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Publications DES réalisation\RAPPORT ANNUEL\rapportannuel 2021\4-Envoyé maquette\FT 1\FT 1 Mise en ligne\"/>
    </mc:Choice>
  </mc:AlternateContent>
  <bookViews>
    <workbookView xWindow="30" yWindow="75" windowWidth="8160" windowHeight="5865" tabRatio="720"/>
  </bookViews>
  <sheets>
    <sheet name="SOMMAIRE" sheetId="60" r:id="rId1"/>
    <sheet name="Figure 1.1-1" sheetId="21" r:id="rId2"/>
    <sheet name="Figure 1.1-2" sheetId="49" r:id="rId3"/>
    <sheet name="Figure 1.1-3" sheetId="54" r:id="rId4"/>
    <sheet name="Figure 1.1-4" sheetId="52" r:id="rId5"/>
    <sheet name="Figure 1.1-5" sheetId="55" r:id="rId6"/>
    <sheet name="Figure 1.1-6" sheetId="58" r:id="rId7"/>
    <sheet name="Source Figure 1.1-6" sheetId="59" r:id="rId8"/>
    <sheet name="Figure 1.1-7" sheetId="56" r:id="rId9"/>
    <sheet name="Figure 1.1-8" sheetId="5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1">'[1]1'!#REF!</definedName>
    <definedName name="_2">'[2]1'!#REF!</definedName>
    <definedName name="_w32011">#REF!</definedName>
    <definedName name="a">'[3]calcul age moyen'!$C$9:$R$354</definedName>
    <definedName name="ACTIVITE">[4]SSIAD!#REF!</definedName>
    <definedName name="Avec_AGFF">[5]H1_T!$D$1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[6]EnvoiEffCot!$E$4</definedName>
    <definedName name="H2Regime">[6]EnvoiEffCot!$F$4</definedName>
    <definedName name="HorsGestion">[5]H1_T!$D$2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[7]Nbretr65!#REF!</definedName>
    <definedName name="pvsal">[7]Nbretr65!#REF!</definedName>
    <definedName name="QUERY1">[10]ensemble!$C$4:$F$6</definedName>
    <definedName name="QUERY4">[10]ensemble!$C$4:$F$5</definedName>
    <definedName name="rd">'[11]5. Synthèse générale'!$R$3</definedName>
    <definedName name="revalrg">[7]Pension!#REF!</definedName>
    <definedName name="s" hidden="1">{"SELECT res_ens.sum_nb_ins, res_ens.sum_nb_vot, res_ens.pct_vot, res_ens.sum_nb_voi_x000D_
FROM c:\cap_dbf\res_ens res_ens"}</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workbook>
</file>

<file path=xl/calcChain.xml><?xml version="1.0" encoding="utf-8"?>
<calcChain xmlns="http://schemas.openxmlformats.org/spreadsheetml/2006/main">
  <c r="B9" i="59" l="1"/>
  <c r="B8" i="59"/>
  <c r="B7" i="59"/>
  <c r="B6" i="59"/>
  <c r="B5" i="59"/>
  <c r="B4" i="59"/>
  <c r="B3" i="59"/>
  <c r="J28" i="57" l="1"/>
  <c r="J25" i="57"/>
  <c r="J20" i="57"/>
  <c r="J29" i="57" s="1"/>
  <c r="G25" i="56"/>
  <c r="G26" i="56" s="1"/>
  <c r="F25" i="56"/>
  <c r="F26" i="56" s="1"/>
  <c r="G21" i="56"/>
  <c r="F21" i="56"/>
  <c r="G11" i="56"/>
  <c r="F11" i="56"/>
  <c r="I30" i="49" l="1"/>
  <c r="I33" i="49" l="1"/>
  <c r="C10" i="55" l="1"/>
  <c r="C9" i="59"/>
  <c r="C10" i="59"/>
  <c r="C8" i="59" l="1"/>
  <c r="C4" i="59"/>
  <c r="C5" i="59"/>
  <c r="C6" i="59" l="1"/>
  <c r="C7" i="59"/>
  <c r="C3" i="59" l="1"/>
  <c r="K30" i="49" l="1"/>
  <c r="C8" i="55"/>
  <c r="C9" i="55" s="1"/>
  <c r="G5" i="55" l="1"/>
  <c r="G6" i="55"/>
  <c r="G31" i="49" l="1"/>
  <c r="E5" i="54" s="1"/>
  <c r="G30" i="49"/>
  <c r="G32" i="49"/>
  <c r="G7" i="55"/>
  <c r="G33" i="49"/>
  <c r="D6" i="55"/>
  <c r="F6" i="55" l="1"/>
  <c r="D7" i="55"/>
  <c r="K33" i="49"/>
  <c r="E4" i="54"/>
  <c r="D4" i="54"/>
  <c r="C5" i="55"/>
  <c r="C4" i="54"/>
  <c r="C7" i="55" l="1"/>
  <c r="C11" i="55" s="1"/>
  <c r="F5" i="55"/>
  <c r="F7" i="55" s="1"/>
</calcChain>
</file>

<file path=xl/sharedStrings.xml><?xml version="1.0" encoding="utf-8"?>
<sst xmlns="http://schemas.openxmlformats.org/spreadsheetml/2006/main" count="375" uniqueCount="183">
  <si>
    <t>Statut de recrutement de droit commun de l'agent</t>
  </si>
  <si>
    <t>Statut juridique de l'employeur</t>
  </si>
  <si>
    <t>Collectivités</t>
  </si>
  <si>
    <t>72</t>
  </si>
  <si>
    <t>4</t>
  </si>
  <si>
    <t>8,9</t>
  </si>
  <si>
    <t>Ligne</t>
  </si>
  <si>
    <t xml:space="preserve">Établissements  publics administratifs </t>
  </si>
  <si>
    <t>74</t>
  </si>
  <si>
    <t>Cercles et foyers des armées</t>
  </si>
  <si>
    <t>Office national des forêts</t>
  </si>
  <si>
    <t xml:space="preserve">Fonction publique </t>
  </si>
  <si>
    <t xml:space="preserve"> Cultes d'Alsace-Lorraine</t>
  </si>
  <si>
    <t>Organismes publics administratifs</t>
  </si>
  <si>
    <t>7111</t>
  </si>
  <si>
    <t>7112</t>
  </si>
  <si>
    <t>Safer</t>
  </si>
  <si>
    <t xml:space="preserve"> </t>
  </si>
  <si>
    <t>Personnes morales de droit public soumises au droit commercial</t>
  </si>
  <si>
    <t>Personnes physiques, sociétés commerciales</t>
  </si>
  <si>
    <t>1,2,3,5,6
(hors 32)</t>
  </si>
  <si>
    <t>Organismes privés spécialisés et groupements de droit privé</t>
  </si>
  <si>
    <t xml:space="preserve">Code catégorie juridique Sirène </t>
  </si>
  <si>
    <t xml:space="preserve">                     1</t>
  </si>
  <si>
    <t>Droit public</t>
  </si>
  <si>
    <t>Droit public particulier 
/ privé à statut</t>
  </si>
  <si>
    <t>Droit privé</t>
  </si>
  <si>
    <t>Administration 
de l'État</t>
  </si>
  <si>
    <t>71 
hors 7111 
et 7112</t>
  </si>
  <si>
    <t>APU 
(non marchand)</t>
  </si>
  <si>
    <t>Autorités administratives 
indépendantes</t>
  </si>
  <si>
    <t>Organismes consulaires, associations syndicales autorisées, associations foncières urbaines ou de remembrement</t>
  </si>
  <si>
    <t xml:space="preserve">Caisses nationales du régime général de Sécurité sociale </t>
  </si>
  <si>
    <t>hors APU 
(marchand)</t>
  </si>
  <si>
    <t>GIP non marchands, groupements de coopération sanitaire, agences dép. d'insertion</t>
  </si>
  <si>
    <t>La Poste
EDF
Aéroports de Paris</t>
  </si>
  <si>
    <t>dont
Air France, France Télécom 
France Télévision, DCNS, 
GDF Suez, GIAT industries-Nexter,
Imprimerie nationale</t>
  </si>
  <si>
    <t>Administrations publiques au sens des comptes nationaux</t>
  </si>
  <si>
    <t>Statut de recrutement de 
droit commun de l'agent</t>
  </si>
  <si>
    <t>fonction publique</t>
  </si>
  <si>
    <t>hors CA</t>
  </si>
  <si>
    <t>y c. CA</t>
  </si>
  <si>
    <t>nombre</t>
  </si>
  <si>
    <t>%</t>
  </si>
  <si>
    <t xml:space="preserve"> (en milliers)</t>
  </si>
  <si>
    <t>Ensemble</t>
  </si>
  <si>
    <t>Administrations publiques (APU) au sens des comptes nationaux</t>
  </si>
  <si>
    <r>
      <t xml:space="preserve">Effectifs des </t>
    </r>
    <r>
      <rPr>
        <b/>
        <sz val="8"/>
        <rFont val="Arial"/>
        <family val="2"/>
      </rPr>
      <t>« administrations publiques »</t>
    </r>
    <r>
      <rPr>
        <sz val="8"/>
        <rFont val="Arial"/>
        <family val="2"/>
      </rPr>
      <t xml:space="preserve"> </t>
    </r>
  </si>
  <si>
    <r>
      <t>Effectifs de</t>
    </r>
    <r>
      <rPr>
        <b/>
        <sz val="8"/>
        <rFont val="Arial"/>
        <family val="2"/>
      </rPr>
      <t xml:space="preserve"> droit public</t>
    </r>
    <r>
      <rPr>
        <sz val="8"/>
        <rFont val="Arial"/>
        <family val="2"/>
      </rPr>
      <t xml:space="preserve"> Colonne 1 et lignes 1 à 5 </t>
    </r>
  </si>
  <si>
    <r>
      <t xml:space="preserve">Effectifs de la </t>
    </r>
    <r>
      <rPr>
        <b/>
        <sz val="8"/>
        <rFont val="Arial"/>
        <family val="2"/>
      </rPr>
      <t>fonction publique</t>
    </r>
    <r>
      <rPr>
        <sz val="8"/>
        <rFont val="Arial"/>
        <family val="2"/>
      </rPr>
      <t xml:space="preserve"> métropole et DOM  
 Colonne 1 et lignes 1+2+3 </t>
    </r>
  </si>
  <si>
    <t>Total y compris emplois aidés</t>
  </si>
  <si>
    <t>Total hors emplois aidés</t>
  </si>
  <si>
    <t xml:space="preserve">Champ : France entière : métropole et DOM (hors Mayotte), hors COM et étranger. </t>
  </si>
  <si>
    <t>(en milliers)</t>
  </si>
  <si>
    <t>Total hors contrats aidés</t>
  </si>
  <si>
    <t>Fonction publique en comptabilité nationale</t>
  </si>
  <si>
    <t>Total fonction publique</t>
  </si>
  <si>
    <t>Autres admistrations publiques (APU)</t>
  </si>
  <si>
    <t>Total des administrations publiques</t>
  </si>
  <si>
    <t>Ministères</t>
  </si>
  <si>
    <t>EPA de la FPE</t>
  </si>
  <si>
    <t>Total</t>
  </si>
  <si>
    <t>Fonction publique territoriale</t>
  </si>
  <si>
    <t>Communes</t>
  </si>
  <si>
    <t>Départements</t>
  </si>
  <si>
    <t>Régions</t>
  </si>
  <si>
    <t>Total collectivités territoriales</t>
  </si>
  <si>
    <t>Établissements communaux</t>
  </si>
  <si>
    <t>Établissements intercommunaux</t>
  </si>
  <si>
    <t>Autres EPA locaux</t>
  </si>
  <si>
    <t>Total EPA</t>
  </si>
  <si>
    <t>Fonction publique hospitalière</t>
  </si>
  <si>
    <t>Hôpitaux</t>
  </si>
  <si>
    <t>Établissements d'hébergement pour personnes âgées</t>
  </si>
  <si>
    <t>Autres établissements médico-sociaux</t>
  </si>
  <si>
    <t>Total FPH</t>
  </si>
  <si>
    <t>Total FP</t>
  </si>
  <si>
    <t xml:space="preserve">Métropole </t>
  </si>
  <si>
    <t>DOM</t>
  </si>
  <si>
    <t xml:space="preserve">Total hors bénéficiaire de contrats aidés </t>
  </si>
  <si>
    <t>GIP nationaux et locaux (résultats partiels)</t>
  </si>
  <si>
    <t xml:space="preserve">Personnes morales droit public particulières </t>
  </si>
  <si>
    <t>Groupements de coopération sanitaires</t>
  </si>
  <si>
    <t>Associations syndicales autorisées</t>
  </si>
  <si>
    <t>Organismes consulaires</t>
  </si>
  <si>
    <t xml:space="preserve">EPIC nationaux et locaux non marchands </t>
  </si>
  <si>
    <t>EPIC locaux marchands</t>
  </si>
  <si>
    <t xml:space="preserve">Personnes morales droit public secteur marchand </t>
  </si>
  <si>
    <t>Sous-total organismes hors FP marchands</t>
  </si>
  <si>
    <t xml:space="preserve">Organismes privés à financement public prédominant </t>
  </si>
  <si>
    <t>(secteur non marchand)</t>
  </si>
  <si>
    <t>Organismes de protection sociale</t>
  </si>
  <si>
    <t>Hôpitaux privés à but non lucratif</t>
  </si>
  <si>
    <t>Entreprises publiques</t>
  </si>
  <si>
    <t xml:space="preserve">(secteur marchand) </t>
  </si>
  <si>
    <t xml:space="preserve">Total </t>
  </si>
  <si>
    <r>
      <t xml:space="preserve">Emploi privé hors service public </t>
    </r>
    <r>
      <rPr>
        <sz val="8"/>
        <rFont val="Arial"/>
        <family val="2"/>
      </rPr>
      <t>(secteur marchand)</t>
    </r>
  </si>
  <si>
    <t xml:space="preserve">Fonction publique hors emplois aidés </t>
  </si>
  <si>
    <t xml:space="preserve">Emplois aidés de la fonction publique </t>
  </si>
  <si>
    <t>Organismes publics hors fonction publique</t>
  </si>
  <si>
    <t>Organismes privés à financement public prédominant</t>
  </si>
  <si>
    <t>Emploi total</t>
  </si>
  <si>
    <t>Sources : SIASP, DADS, Recme, Insee ; enquête SAE, Drees. Traitement DGAFP, département des études et des statistiques.</t>
  </si>
  <si>
    <t xml:space="preserve">Champ : France entière : Métropole et DOM (hors Mayotte), hors COM et étranger. </t>
  </si>
  <si>
    <t>Mutuelles, comités d'entrep.,
organismes professionnels,
syndicats de propriétaires,
associations et fondations 
non à financ. public maj.</t>
  </si>
  <si>
    <t>(1) Les bénéficiaires de contrats aidés travaillent pour l'essentiel dans les établissements publics locaux d'enseignement (EPLE).</t>
  </si>
  <si>
    <t>Associations</t>
  </si>
  <si>
    <t>(5) Différents concepts d'emploi coexistent. Celui retenu ici est "l'emploi total" qui comprend les salariés et les non-salariés en France entière, hors chômeurs, et qui constitue la référence la plus courante pour les comparaisons internationales.</t>
  </si>
  <si>
    <t>Figure 1.1-8 : Fonction publique, service public et emploi total au 31 décembre</t>
  </si>
  <si>
    <t xml:space="preserve">(1) Caisse des dépôts et consignations, la plupart des établissements d'hébergement pour personnes âgées, EPA marchands.  </t>
  </si>
  <si>
    <t xml:space="preserve">(2) EPA à recrutement de droit privé, organismes consulaires, GIP (groupements d'intérêt public), autres organismes de droit administratif, EPIC non marchands.  </t>
  </si>
  <si>
    <t>(3) Organismes à financement majoritairement public : associations non marchandes, organismes de protection sociale, hôpitaux privés à but non lucratif.</t>
  </si>
  <si>
    <t>Sources: Siasp, DADS, Insee; enquête SAE, Drees. Traitement DGAFP - SDessi.</t>
  </si>
  <si>
    <t>Sources : SIASP, DADS, Insee ; enquête SAE, Drees. Traitement DGAFP - SDessi.</t>
  </si>
  <si>
    <t>Sources : SIASP, DADS, Recme, Insee ; enquête SAE, Drees. Traitement DGAFP - SDessi.</t>
  </si>
  <si>
    <t xml:space="preserve"> RATP, SNCF
</t>
  </si>
  <si>
    <t>Dont ministères de l'enseignement</t>
  </si>
  <si>
    <t>Source : Siasp, Insee. Traitement DGAFP - SDessi.</t>
  </si>
  <si>
    <t>Établissements départementaux</t>
  </si>
  <si>
    <t>Figure 1.1-3 :  L’emploi public selon différents concepts au 31 décembre 2018</t>
  </si>
  <si>
    <t xml:space="preserve">Figure 1.1-2 : Ventilation des effectifs salariés au 31 décembre 2018,  salariés à titre principal </t>
  </si>
  <si>
    <t>Figure 1.1-1 : La fonction publique dans l'économie nationale : classement des employeurs (situation au 31 décembre 2018)</t>
  </si>
  <si>
    <t>Figure 1.1-5 : Administrations publiques (dans une approche économique) et fonction publique (dans une approche juridique) au 31 décembre 2018 en France (métropole + DOM).</t>
  </si>
  <si>
    <r>
      <t xml:space="preserve">(4) Hors COM et étranger, hors bénéficiaires de contrats aidés. </t>
    </r>
    <r>
      <rPr>
        <sz val="8"/>
        <color theme="1"/>
        <rFont val="Calibri"/>
        <family val="2"/>
      </rPr>
      <t xml:space="preserve">À </t>
    </r>
    <r>
      <rPr>
        <sz val="8"/>
        <color theme="1"/>
        <rFont val="Arial"/>
        <family val="2"/>
      </rPr>
      <t>comparer avec la part de la fonction publique en 2017, soit 22,1 % dans l'emploi salarié et 19,8 % dans l'emploi total sur le même périmètre.</t>
    </r>
  </si>
  <si>
    <t>Emploi salarié</t>
  </si>
  <si>
    <t>Figure 1.1-6 : Fonction publique, service public et emploi total au 31 décembre 2018</t>
  </si>
  <si>
    <t>(2) La métropole de Lyon est une collectivité territoriale à statut particulier. Néanmoins, elle est ici (et dans la suite du rapport annuel sur l'état de la fonction publique) classée avec les autres métropoles au sein des établissements publics.</t>
  </si>
  <si>
    <t>(3) Caisse des dépôts et consignations : assimilée à EPA, mais relevant de codification Sirene 74 (Autres personnes morales de droit administratif).</t>
  </si>
  <si>
    <t>Figure 1.1-7 : Nombre de bénéficiaires de contrats aidés dans la fonction publique au 31 décembre</t>
  </si>
  <si>
    <t>Fonction publique de l'Etat</t>
  </si>
  <si>
    <r>
      <t>Dont EPA rattachés aux ministères de l' enseignement</t>
    </r>
    <r>
      <rPr>
        <vertAlign val="superscript"/>
        <sz val="8"/>
        <rFont val="Arial"/>
        <family val="2"/>
      </rPr>
      <t>(1)</t>
    </r>
  </si>
  <si>
    <t>Dont EPA rattachés au ministère de l'Intérieur</t>
  </si>
  <si>
    <t>Champ : Emplois principaux, bénéficiaires de contrats aidés, situés en métropole et DOM (hors Mayotte), hors COM et étranger.</t>
  </si>
  <si>
    <t>Note : Un retraitement de la base des déclarations d’employeurs de contrats aidés à l’Agence de services et de paiement (ASP) centralisées par la Dares et de la base Siasp de l’Insee conduit à reclasser environ 20 000 assistants d'éducation, de droit public, employés par certains établissements publics locaux d’enseignement en contrats non aidés en 2017. La base ASP constitue la référence pour le recensement des contrats aidés car c’est la déclaration qui déclenche le paiement des aides. La base Siasp constitue la référence de l’emploi public. Une correction similaire a aussi été apportée dans Siasp entre 2011 et 2016.</t>
  </si>
  <si>
    <t xml:space="preserve"> non marchands </t>
  </si>
  <si>
    <t xml:space="preserve"> marchands </t>
  </si>
  <si>
    <r>
      <t xml:space="preserve"> Epic marchands</t>
    </r>
    <r>
      <rPr>
        <vertAlign val="superscript"/>
        <sz val="8"/>
        <rFont val="Arial"/>
        <family val="2"/>
      </rPr>
      <t xml:space="preserve"> </t>
    </r>
  </si>
  <si>
    <r>
      <t xml:space="preserve"> Entreprises hors Epic </t>
    </r>
    <r>
      <rPr>
        <vertAlign val="superscript"/>
        <sz val="8"/>
        <rFont val="Arial"/>
        <family val="2"/>
      </rPr>
      <t xml:space="preserve">(4) </t>
    </r>
  </si>
  <si>
    <r>
      <t xml:space="preserve">Emploi total 
</t>
    </r>
    <r>
      <rPr>
        <sz val="8"/>
        <rFont val="Arial"/>
        <family val="2"/>
      </rPr>
      <t>(salariés et non salariés)</t>
    </r>
  </si>
  <si>
    <r>
      <t xml:space="preserve">Total </t>
    </r>
    <r>
      <rPr>
        <vertAlign val="superscript"/>
        <sz val="8"/>
        <rFont val="Arial"/>
        <family val="2"/>
      </rPr>
      <t>(5)</t>
    </r>
  </si>
  <si>
    <t xml:space="preserve">(3) Les bénéficiaires d'emplois aidés sont décomptés à part dans la fonction publique et inclus dans les effectifs des autres organismes. </t>
  </si>
  <si>
    <t>Ministères dont enseignants et 
documentalistes des établissements privés  sous contrat</t>
  </si>
  <si>
    <t>(1) Les autorités constitutionnelles sont la présidence de la République, le Conseil constitutionnel, le Conseil économique social et environnemental, l'Assemblée nationale et le Sénat. Les données issues de Siasp ne couvrent que partiellement les effectifs de ces autorités constitutionnelles.</t>
  </si>
  <si>
    <t>Comptes nationaux</t>
  </si>
  <si>
    <t xml:space="preserve"> IGSA, Institut franco-allemand Saint-Louis, etc. </t>
  </si>
  <si>
    <t>Ademe, BRGM, CEA, Charbon
de France, Cirad, CNES, Onera, INA, IFP Energie nouvelle, Opéra national de Paris, Réunion musées nationaux, offices de tourisme, etc.</t>
  </si>
  <si>
    <t>Grands ports maritimes
UGAP, AFD,
OPAC/OPH,
ÉPIC locaux et régies</t>
  </si>
  <si>
    <t>Organismes de protection sociale,
hôpitaux à but non lucratif,
associations ODAC,
associations ODAL</t>
  </si>
  <si>
    <r>
      <t>Figure 1.1-4 : Evolution des effectifs salariés (</t>
    </r>
    <r>
      <rPr>
        <b/>
        <u/>
        <sz val="10"/>
        <rFont val="Arial"/>
        <family val="2"/>
      </rPr>
      <t>y compris bénéficiaires de contrats aidés</t>
    </r>
    <r>
      <rPr>
        <b/>
        <sz val="10"/>
        <rFont val="Arial"/>
        <family val="2"/>
      </rPr>
      <t xml:space="preserve">) entre le 31 décembre 2017 et le 31 décembre 2018 en France (métropole + DOM), salariés à titre principal </t>
    </r>
  </si>
  <si>
    <t xml:space="preserve">Établissements publics administratifs </t>
  </si>
  <si>
    <r>
      <t>Fonction publique hors comptabilité nationale</t>
    </r>
    <r>
      <rPr>
        <vertAlign val="superscript"/>
        <sz val="8"/>
        <rFont val="Arial"/>
        <family val="2"/>
      </rPr>
      <t>(1)</t>
    </r>
  </si>
  <si>
    <r>
      <t>Dont autres APU en organismes publics</t>
    </r>
    <r>
      <rPr>
        <i/>
        <vertAlign val="superscript"/>
        <sz val="8"/>
        <rFont val="Arial"/>
        <family val="2"/>
      </rPr>
      <t>(2)</t>
    </r>
  </si>
  <si>
    <r>
      <t>Dont autres APU en organismes privés</t>
    </r>
    <r>
      <rPr>
        <i/>
        <vertAlign val="superscript"/>
        <sz val="8"/>
        <rFont val="Arial"/>
        <family val="2"/>
      </rPr>
      <t>(3)</t>
    </r>
  </si>
  <si>
    <r>
      <t xml:space="preserve">Organismes non marchands 
</t>
    </r>
    <r>
      <rPr>
        <b/>
        <sz val="8"/>
        <rFont val="Arial"/>
        <family val="2"/>
      </rPr>
      <t>métropole + DOM
 y c. CA</t>
    </r>
  </si>
  <si>
    <r>
      <t xml:space="preserve">Organismes marchands
</t>
    </r>
    <r>
      <rPr>
        <b/>
        <sz val="8"/>
        <rFont val="Arial"/>
        <family val="2"/>
      </rPr>
      <t>y c. CA</t>
    </r>
  </si>
  <si>
    <r>
      <t xml:space="preserve">Total 
</t>
    </r>
    <r>
      <rPr>
        <b/>
        <sz val="8"/>
        <rFont val="Arial"/>
        <family val="2"/>
      </rPr>
      <t>y c. CA</t>
    </r>
  </si>
  <si>
    <r>
      <t>Part de la fonction publique en 2018</t>
    </r>
    <r>
      <rPr>
        <vertAlign val="superscript"/>
        <sz val="8"/>
        <color theme="1"/>
        <rFont val="Arial"/>
        <family val="2"/>
      </rPr>
      <t>(4)</t>
    </r>
    <r>
      <rPr>
        <sz val="8"/>
        <color theme="1"/>
        <rFont val="Arial"/>
        <family val="2"/>
      </rPr>
      <t xml:space="preserve"> </t>
    </r>
  </si>
  <si>
    <t xml:space="preserve">- Dans l'emploi salarié : 22,1 % </t>
  </si>
  <si>
    <t>- Dans l'emploi total : 19,8 %</t>
  </si>
  <si>
    <r>
      <t>Fonction publique</t>
    </r>
    <r>
      <rPr>
        <b/>
        <vertAlign val="superscript"/>
        <sz val="8"/>
        <rFont val="Arial"/>
        <family val="2"/>
      </rPr>
      <t>(2)</t>
    </r>
  </si>
  <si>
    <t>Champ : Métropole et DOM. COM et étranger compris pour les services de l'État.</t>
  </si>
  <si>
    <t>(1) Les données 2016 ont été révisées pour correspondre aux concepts utilisés à partir de 2017 dans le répertoire des entreprises géré par l'Insee. La Banque de France rentre dans le champ des Administrations publiques et certaines associations telles que la Croix-Rouge ou France Handicap rentrent dans les APU.</t>
  </si>
  <si>
    <t>(2) Y compris les enseignants et documentalistes des établissements privés sous contrat (143 000 en 2016).</t>
  </si>
  <si>
    <t>(4) Les entreprises hors EPIC comprennent La Poste, EDF, Aéroports de Paris issus de la ligne 6, hors APU (marchand) + la partie des entreprises, hors APU (marchand), répertoriée dans les entreprises  "de premier rang" du Recme (exemple: France Télévision, DCNS…).</t>
  </si>
  <si>
    <t>Source figure 1.1-6 : Fonction publique, service public et emploi total au 31 décembre 2017</t>
  </si>
  <si>
    <t xml:space="preserve">Figure 1.1-4 : Evolution des effectifs salariés (y compris bénéficiaires de contrats aidés) entre le 31 décembre 2017 et le 31 décembre 2018 en France (métropole + DOM), salariés à titre principal </t>
  </si>
  <si>
    <t>Emploi secteur privé</t>
  </si>
  <si>
    <t xml:space="preserve">Figure 1.1-2 : Ventilation des effectifs salariés au 31 décembre 2018, salariés à titre principal </t>
  </si>
  <si>
    <t>CA : Contrats aidés.</t>
  </si>
  <si>
    <t>Les chiffres sont arrondis à la centaine. Le total et les évolutions sont calculés sur les données initiales.</t>
  </si>
  <si>
    <t xml:space="preserve">Champ : Emplois situés en métropole et DOM (hors Mayotte), hors COM et étranger. </t>
  </si>
  <si>
    <r>
      <t>2016</t>
    </r>
    <r>
      <rPr>
        <vertAlign val="superscript"/>
        <sz val="8"/>
        <rFont val="Arial"/>
        <family val="2"/>
      </rPr>
      <t>(1)</t>
    </r>
  </si>
  <si>
    <r>
      <t>Bénéficiaires de contrats aidés de la fonction publique</t>
    </r>
    <r>
      <rPr>
        <vertAlign val="superscript"/>
        <sz val="8"/>
        <rFont val="Arial"/>
        <family val="2"/>
      </rPr>
      <t>(3)</t>
    </r>
  </si>
  <si>
    <t>Total y compris bénéficiaires de contrats aidés</t>
  </si>
  <si>
    <t>Sous-total organismes hors FP non marchands</t>
  </si>
  <si>
    <t xml:space="preserve">EPA nationaux de Sécurité sociale, à recrutement de droit privé </t>
  </si>
  <si>
    <t>Statut de recrutement de droit commun de l'agent</t>
  </si>
  <si>
    <t>Organismes privés spécialisés et groupements de droit privé</t>
  </si>
  <si>
    <t>Dont ministère de l'Intérieur, Outre-Mer, Collectivités territoriales et Immigration</t>
  </si>
  <si>
    <r>
      <t>Autorités constitutionnelles</t>
    </r>
    <r>
      <rPr>
        <vertAlign val="superscript"/>
        <sz val="9"/>
        <rFont val="Arial"/>
        <family val="2"/>
      </rPr>
      <t>(1)</t>
    </r>
  </si>
  <si>
    <r>
      <t>ÉPA nationaux : Pôle emploi, 
Crous, CNRS, INRA, Inserm, France Agrimer</t>
    </r>
    <r>
      <rPr>
        <sz val="9"/>
        <rFont val="Arial"/>
        <family val="2"/>
      </rPr>
      <t>, etc., 
EPLE, ÉPA des collectivités territoriales, hôpitaux publics, étab. médico-sociaux</t>
    </r>
  </si>
  <si>
    <r>
      <t>Régions, départements, communes</t>
    </r>
    <r>
      <rPr>
        <vertAlign val="superscript"/>
        <sz val="9"/>
        <rFont val="Arial"/>
        <family val="2"/>
      </rPr>
      <t>(2)</t>
    </r>
  </si>
  <si>
    <r>
      <t>OPH, Caisses de crédit municip.,
 maisons de retraite publiques, 
divers ÉPA locaux marchands, Institut jeunes aveugles/sourds, hôpital Quinze-Vingts, Caisse des dépôts et consignations</t>
    </r>
    <r>
      <rPr>
        <vertAlign val="superscript"/>
        <sz val="9"/>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</si>
</sst>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
    <numFmt numFmtId="165" formatCode="#,##0.000"/>
    <numFmt numFmtId="166" formatCode="0.0"/>
    <numFmt numFmtId="167" formatCode="0.0%"/>
  </numFmts>
  <fonts count="58" x14ac:knownFonts="1">
    <font>
      <sz val="10"/>
      <name val="Arial"/>
    </font>
    <font>
      <sz val="10"/>
      <name val="Arial"/>
      <family val="2"/>
    </font>
    <font>
      <b/>
      <sz val="10"/>
      <name val="Arial"/>
      <family val="2"/>
    </font>
    <font>
      <sz val="10"/>
      <name val="Arial"/>
      <family val="2"/>
    </font>
    <font>
      <sz val="9"/>
      <name val="Arial"/>
      <family val="2"/>
    </font>
    <font>
      <sz val="8"/>
      <name val="Arial"/>
      <family val="2"/>
    </font>
    <font>
      <b/>
      <sz val="8"/>
      <name val="Tms Rmn"/>
    </font>
    <font>
      <sz val="10"/>
      <name val="Times New Roman"/>
      <family val="1"/>
    </font>
    <font>
      <sz val="10"/>
      <name val="Times New Roman"/>
      <family val="1"/>
    </font>
    <font>
      <b/>
      <sz val="10"/>
      <name val="Arial"/>
      <family val="2"/>
    </font>
    <font>
      <sz val="6"/>
      <name val="Tms Rmn"/>
    </font>
    <font>
      <i/>
      <sz val="8"/>
      <name val="Tms Rmn"/>
    </font>
    <font>
      <sz val="8"/>
      <name val="Tms Rmn"/>
    </font>
    <font>
      <b/>
      <sz val="10"/>
      <name val="Times New Roman"/>
      <family val="1"/>
    </font>
    <font>
      <sz val="10"/>
      <name val="MS Sans Serif"/>
      <family val="2"/>
    </font>
    <font>
      <sz val="10"/>
      <name val="Arial"/>
      <family val="2"/>
    </font>
    <font>
      <sz val="10"/>
      <name val="Arial"/>
      <family val="2"/>
    </font>
    <font>
      <vertAlign val="superscript"/>
      <sz val="9"/>
      <name val="Arial"/>
      <family val="2"/>
    </font>
    <font>
      <i/>
      <sz val="8"/>
      <name val="Arial"/>
      <family val="2"/>
    </font>
    <font>
      <sz val="9"/>
      <color theme="1"/>
      <name val="Arial"/>
      <family val="2"/>
    </font>
    <font>
      <b/>
      <sz val="9"/>
      <name val="Arial"/>
      <family val="2"/>
    </font>
    <font>
      <b/>
      <sz val="8"/>
      <name val="Arial"/>
      <family val="2"/>
    </font>
    <font>
      <b/>
      <i/>
      <sz val="8"/>
      <name val="Arial"/>
      <family val="2"/>
    </font>
    <font>
      <sz val="10"/>
      <color indexed="10"/>
      <name val="Arial"/>
      <family val="2"/>
    </font>
    <font>
      <sz val="8"/>
      <color theme="1"/>
      <name val="Arial"/>
      <family val="2"/>
    </font>
    <font>
      <b/>
      <sz val="8"/>
      <color theme="1"/>
      <name val="Arial"/>
      <family val="2"/>
    </font>
    <font>
      <b/>
      <i/>
      <sz val="8"/>
      <color rgb="FFFF0000"/>
      <name val="Arial"/>
      <family val="2"/>
    </font>
    <font>
      <sz val="8"/>
      <color theme="1"/>
      <name val="MS Sans Serif"/>
      <family val="2"/>
    </font>
    <font>
      <i/>
      <sz val="8"/>
      <color theme="1"/>
      <name val="Arial"/>
      <family val="2"/>
    </font>
    <font>
      <sz val="10"/>
      <name val="System"/>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1"/>
      <name val="Calibri"/>
      <family val="2"/>
    </font>
    <font>
      <vertAlign val="superscript"/>
      <sz val="8"/>
      <color theme="1"/>
      <name val="Arial"/>
      <family val="2"/>
    </font>
    <font>
      <sz val="10"/>
      <name val="Arial"/>
      <family val="2"/>
    </font>
    <font>
      <sz val="8"/>
      <color rgb="FFFF0000"/>
      <name val="Arial"/>
      <family val="2"/>
    </font>
    <font>
      <sz val="10"/>
      <name val="System"/>
      <family val="2"/>
    </font>
    <font>
      <i/>
      <vertAlign val="superscript"/>
      <sz val="8"/>
      <name val="Arial"/>
      <family val="2"/>
    </font>
    <font>
      <vertAlign val="superscript"/>
      <sz val="8"/>
      <name val="Arial"/>
      <family val="2"/>
    </font>
    <font>
      <i/>
      <sz val="10"/>
      <name val="Arial"/>
      <family val="2"/>
    </font>
    <font>
      <b/>
      <u/>
      <sz val="10"/>
      <name val="Arial"/>
      <family val="2"/>
    </font>
    <font>
      <b/>
      <vertAlign val="superscript"/>
      <sz val="8"/>
      <name val="Arial"/>
      <family val="2"/>
    </font>
    <font>
      <u/>
      <sz val="10"/>
      <color theme="10"/>
      <name val="Arial"/>
      <family val="2"/>
    </font>
  </fonts>
  <fills count="33">
    <fill>
      <patternFill patternType="none"/>
    </fill>
    <fill>
      <patternFill patternType="gray125"/>
    </fill>
    <fill>
      <patternFill patternType="solid">
        <fgColor indexed="47"/>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39994506668294322"/>
        <bgColor indexed="64"/>
      </patternFill>
    </fill>
    <fill>
      <patternFill patternType="solid">
        <fgColor theme="9" tint="0.39997558519241921"/>
        <bgColor indexed="64"/>
      </patternFill>
    </fill>
    <fill>
      <patternFill patternType="solid">
        <fgColor rgb="FFFFCC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s>
  <borders count="85">
    <border>
      <left/>
      <right/>
      <top/>
      <bottom/>
      <diagonal/>
    </border>
    <border>
      <left/>
      <right/>
      <top style="hair">
        <color indexed="64"/>
      </top>
      <bottom/>
      <diagonal/>
    </border>
    <border>
      <left/>
      <right/>
      <top style="hair">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diagonal/>
    </border>
    <border>
      <left style="thick">
        <color rgb="FFFF0000"/>
      </left>
      <right/>
      <top style="thin">
        <color indexed="64"/>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style="thick">
        <color rgb="FFFF0000"/>
      </right>
      <top/>
      <bottom style="thick">
        <color rgb="FFFF0000"/>
      </bottom>
      <diagonal/>
    </border>
    <border>
      <left style="medium">
        <color rgb="FFFF0000"/>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thin">
        <color indexed="64"/>
      </bottom>
      <diagonal/>
    </border>
    <border>
      <left style="medium">
        <color rgb="FFFF0000"/>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dashed">
        <color indexed="64"/>
      </top>
      <bottom/>
      <diagonal/>
    </border>
    <border>
      <left style="double">
        <color indexed="64"/>
      </left>
      <right style="thin">
        <color indexed="64"/>
      </right>
      <top/>
      <bottom style="thin">
        <color indexed="64"/>
      </bottom>
      <diagonal/>
    </border>
  </borders>
  <cellStyleXfs count="85">
    <xf numFmtId="0" fontId="0" fillId="0" borderId="0"/>
    <xf numFmtId="0" fontId="6" fillId="0" borderId="0"/>
    <xf numFmtId="44" fontId="1" fillId="0" borderId="0" applyFont="0" applyFill="0" applyBorder="0" applyAlignment="0" applyProtection="0"/>
    <xf numFmtId="0" fontId="7" fillId="0" borderId="1"/>
    <xf numFmtId="1" fontId="8" fillId="0" borderId="0"/>
    <xf numFmtId="0" fontId="1" fillId="0" borderId="0"/>
    <xf numFmtId="0" fontId="1" fillId="0" borderId="0"/>
    <xf numFmtId="0" fontId="10" fillId="0" borderId="0">
      <alignment horizontal="left"/>
    </xf>
    <xf numFmtId="0" fontId="6" fillId="0" borderId="0"/>
    <xf numFmtId="0" fontId="11" fillId="0" borderId="0">
      <alignment horizontal="left"/>
    </xf>
    <xf numFmtId="0" fontId="12" fillId="0" borderId="2">
      <alignment horizontal="right"/>
    </xf>
    <xf numFmtId="3" fontId="12" fillId="0" borderId="0">
      <alignment horizontal="right"/>
    </xf>
    <xf numFmtId="0" fontId="12" fillId="0" borderId="2">
      <alignment horizontal="center" vertical="center" wrapText="1"/>
    </xf>
    <xf numFmtId="0" fontId="12" fillId="0" borderId="2">
      <alignment horizontal="left" vertical="center"/>
    </xf>
    <xf numFmtId="0" fontId="12" fillId="0" borderId="0">
      <alignment horizontal="left"/>
    </xf>
    <xf numFmtId="0" fontId="13" fillId="0" borderId="0">
      <alignment horizontal="left"/>
    </xf>
    <xf numFmtId="3" fontId="12" fillId="0" borderId="2">
      <alignment horizontal="right" vertical="center"/>
    </xf>
    <xf numFmtId="0" fontId="12" fillId="0" borderId="2">
      <alignment horizontal="left" vertical="center"/>
    </xf>
    <xf numFmtId="0" fontId="12" fillId="0" borderId="0">
      <alignment horizontal="right"/>
    </xf>
    <xf numFmtId="3" fontId="9" fillId="0" borderId="3" applyFont="0" applyFill="0" applyBorder="0" applyAlignment="0" applyProtection="0"/>
    <xf numFmtId="43" fontId="15" fillId="0" borderId="0" applyFont="0" applyFill="0" applyBorder="0" applyAlignment="0" applyProtection="0"/>
    <xf numFmtId="0" fontId="3" fillId="0" borderId="0"/>
    <xf numFmtId="9" fontId="3" fillId="0" borderId="0" applyFont="0" applyFill="0" applyBorder="0" applyAlignment="0" applyProtection="0"/>
    <xf numFmtId="0" fontId="14" fillId="0" borderId="0"/>
    <xf numFmtId="43" fontId="16" fillId="0" borderId="0" applyFont="0" applyFill="0" applyBorder="0" applyAlignment="0" applyProtection="0"/>
    <xf numFmtId="0" fontId="1" fillId="0" borderId="0"/>
    <xf numFmtId="1"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4" fillId="0" borderId="0"/>
    <xf numFmtId="9" fontId="1" fillId="0" borderId="0" applyFont="0" applyFill="0" applyBorder="0" applyAlignment="0" applyProtection="0"/>
    <xf numFmtId="3" fontId="2" fillId="0" borderId="3" applyFont="0" applyFill="0" applyBorder="0" applyAlignment="0" applyProtection="0"/>
    <xf numFmtId="0" fontId="30" fillId="12" borderId="0" applyNumberFormat="0" applyBorder="0" applyAlignment="0" applyProtection="0"/>
    <xf numFmtId="0" fontId="30" fillId="17" borderId="0" applyNumberFormat="0" applyBorder="0" applyAlignment="0" applyProtection="0"/>
    <xf numFmtId="0" fontId="30" fillId="16"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10" borderId="0" applyNumberFormat="0" applyBorder="0" applyAlignment="0" applyProtection="0"/>
    <xf numFmtId="0" fontId="29" fillId="0" borderId="0"/>
    <xf numFmtId="0" fontId="30" fillId="18"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7" borderId="0" applyNumberFormat="0" applyBorder="0" applyAlignment="0" applyProtection="0"/>
    <xf numFmtId="0" fontId="32" fillId="0" borderId="0" applyNumberFormat="0" applyFill="0" applyBorder="0" applyAlignment="0" applyProtection="0"/>
    <xf numFmtId="0" fontId="33" fillId="28" borderId="69" applyNumberFormat="0" applyAlignment="0" applyProtection="0"/>
    <xf numFmtId="0" fontId="34" fillId="0" borderId="70" applyNumberFormat="0" applyFill="0" applyAlignment="0" applyProtection="0"/>
    <xf numFmtId="0" fontId="1" fillId="29" borderId="71" applyNumberFormat="0" applyFont="0" applyAlignment="0" applyProtection="0"/>
    <xf numFmtId="0" fontId="35" fillId="15" borderId="69" applyNumberFormat="0" applyAlignment="0" applyProtection="0"/>
    <xf numFmtId="0" fontId="36" fillId="11" borderId="0" applyNumberFormat="0" applyBorder="0" applyAlignment="0" applyProtection="0"/>
    <xf numFmtId="0" fontId="37" fillId="30" borderId="0" applyNumberFormat="0" applyBorder="0" applyAlignment="0" applyProtection="0"/>
    <xf numFmtId="0" fontId="38" fillId="12" borderId="0" applyNumberFormat="0" applyBorder="0" applyAlignment="0" applyProtection="0"/>
    <xf numFmtId="0" fontId="39" fillId="28" borderId="72"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3" applyNumberFormat="0" applyFill="0" applyAlignment="0" applyProtection="0"/>
    <xf numFmtId="0" fontId="43" fillId="0" borderId="74" applyNumberFormat="0" applyFill="0" applyAlignment="0" applyProtection="0"/>
    <xf numFmtId="0" fontId="44" fillId="0" borderId="75" applyNumberFormat="0" applyFill="0" applyAlignment="0" applyProtection="0"/>
    <xf numFmtId="0" fontId="44" fillId="0" borderId="0" applyNumberFormat="0" applyFill="0" applyBorder="0" applyAlignment="0" applyProtection="0"/>
    <xf numFmtId="0" fontId="45" fillId="0" borderId="76" applyNumberFormat="0" applyFill="0" applyAlignment="0" applyProtection="0"/>
    <xf numFmtId="0" fontId="46" fillId="31" borderId="77" applyNumberFormat="0" applyAlignment="0" applyProtection="0"/>
    <xf numFmtId="9" fontId="49" fillId="0" borderId="0" applyFont="0" applyFill="0" applyBorder="0" applyAlignment="0" applyProtection="0"/>
    <xf numFmtId="0" fontId="5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applyNumberFormat="0" applyFill="0" applyBorder="0" applyAlignment="0" applyProtection="0"/>
  </cellStyleXfs>
  <cellXfs count="549">
    <xf numFmtId="0" fontId="0" fillId="0" borderId="0" xfId="0"/>
    <xf numFmtId="0" fontId="1" fillId="0" borderId="0" xfId="6"/>
    <xf numFmtId="0" fontId="1" fillId="0" borderId="0" xfId="6" applyBorder="1" applyAlignment="1">
      <alignment horizontal="left"/>
    </xf>
    <xf numFmtId="0" fontId="1" fillId="0" borderId="0" xfId="6" applyAlignment="1"/>
    <xf numFmtId="0" fontId="1" fillId="0" borderId="0" xfId="6" applyFont="1" applyFill="1" applyBorder="1"/>
    <xf numFmtId="3" fontId="4" fillId="0" borderId="0" xfId="6" applyNumberFormat="1" applyFont="1" applyFill="1" applyBorder="1" applyAlignment="1"/>
    <xf numFmtId="0" fontId="1" fillId="0" borderId="0" xfId="6" applyFont="1" applyBorder="1" applyAlignment="1">
      <alignment horizontal="left"/>
    </xf>
    <xf numFmtId="3" fontId="4" fillId="0" borderId="0" xfId="6" applyNumberFormat="1" applyFont="1" applyBorder="1" applyAlignment="1">
      <alignment horizontal="left"/>
    </xf>
    <xf numFmtId="0" fontId="1" fillId="0" borderId="0" xfId="6" applyFill="1"/>
    <xf numFmtId="0" fontId="1" fillId="0" borderId="15" xfId="6" applyBorder="1" applyAlignment="1">
      <alignment horizontal="left"/>
    </xf>
    <xf numFmtId="0" fontId="1" fillId="0" borderId="10" xfId="6" applyFont="1" applyBorder="1" applyAlignment="1">
      <alignment horizontal="center" vertical="center" wrapText="1"/>
    </xf>
    <xf numFmtId="0" fontId="1" fillId="0" borderId="9" xfId="6" applyBorder="1"/>
    <xf numFmtId="0" fontId="1" fillId="0" borderId="13" xfId="21" applyFont="1" applyBorder="1" applyAlignment="1">
      <alignment horizontal="center" vertical="center" wrapText="1"/>
    </xf>
    <xf numFmtId="0" fontId="1" fillId="0" borderId="17" xfId="21" applyFont="1" applyBorder="1" applyAlignment="1">
      <alignment horizontal="center" vertical="center" wrapText="1"/>
    </xf>
    <xf numFmtId="0" fontId="1" fillId="3" borderId="15" xfId="21" applyFont="1" applyFill="1" applyBorder="1" applyAlignment="1">
      <alignment horizontal="center" vertical="center" wrapText="1"/>
    </xf>
    <xf numFmtId="49" fontId="1" fillId="0" borderId="10" xfId="6" applyNumberFormat="1" applyFont="1" applyBorder="1" applyAlignment="1">
      <alignment horizontal="center" vertical="center"/>
    </xf>
    <xf numFmtId="0" fontId="3" fillId="3" borderId="4" xfId="21" applyFill="1" applyBorder="1" applyAlignment="1">
      <alignment horizontal="center" vertical="center"/>
    </xf>
    <xf numFmtId="0" fontId="1" fillId="0" borderId="4" xfId="6" applyBorder="1"/>
    <xf numFmtId="49" fontId="1" fillId="0" borderId="15" xfId="6" applyNumberFormat="1" applyBorder="1" applyAlignment="1">
      <alignment horizontal="center" vertical="center"/>
    </xf>
    <xf numFmtId="0" fontId="3" fillId="3" borderId="5" xfId="21" applyFill="1" applyBorder="1" applyAlignment="1">
      <alignment horizontal="center" vertical="center"/>
    </xf>
    <xf numFmtId="49" fontId="1" fillId="0" borderId="16" xfId="6" applyNumberFormat="1" applyBorder="1" applyAlignment="1">
      <alignment horizontal="center" vertical="center" wrapText="1"/>
    </xf>
    <xf numFmtId="49" fontId="1" fillId="3" borderId="11" xfId="6" applyNumberFormat="1" applyFont="1" applyFill="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xf>
    <xf numFmtId="49" fontId="1" fillId="3" borderId="15" xfId="6" applyNumberFormat="1" applyFont="1" applyFill="1" applyBorder="1" applyAlignment="1">
      <alignment horizontal="center" vertical="center" wrapText="1"/>
    </xf>
    <xf numFmtId="0" fontId="3" fillId="0" borderId="9" xfId="21" applyBorder="1" applyAlignment="1">
      <alignment vertical="center" wrapText="1"/>
    </xf>
    <xf numFmtId="0" fontId="3" fillId="0" borderId="9" xfId="21" applyBorder="1" applyAlignment="1">
      <alignment horizontal="center" vertical="center"/>
    </xf>
    <xf numFmtId="49" fontId="1" fillId="0" borderId="18" xfId="6" applyNumberFormat="1" applyBorder="1" applyAlignment="1">
      <alignment horizontal="center" vertical="center" wrapText="1"/>
    </xf>
    <xf numFmtId="49" fontId="1" fillId="0" borderId="9" xfId="6" applyNumberFormat="1" applyBorder="1" applyAlignment="1">
      <alignment horizontal="center" vertical="center" wrapText="1"/>
    </xf>
    <xf numFmtId="0" fontId="5" fillId="0" borderId="0" xfId="6" applyFont="1"/>
    <xf numFmtId="0" fontId="5" fillId="0" borderId="0" xfId="6" applyFont="1" applyAlignment="1">
      <alignment horizontal="center" vertical="center"/>
    </xf>
    <xf numFmtId="0" fontId="5" fillId="0" borderId="0" xfId="6" applyFont="1" applyAlignment="1">
      <alignment vertical="center" wrapText="1"/>
    </xf>
    <xf numFmtId="0" fontId="5" fillId="0" borderId="0" xfId="6" applyFont="1" applyAlignment="1">
      <alignment vertical="center"/>
    </xf>
    <xf numFmtId="0" fontId="1" fillId="0" borderId="0" xfId="6" applyAlignment="1">
      <alignment horizontal="center" vertical="center"/>
    </xf>
    <xf numFmtId="0" fontId="1" fillId="0" borderId="0" xfId="6" applyAlignment="1">
      <alignment vertical="center" wrapText="1"/>
    </xf>
    <xf numFmtId="0" fontId="1" fillId="0" borderId="0" xfId="6" applyAlignment="1">
      <alignment vertical="center"/>
    </xf>
    <xf numFmtId="0" fontId="1" fillId="0" borderId="0" xfId="6" applyFont="1" applyAlignment="1">
      <alignment horizontal="center" vertical="center"/>
    </xf>
    <xf numFmtId="0" fontId="1" fillId="0" borderId="0" xfId="6" applyAlignment="1">
      <alignment wrapText="1"/>
    </xf>
    <xf numFmtId="164" fontId="4" fillId="2" borderId="14" xfId="6" applyNumberFormat="1" applyFont="1" applyFill="1" applyBorder="1" applyAlignment="1">
      <alignment horizontal="right" vertical="center" wrapText="1"/>
    </xf>
    <xf numFmtId="164" fontId="4" fillId="2" borderId="12" xfId="6"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xf>
    <xf numFmtId="164" fontId="4" fillId="0" borderId="5" xfId="6" applyNumberFormat="1" applyFont="1" applyFill="1" applyBorder="1" applyAlignment="1">
      <alignment horizontal="right" vertical="center"/>
    </xf>
    <xf numFmtId="164" fontId="4" fillId="4" borderId="11" xfId="6" applyNumberFormat="1" applyFont="1" applyFill="1" applyBorder="1" applyAlignment="1">
      <alignment horizontal="left" vertical="center" wrapText="1"/>
    </xf>
    <xf numFmtId="164" fontId="4" fillId="0" borderId="10" xfId="21" applyNumberFormat="1" applyFont="1" applyBorder="1" applyAlignment="1">
      <alignment horizontal="left" vertical="center" wrapText="1"/>
    </xf>
    <xf numFmtId="164" fontId="4" fillId="0" borderId="14" xfId="21" applyNumberFormat="1" applyFont="1" applyBorder="1" applyAlignment="1">
      <alignment horizontal="right" vertical="center" wrapText="1"/>
    </xf>
    <xf numFmtId="164" fontId="4" fillId="0" borderId="11" xfId="21" applyNumberFormat="1" applyFont="1" applyBorder="1" applyAlignment="1">
      <alignment horizontal="left" vertical="center" wrapText="1"/>
    </xf>
    <xf numFmtId="164" fontId="4" fillId="0" borderId="12" xfId="21" applyNumberFormat="1" applyFont="1" applyBorder="1" applyAlignment="1">
      <alignment horizontal="right" vertical="center" wrapText="1"/>
    </xf>
    <xf numFmtId="164" fontId="4" fillId="0" borderId="21" xfId="6" applyNumberFormat="1" applyFont="1" applyFill="1" applyBorder="1" applyAlignment="1">
      <alignment horizontal="left" vertical="center"/>
    </xf>
    <xf numFmtId="164" fontId="4" fillId="0" borderId="20" xfId="6" applyNumberFormat="1" applyFont="1" applyFill="1" applyBorder="1" applyAlignment="1">
      <alignment horizontal="right" vertical="center"/>
    </xf>
    <xf numFmtId="164" fontId="4" fillId="0" borderId="22" xfId="6" applyNumberFormat="1" applyFont="1" applyFill="1" applyBorder="1" applyAlignment="1">
      <alignment horizontal="right" vertical="center"/>
    </xf>
    <xf numFmtId="3" fontId="4" fillId="2" borderId="23" xfId="6" applyNumberFormat="1" applyFont="1" applyFill="1" applyBorder="1" applyAlignment="1">
      <alignment horizontal="left" vertical="center" wrapText="1"/>
    </xf>
    <xf numFmtId="164" fontId="4" fillId="0" borderId="24" xfId="6" applyNumberFormat="1" applyFont="1" applyFill="1" applyBorder="1" applyAlignment="1">
      <alignment horizontal="right" vertical="center"/>
    </xf>
    <xf numFmtId="3" fontId="4" fillId="2" borderId="25" xfId="6" applyNumberFormat="1" applyFont="1" applyFill="1" applyBorder="1" applyAlignment="1">
      <alignment horizontal="left" vertical="center" wrapText="1"/>
    </xf>
    <xf numFmtId="164" fontId="4" fillId="0" borderId="26" xfId="21" applyNumberFormat="1" applyFont="1" applyBorder="1" applyAlignment="1">
      <alignment horizontal="right" vertical="center" wrapText="1"/>
    </xf>
    <xf numFmtId="164" fontId="4" fillId="0" borderId="27" xfId="21" applyNumberFormat="1" applyFont="1" applyBorder="1" applyAlignment="1">
      <alignment horizontal="right" vertical="center" wrapText="1"/>
    </xf>
    <xf numFmtId="164" fontId="4" fillId="0" borderId="25" xfId="21" applyNumberFormat="1" applyFont="1" applyBorder="1" applyAlignment="1">
      <alignment horizontal="left" vertical="center" wrapText="1"/>
    </xf>
    <xf numFmtId="164" fontId="4" fillId="0" borderId="23" xfId="21" applyNumberFormat="1" applyFont="1" applyBorder="1" applyAlignment="1">
      <alignment horizontal="left" vertical="center" wrapText="1"/>
    </xf>
    <xf numFmtId="164" fontId="4" fillId="0" borderId="28" xfId="21" applyNumberFormat="1" applyFont="1" applyBorder="1" applyAlignment="1">
      <alignment horizontal="left" vertical="center" wrapText="1"/>
    </xf>
    <xf numFmtId="164" fontId="4" fillId="0" borderId="29" xfId="21" applyNumberFormat="1" applyFont="1" applyBorder="1" applyAlignment="1">
      <alignment horizontal="right" vertical="center" wrapText="1"/>
    </xf>
    <xf numFmtId="164" fontId="4" fillId="0" borderId="30" xfId="21" applyNumberFormat="1" applyFont="1" applyBorder="1" applyAlignment="1">
      <alignment horizontal="left" vertical="center" wrapText="1"/>
    </xf>
    <xf numFmtId="164" fontId="4" fillId="0" borderId="31" xfId="21" applyNumberFormat="1" applyFont="1" applyBorder="1" applyAlignment="1">
      <alignment horizontal="right" vertical="center" wrapText="1"/>
    </xf>
    <xf numFmtId="164" fontId="4" fillId="0" borderId="10" xfId="6" applyNumberFormat="1" applyFont="1" applyFill="1" applyBorder="1" applyAlignment="1">
      <alignment horizontal="left" vertical="center" wrapText="1"/>
    </xf>
    <xf numFmtId="164" fontId="4" fillId="0" borderId="11" xfId="6" applyNumberFormat="1" applyFont="1" applyFill="1" applyBorder="1" applyAlignment="1">
      <alignment horizontal="left" vertical="center" wrapText="1"/>
    </xf>
    <xf numFmtId="164" fontId="4" fillId="0" borderId="12" xfId="21" applyNumberFormat="1" applyFont="1" applyFill="1" applyBorder="1" applyAlignment="1">
      <alignment horizontal="right" vertical="center" wrapText="1"/>
    </xf>
    <xf numFmtId="164" fontId="4" fillId="0" borderId="14" xfId="21"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wrapText="1"/>
    </xf>
    <xf numFmtId="164" fontId="4" fillId="0" borderId="5" xfId="21" applyNumberFormat="1" applyFont="1" applyFill="1" applyBorder="1" applyAlignment="1">
      <alignment horizontal="right" vertical="center" wrapText="1"/>
    </xf>
    <xf numFmtId="3" fontId="4" fillId="0" borderId="0" xfId="6" applyNumberFormat="1" applyFont="1" applyFill="1" applyBorder="1" applyAlignment="1">
      <alignment horizontal="left"/>
    </xf>
    <xf numFmtId="164" fontId="1" fillId="0" borderId="0" xfId="6" applyNumberFormat="1"/>
    <xf numFmtId="165" fontId="1" fillId="0" borderId="0" xfId="6" applyNumberFormat="1"/>
    <xf numFmtId="165" fontId="5" fillId="0" borderId="0" xfId="6" applyNumberFormat="1" applyFont="1" applyAlignment="1">
      <alignment vertical="center" wrapText="1"/>
    </xf>
    <xf numFmtId="164" fontId="4" fillId="3" borderId="10" xfId="6" applyNumberFormat="1" applyFont="1" applyFill="1" applyBorder="1" applyAlignment="1">
      <alignment horizontal="left" vertical="center" wrapText="1"/>
    </xf>
    <xf numFmtId="164" fontId="4" fillId="3" borderId="13" xfId="6" applyNumberFormat="1" applyFont="1" applyFill="1" applyBorder="1" applyAlignment="1">
      <alignment horizontal="left" vertical="center" wrapText="1"/>
    </xf>
    <xf numFmtId="164" fontId="4" fillId="3" borderId="6" xfId="21" applyNumberFormat="1" applyFont="1" applyFill="1" applyBorder="1" applyAlignment="1">
      <alignment horizontal="right" vertical="center" wrapText="1"/>
    </xf>
    <xf numFmtId="164" fontId="4" fillId="3" borderId="7" xfId="21" applyNumberFormat="1" applyFont="1" applyFill="1" applyBorder="1" applyAlignment="1">
      <alignment horizontal="right" vertical="center" wrapText="1"/>
    </xf>
    <xf numFmtId="164" fontId="4" fillId="7" borderId="6" xfId="21" applyNumberFormat="1" applyFont="1" applyFill="1" applyBorder="1" applyAlignment="1">
      <alignment horizontal="right" vertical="center" wrapText="1"/>
    </xf>
    <xf numFmtId="164" fontId="4" fillId="7" borderId="7" xfId="21" applyNumberFormat="1" applyFont="1" applyFill="1" applyBorder="1" applyAlignment="1">
      <alignment horizontal="right" vertical="center" wrapText="1"/>
    </xf>
    <xf numFmtId="164" fontId="4" fillId="0" borderId="6" xfId="21" applyNumberFormat="1" applyFont="1" applyBorder="1" applyAlignment="1">
      <alignment horizontal="right" vertical="center" wrapText="1"/>
    </xf>
    <xf numFmtId="164" fontId="4" fillId="0" borderId="7" xfId="21" applyNumberFormat="1" applyFont="1" applyBorder="1" applyAlignment="1">
      <alignment horizontal="right" vertical="center" wrapText="1"/>
    </xf>
    <xf numFmtId="164" fontId="4" fillId="3" borderId="14" xfId="21" applyNumberFormat="1" applyFont="1" applyFill="1" applyBorder="1" applyAlignment="1">
      <alignment horizontal="right" vertical="center" wrapText="1"/>
    </xf>
    <xf numFmtId="164" fontId="4" fillId="3" borderId="12" xfId="21" applyNumberFormat="1" applyFont="1" applyFill="1" applyBorder="1" applyAlignment="1">
      <alignment horizontal="right" vertical="center" wrapText="1"/>
    </xf>
    <xf numFmtId="164" fontId="4" fillId="0" borderId="13" xfId="21" applyNumberFormat="1" applyFont="1" applyBorder="1" applyAlignment="1">
      <alignment horizontal="left" vertical="center" wrapText="1"/>
    </xf>
    <xf numFmtId="164" fontId="4" fillId="0" borderId="5" xfId="21" applyNumberFormat="1" applyFont="1" applyBorder="1" applyAlignment="1">
      <alignment horizontal="right" vertical="center" wrapText="1"/>
    </xf>
    <xf numFmtId="164" fontId="4" fillId="7" borderId="19" xfId="6" applyNumberFormat="1" applyFont="1" applyFill="1" applyBorder="1" applyAlignment="1">
      <alignment horizontal="left" vertical="center"/>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164" fontId="4" fillId="7" borderId="14" xfId="21" applyNumberFormat="1" applyFont="1" applyFill="1" applyBorder="1" applyAlignment="1">
      <alignment horizontal="right" vertical="center" wrapText="1"/>
    </xf>
    <xf numFmtId="164" fontId="4" fillId="7" borderId="12" xfId="21" applyNumberFormat="1" applyFont="1" applyFill="1" applyBorder="1" applyAlignment="1">
      <alignment horizontal="right" vertical="center" wrapText="1"/>
    </xf>
    <xf numFmtId="164" fontId="4" fillId="7" borderId="32" xfId="6" applyNumberFormat="1" applyFont="1" applyFill="1" applyBorder="1" applyAlignment="1">
      <alignment horizontal="left" vertical="center"/>
    </xf>
    <xf numFmtId="164" fontId="4" fillId="0" borderId="34" xfId="6" applyNumberFormat="1" applyFont="1" applyFill="1" applyBorder="1" applyAlignment="1">
      <alignment horizontal="left" vertical="center"/>
    </xf>
    <xf numFmtId="164" fontId="4" fillId="0" borderId="33" xfId="6" applyNumberFormat="1" applyFont="1" applyFill="1" applyBorder="1" applyAlignment="1">
      <alignment horizontal="right" vertical="center"/>
    </xf>
    <xf numFmtId="164" fontId="4" fillId="0" borderId="35" xfId="6" applyNumberFormat="1" applyFont="1" applyFill="1" applyBorder="1" applyAlignment="1">
      <alignment horizontal="right" vertical="center"/>
    </xf>
    <xf numFmtId="3" fontId="4" fillId="2" borderId="36" xfId="6" applyNumberFormat="1" applyFont="1" applyFill="1" applyBorder="1" applyAlignment="1">
      <alignment horizontal="left" vertical="center" wrapText="1"/>
    </xf>
    <xf numFmtId="164" fontId="4" fillId="0" borderId="37" xfId="6" applyNumberFormat="1" applyFont="1" applyFill="1" applyBorder="1" applyAlignment="1">
      <alignment horizontal="right" vertical="center"/>
    </xf>
    <xf numFmtId="3" fontId="4" fillId="2" borderId="38" xfId="6" applyNumberFormat="1" applyFont="1" applyFill="1" applyBorder="1" applyAlignment="1">
      <alignment horizontal="left" vertical="center" wrapText="1"/>
    </xf>
    <xf numFmtId="164" fontId="4" fillId="0" borderId="39" xfId="21" applyNumberFormat="1" applyFont="1" applyBorder="1" applyAlignment="1">
      <alignment horizontal="right" vertical="center" wrapText="1"/>
    </xf>
    <xf numFmtId="164" fontId="4" fillId="0" borderId="40" xfId="21" applyNumberFormat="1" applyFont="1" applyBorder="1" applyAlignment="1">
      <alignment horizontal="right" vertical="center" wrapText="1"/>
    </xf>
    <xf numFmtId="164" fontId="4" fillId="0" borderId="38" xfId="21" applyNumberFormat="1" applyFont="1" applyBorder="1" applyAlignment="1">
      <alignment horizontal="left" vertical="center" wrapText="1"/>
    </xf>
    <xf numFmtId="164" fontId="4" fillId="0" borderId="36" xfId="21" applyNumberFormat="1" applyFont="1" applyBorder="1" applyAlignment="1">
      <alignment horizontal="left" vertical="center" wrapText="1"/>
    </xf>
    <xf numFmtId="164" fontId="4" fillId="0" borderId="41" xfId="21" applyNumberFormat="1" applyFont="1" applyBorder="1" applyAlignment="1">
      <alignment horizontal="left" vertical="center" wrapText="1"/>
    </xf>
    <xf numFmtId="164" fontId="4" fillId="0" borderId="42" xfId="21" applyNumberFormat="1" applyFont="1" applyBorder="1" applyAlignment="1">
      <alignment horizontal="right" vertical="center" wrapText="1"/>
    </xf>
    <xf numFmtId="164" fontId="4" fillId="0" borderId="43" xfId="21" applyNumberFormat="1" applyFont="1" applyBorder="1" applyAlignment="1">
      <alignment horizontal="left" vertical="center" wrapText="1"/>
    </xf>
    <xf numFmtId="164" fontId="4" fillId="0" borderId="44" xfId="21" applyNumberFormat="1" applyFont="1" applyBorder="1" applyAlignment="1">
      <alignment horizontal="right" vertical="center" wrapText="1"/>
    </xf>
    <xf numFmtId="164" fontId="4" fillId="5" borderId="8" xfId="6" applyNumberFormat="1" applyFont="1" applyFill="1" applyBorder="1" applyAlignment="1">
      <alignment horizontal="right" vertical="center" wrapText="1"/>
    </xf>
    <xf numFmtId="164" fontId="4" fillId="4" borderId="6" xfId="6" applyNumberFormat="1" applyFont="1" applyFill="1" applyBorder="1" applyAlignment="1">
      <alignment horizontal="right" vertical="center" wrapText="1"/>
    </xf>
    <xf numFmtId="164" fontId="4" fillId="4" borderId="7" xfId="6" applyNumberFormat="1" applyFont="1" applyFill="1" applyBorder="1" applyAlignment="1">
      <alignment horizontal="right" vertical="center" wrapText="1"/>
    </xf>
    <xf numFmtId="0" fontId="1" fillId="0" borderId="0" xfId="6" applyBorder="1"/>
    <xf numFmtId="49" fontId="1" fillId="3" borderId="9" xfId="6" applyNumberFormat="1" applyFont="1" applyFill="1" applyBorder="1" applyAlignment="1">
      <alignment horizontal="center" vertical="center" wrapText="1"/>
    </xf>
    <xf numFmtId="164" fontId="4" fillId="3" borderId="20" xfId="6" applyNumberFormat="1" applyFont="1" applyFill="1" applyBorder="1" applyAlignment="1">
      <alignment horizontal="right" vertical="center"/>
    </xf>
    <xf numFmtId="164" fontId="4" fillId="3" borderId="12" xfId="6" applyNumberFormat="1" applyFont="1" applyFill="1" applyBorder="1" applyAlignment="1">
      <alignment horizontal="right" vertical="center" wrapText="1"/>
    </xf>
    <xf numFmtId="164" fontId="4" fillId="3" borderId="14" xfId="6" applyNumberFormat="1" applyFont="1" applyFill="1" applyBorder="1" applyAlignment="1">
      <alignment horizontal="right" vertical="center" wrapText="1"/>
    </xf>
    <xf numFmtId="164" fontId="4" fillId="3" borderId="26" xfId="21" applyNumberFormat="1" applyFont="1" applyFill="1" applyBorder="1" applyAlignment="1">
      <alignment horizontal="right" vertical="center" wrapText="1"/>
    </xf>
    <xf numFmtId="164" fontId="4" fillId="3" borderId="11" xfId="6" applyNumberFormat="1" applyFont="1" applyFill="1" applyBorder="1" applyAlignment="1">
      <alignment horizontal="left" vertical="center" wrapText="1"/>
    </xf>
    <xf numFmtId="164" fontId="4" fillId="3" borderId="27" xfId="21" applyNumberFormat="1" applyFont="1" applyFill="1" applyBorder="1" applyAlignment="1">
      <alignment horizontal="right" vertical="center" wrapText="1"/>
    </xf>
    <xf numFmtId="3" fontId="4" fillId="3" borderId="16" xfId="6" applyNumberFormat="1" applyFont="1" applyFill="1" applyBorder="1" applyAlignment="1">
      <alignment horizontal="left" vertical="center" wrapText="1"/>
    </xf>
    <xf numFmtId="3" fontId="4" fillId="3" borderId="18" xfId="6" applyNumberFormat="1" applyFont="1" applyFill="1" applyBorder="1" applyAlignment="1">
      <alignment horizontal="left" vertical="center" wrapText="1"/>
    </xf>
    <xf numFmtId="164" fontId="4" fillId="3" borderId="33" xfId="6" applyNumberFormat="1" applyFont="1" applyFill="1" applyBorder="1" applyAlignment="1">
      <alignment horizontal="right" vertical="center"/>
    </xf>
    <xf numFmtId="164" fontId="4" fillId="3" borderId="39" xfId="21" applyNumberFormat="1" applyFont="1" applyFill="1" applyBorder="1" applyAlignment="1">
      <alignment horizontal="right" vertical="center" wrapText="1"/>
    </xf>
    <xf numFmtId="164" fontId="4" fillId="3" borderId="40" xfId="21" applyNumberFormat="1" applyFont="1" applyFill="1" applyBorder="1" applyAlignment="1">
      <alignment horizontal="right" vertical="center" wrapText="1"/>
    </xf>
    <xf numFmtId="3" fontId="2" fillId="0" borderId="17" xfId="6" applyNumberFormat="1" applyFont="1" applyBorder="1" applyAlignment="1">
      <alignment horizontal="center" vertical="center"/>
    </xf>
    <xf numFmtId="3" fontId="4" fillId="0" borderId="0" xfId="6" applyNumberFormat="1" applyFont="1" applyFill="1" applyBorder="1" applyAlignment="1">
      <alignment horizontal="left"/>
    </xf>
    <xf numFmtId="0" fontId="3" fillId="0" borderId="0" xfId="21" applyBorder="1" applyAlignment="1">
      <alignment wrapText="1"/>
    </xf>
    <xf numFmtId="3" fontId="4" fillId="3" borderId="17" xfId="6" applyNumberFormat="1" applyFont="1" applyFill="1" applyBorder="1" applyAlignment="1">
      <alignment horizontal="left" vertical="center" wrapText="1"/>
    </xf>
    <xf numFmtId="3" fontId="4" fillId="4" borderId="17" xfId="6" applyNumberFormat="1" applyFont="1" applyFill="1" applyBorder="1" applyAlignment="1">
      <alignment horizontal="left" vertical="center" wrapText="1"/>
    </xf>
    <xf numFmtId="0" fontId="1" fillId="0" borderId="0" xfId="6" applyFill="1" applyBorder="1"/>
    <xf numFmtId="0" fontId="5" fillId="0" borderId="0" xfId="6" applyFont="1" applyBorder="1"/>
    <xf numFmtId="0" fontId="1" fillId="0" borderId="14" xfId="6" applyBorder="1"/>
    <xf numFmtId="0" fontId="1" fillId="0" borderId="5" xfId="6" applyBorder="1" applyAlignment="1">
      <alignment horizontal="center"/>
    </xf>
    <xf numFmtId="0" fontId="1" fillId="0" borderId="16" xfId="6" applyBorder="1" applyAlignment="1">
      <alignment horizontal="center"/>
    </xf>
    <xf numFmtId="3" fontId="2" fillId="0" borderId="11" xfId="6" applyNumberFormat="1" applyFont="1" applyBorder="1" applyAlignment="1">
      <alignment horizontal="center" vertical="center" wrapText="1"/>
    </xf>
    <xf numFmtId="3" fontId="2" fillId="0" borderId="11" xfId="6" applyNumberFormat="1" applyFont="1" applyBorder="1" applyAlignment="1">
      <alignment horizontal="center" vertical="center"/>
    </xf>
    <xf numFmtId="3" fontId="4" fillId="0" borderId="17" xfId="6" applyNumberFormat="1" applyFont="1" applyFill="1" applyBorder="1" applyAlignment="1">
      <alignment horizontal="left" vertical="center" wrapText="1"/>
    </xf>
    <xf numFmtId="3" fontId="4" fillId="0" borderId="18" xfId="6" applyNumberFormat="1" applyFont="1" applyFill="1" applyBorder="1" applyAlignment="1">
      <alignment horizontal="left" vertical="center"/>
    </xf>
    <xf numFmtId="3" fontId="4" fillId="0" borderId="18" xfId="6" applyNumberFormat="1" applyFont="1" applyFill="1" applyBorder="1" applyAlignment="1">
      <alignment horizontal="left" vertical="center" wrapText="1"/>
    </xf>
    <xf numFmtId="0" fontId="3" fillId="0" borderId="16" xfId="21" applyBorder="1" applyAlignment="1">
      <alignment horizontal="left" vertical="center" wrapText="1"/>
    </xf>
    <xf numFmtId="3" fontId="4" fillId="0" borderId="16" xfId="6" applyNumberFormat="1" applyFont="1" applyFill="1" applyBorder="1" applyAlignment="1">
      <alignment horizontal="center" vertical="center"/>
    </xf>
    <xf numFmtId="3" fontId="4" fillId="0"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0" fontId="4" fillId="3" borderId="17" xfId="6" applyFont="1" applyFill="1" applyBorder="1" applyAlignment="1">
      <alignment horizontal="left" vertical="center" wrapText="1"/>
    </xf>
    <xf numFmtId="0" fontId="3" fillId="0" borderId="17" xfId="21" applyBorder="1" applyAlignment="1">
      <alignment horizontal="left" vertical="center" wrapText="1"/>
    </xf>
    <xf numFmtId="3" fontId="4" fillId="3" borderId="17" xfId="6" applyNumberFormat="1" applyFont="1" applyFill="1" applyBorder="1" applyAlignment="1">
      <alignment horizontal="left" vertical="center"/>
    </xf>
    <xf numFmtId="0" fontId="3" fillId="0" borderId="0" xfId="21" applyBorder="1" applyAlignment="1">
      <alignment wrapText="1"/>
    </xf>
    <xf numFmtId="0" fontId="5" fillId="2" borderId="0" xfId="6" applyFont="1" applyFill="1" applyBorder="1"/>
    <xf numFmtId="49" fontId="1" fillId="3" borderId="0" xfId="6" applyNumberFormat="1" applyFont="1" applyFill="1" applyBorder="1" applyAlignment="1">
      <alignment horizontal="center" vertical="center" wrapText="1"/>
    </xf>
    <xf numFmtId="0" fontId="1" fillId="0" borderId="0" xfId="6" applyBorder="1" applyAlignment="1">
      <alignment wrapText="1"/>
    </xf>
    <xf numFmtId="3" fontId="2" fillId="0" borderId="0" xfId="21" applyNumberFormat="1" applyFont="1" applyFill="1" applyBorder="1" applyAlignment="1">
      <alignment wrapText="1"/>
    </xf>
    <xf numFmtId="3" fontId="5" fillId="0" borderId="0" xfId="21" applyNumberFormat="1" applyFont="1" applyFill="1" applyBorder="1" applyAlignment="1">
      <alignment horizontal="left" vertical="top" wrapText="1"/>
    </xf>
    <xf numFmtId="0" fontId="5" fillId="0" borderId="0" xfId="6" applyFont="1" applyFill="1" applyBorder="1"/>
    <xf numFmtId="0" fontId="5" fillId="0" borderId="0" xfId="6" applyFont="1" applyAlignment="1">
      <alignment horizontal="left" vertical="top"/>
    </xf>
    <xf numFmtId="0" fontId="1" fillId="0" borderId="45" xfId="6" applyBorder="1"/>
    <xf numFmtId="164" fontId="19" fillId="0" borderId="7" xfId="21" applyNumberFormat="1" applyFont="1" applyBorder="1" applyAlignment="1">
      <alignment horizontal="right" vertical="center" wrapText="1"/>
    </xf>
    <xf numFmtId="164" fontId="4" fillId="3" borderId="0" xfId="21" applyNumberFormat="1" applyFont="1" applyFill="1" applyBorder="1" applyAlignment="1">
      <alignment horizontal="right" vertical="center" wrapText="1"/>
    </xf>
    <xf numFmtId="164" fontId="4" fillId="0" borderId="6" xfId="21" applyNumberFormat="1" applyFont="1" applyFill="1" applyBorder="1" applyAlignment="1">
      <alignment horizontal="right" vertical="center" wrapText="1"/>
    </xf>
    <xf numFmtId="164" fontId="4" fillId="0" borderId="0" xfId="21" applyNumberFormat="1" applyFont="1" applyFill="1" applyBorder="1" applyAlignment="1">
      <alignment horizontal="right" vertical="center" wrapText="1"/>
    </xf>
    <xf numFmtId="164" fontId="4" fillId="0" borderId="7" xfId="21" applyNumberFormat="1" applyFont="1" applyFill="1" applyBorder="1" applyAlignment="1">
      <alignment horizontal="right" vertical="center" wrapText="1"/>
    </xf>
    <xf numFmtId="164" fontId="4" fillId="4" borderId="6" xfId="21" applyNumberFormat="1" applyFont="1" applyFill="1" applyBorder="1" applyAlignment="1">
      <alignment horizontal="right" vertical="center" wrapText="1"/>
    </xf>
    <xf numFmtId="49" fontId="1" fillId="0" borderId="0" xfId="6" applyNumberFormat="1" applyFont="1" applyFill="1" applyBorder="1" applyAlignment="1">
      <alignment horizontal="center" vertical="center" wrapText="1"/>
    </xf>
    <xf numFmtId="0" fontId="0" fillId="0" borderId="0" xfId="0"/>
    <xf numFmtId="0" fontId="0" fillId="0" borderId="0" xfId="0" applyBorder="1"/>
    <xf numFmtId="0" fontId="0" fillId="0" borderId="0" xfId="0" applyFill="1" applyBorder="1"/>
    <xf numFmtId="0" fontId="0" fillId="0" borderId="47" xfId="0" applyBorder="1"/>
    <xf numFmtId="3" fontId="5" fillId="0" borderId="0" xfId="0" applyNumberFormat="1" applyFont="1" applyBorder="1"/>
    <xf numFmtId="3" fontId="5" fillId="0" borderId="4" xfId="0" applyNumberFormat="1" applyFont="1" applyBorder="1" applyAlignment="1">
      <alignment horizontal="center" wrapText="1"/>
    </xf>
    <xf numFmtId="3" fontId="5" fillId="0" borderId="13" xfId="0" applyNumberFormat="1" applyFont="1" applyBorder="1" applyAlignment="1">
      <alignment horizontal="center" wrapText="1"/>
    </xf>
    <xf numFmtId="3" fontId="5" fillId="0" borderId="0" xfId="0" applyNumberFormat="1" applyFont="1" applyBorder="1" applyAlignment="1">
      <alignment horizontal="center" wrapText="1"/>
    </xf>
    <xf numFmtId="0" fontId="5" fillId="0" borderId="6" xfId="0" applyFont="1" applyFill="1" applyBorder="1"/>
    <xf numFmtId="3" fontId="5" fillId="0" borderId="10" xfId="0" applyNumberFormat="1" applyFont="1" applyFill="1" applyBorder="1"/>
    <xf numFmtId="3" fontId="5" fillId="0" borderId="0" xfId="0" applyNumberFormat="1" applyFont="1" applyFill="1" applyBorder="1"/>
    <xf numFmtId="3" fontId="22" fillId="0" borderId="48" xfId="0" applyNumberFormat="1" applyFont="1" applyFill="1" applyBorder="1"/>
    <xf numFmtId="3" fontId="22" fillId="0" borderId="0" xfId="0" applyNumberFormat="1" applyFont="1" applyFill="1" applyBorder="1"/>
    <xf numFmtId="0" fontId="5" fillId="0" borderId="0" xfId="0" applyFont="1" applyFill="1" applyBorder="1" applyAlignment="1" applyProtection="1">
      <alignment vertical="center" wrapText="1"/>
      <protection locked="0"/>
    </xf>
    <xf numFmtId="3" fontId="0" fillId="0" borderId="0" xfId="0" applyNumberFormat="1" applyBorder="1"/>
    <xf numFmtId="3" fontId="26" fillId="9" borderId="49" xfId="0" applyNumberFormat="1" applyFont="1" applyFill="1" applyBorder="1"/>
    <xf numFmtId="3" fontId="24" fillId="0" borderId="10" xfId="0" applyNumberFormat="1" applyFont="1" applyFill="1" applyBorder="1"/>
    <xf numFmtId="3" fontId="24" fillId="4" borderId="15" xfId="0" applyNumberFormat="1" applyFont="1" applyFill="1" applyBorder="1"/>
    <xf numFmtId="0" fontId="1" fillId="0" borderId="0" xfId="30"/>
    <xf numFmtId="0" fontId="1" fillId="0" borderId="0" xfId="30" applyBorder="1"/>
    <xf numFmtId="0" fontId="1" fillId="0" borderId="0" xfId="30" applyFill="1" applyBorder="1"/>
    <xf numFmtId="0" fontId="1" fillId="0" borderId="47" xfId="30" applyBorder="1"/>
    <xf numFmtId="0" fontId="5" fillId="0" borderId="0" xfId="30" applyFont="1" applyBorder="1" applyAlignment="1">
      <alignment horizontal="left" vertical="center"/>
    </xf>
    <xf numFmtId="0" fontId="5" fillId="0" borderId="47" xfId="30" applyFont="1" applyFill="1" applyBorder="1" applyAlignment="1">
      <alignment vertical="center" wrapText="1"/>
    </xf>
    <xf numFmtId="0" fontId="1" fillId="0" borderId="46" xfId="30" applyBorder="1" applyAlignment="1">
      <alignment horizontal="center" vertical="center"/>
    </xf>
    <xf numFmtId="0" fontId="5" fillId="0" borderId="50" xfId="30" applyFont="1" applyFill="1" applyBorder="1" applyAlignment="1">
      <alignment horizontal="center" vertical="center" wrapText="1"/>
    </xf>
    <xf numFmtId="0" fontId="5" fillId="0" borderId="0" xfId="30" applyFont="1" applyFill="1" applyBorder="1" applyAlignment="1">
      <alignment horizontal="center" vertical="center" wrapText="1"/>
    </xf>
    <xf numFmtId="0" fontId="5" fillId="0" borderId="13" xfId="30" applyFont="1" applyFill="1" applyBorder="1" applyAlignment="1">
      <alignment horizontal="center" vertical="center" wrapText="1"/>
    </xf>
    <xf numFmtId="0" fontId="5" fillId="0" borderId="51" xfId="30" applyFont="1" applyFill="1" applyBorder="1" applyAlignment="1">
      <alignment horizontal="left" vertical="center" wrapText="1"/>
    </xf>
    <xf numFmtId="3" fontId="5" fillId="0" borderId="52" xfId="30" quotePrefix="1" applyNumberFormat="1" applyFont="1" applyFill="1" applyBorder="1" applyAlignment="1">
      <alignment horizontal="right" vertical="center" wrapText="1"/>
    </xf>
    <xf numFmtId="3" fontId="5" fillId="0" borderId="0" xfId="30" applyNumberFormat="1" applyFont="1" applyFill="1" applyBorder="1" applyAlignment="1">
      <alignment horizontal="center" vertical="center"/>
    </xf>
    <xf numFmtId="3" fontId="5" fillId="0" borderId="0" xfId="30" applyNumberFormat="1" applyFont="1" applyFill="1" applyBorder="1" applyAlignment="1">
      <alignment horizontal="right" vertical="center" wrapText="1"/>
    </xf>
    <xf numFmtId="0" fontId="5" fillId="0" borderId="53" xfId="30" applyFont="1" applyFill="1" applyBorder="1" applyAlignment="1">
      <alignment horizontal="left" vertical="center" wrapText="1"/>
    </xf>
    <xf numFmtId="3" fontId="5" fillId="0" borderId="50" xfId="30" applyNumberFormat="1" applyFont="1" applyFill="1" applyBorder="1" applyAlignment="1">
      <alignment horizontal="right" vertical="center"/>
    </xf>
    <xf numFmtId="3" fontId="21" fillId="0" borderId="0" xfId="30" applyNumberFormat="1" applyFont="1" applyFill="1" applyBorder="1" applyAlignment="1">
      <alignment horizontal="right" vertical="center"/>
    </xf>
    <xf numFmtId="3" fontId="1" fillId="0" borderId="0" xfId="30" applyNumberFormat="1" applyFill="1" applyBorder="1" applyAlignment="1">
      <alignment horizontal="center" vertical="center"/>
    </xf>
    <xf numFmtId="3" fontId="5" fillId="0" borderId="0" xfId="30" applyNumberFormat="1" applyFont="1" applyFill="1" applyBorder="1" applyAlignment="1">
      <alignment horizontal="center" vertical="center" wrapText="1"/>
    </xf>
    <xf numFmtId="0" fontId="23" fillId="0" borderId="0" xfId="30" applyFont="1" applyBorder="1"/>
    <xf numFmtId="0" fontId="21" fillId="0" borderId="57" xfId="30" applyFont="1" applyFill="1" applyBorder="1" applyAlignment="1">
      <alignment horizontal="left" vertical="center" wrapText="1"/>
    </xf>
    <xf numFmtId="3" fontId="1" fillId="0" borderId="59" xfId="30" applyNumberFormat="1" applyFill="1" applyBorder="1" applyAlignment="1">
      <alignment horizontal="center" vertical="center"/>
    </xf>
    <xf numFmtId="164" fontId="1" fillId="0" borderId="0" xfId="30" applyNumberFormat="1" applyFill="1" applyBorder="1" applyAlignment="1">
      <alignment horizontal="center" vertical="center"/>
    </xf>
    <xf numFmtId="164" fontId="5" fillId="0" borderId="0" xfId="30" applyNumberFormat="1" applyFont="1" applyFill="1" applyBorder="1" applyAlignment="1">
      <alignment horizontal="center" vertical="center"/>
    </xf>
    <xf numFmtId="3" fontId="14" fillId="0" borderId="0" xfId="31" applyNumberFormat="1"/>
    <xf numFmtId="166" fontId="1" fillId="0" borderId="0" xfId="30" applyNumberFormat="1"/>
    <xf numFmtId="3" fontId="24" fillId="0" borderId="13" xfId="30" applyNumberFormat="1" applyFont="1" applyFill="1" applyBorder="1" applyAlignment="1">
      <alignment horizontal="right" vertical="center" wrapText="1"/>
    </xf>
    <xf numFmtId="3" fontId="24" fillId="0" borderId="10" xfId="30" applyNumberFormat="1" applyFont="1" applyFill="1" applyBorder="1" applyAlignment="1">
      <alignment horizontal="right" vertical="center" wrapText="1"/>
    </xf>
    <xf numFmtId="164" fontId="5" fillId="0" borderId="0" xfId="6" applyNumberFormat="1" applyFont="1" applyAlignment="1">
      <alignment vertical="center"/>
    </xf>
    <xf numFmtId="3" fontId="24" fillId="0" borderId="50" xfId="30" applyNumberFormat="1" applyFont="1" applyFill="1" applyBorder="1" applyAlignment="1">
      <alignment horizontal="right" vertical="center"/>
    </xf>
    <xf numFmtId="0" fontId="18" fillId="0" borderId="53" xfId="30" applyFont="1" applyFill="1" applyBorder="1" applyAlignment="1">
      <alignment horizontal="left" vertical="top" wrapText="1" indent="1"/>
    </xf>
    <xf numFmtId="3" fontId="25" fillId="0" borderId="58" xfId="30" applyNumberFormat="1" applyFont="1" applyFill="1" applyBorder="1" applyAlignment="1">
      <alignment horizontal="right" vertical="center"/>
    </xf>
    <xf numFmtId="0" fontId="0" fillId="0" borderId="6" xfId="0" applyBorder="1"/>
    <xf numFmtId="165" fontId="0" fillId="0" borderId="0" xfId="0" applyNumberFormat="1"/>
    <xf numFmtId="166" fontId="24" fillId="0" borderId="18" xfId="30" applyNumberFormat="1" applyFont="1" applyBorder="1"/>
    <xf numFmtId="166" fontId="24" fillId="0" borderId="18" xfId="30" applyNumberFormat="1" applyFont="1" applyFill="1" applyBorder="1"/>
    <xf numFmtId="166" fontId="24" fillId="0" borderId="18" xfId="30" applyNumberFormat="1" applyFont="1" applyFill="1" applyBorder="1" applyAlignment="1">
      <alignment vertical="center"/>
    </xf>
    <xf numFmtId="166" fontId="25" fillId="0" borderId="18" xfId="30" applyNumberFormat="1" applyFont="1" applyFill="1" applyBorder="1" applyAlignment="1">
      <alignment vertical="center"/>
    </xf>
    <xf numFmtId="166" fontId="0" fillId="0" borderId="0" xfId="0" applyNumberFormat="1"/>
    <xf numFmtId="0" fontId="5" fillId="0" borderId="0" xfId="30" applyFont="1" applyFill="1" applyBorder="1"/>
    <xf numFmtId="0" fontId="5" fillId="0" borderId="0" xfId="30" applyFont="1"/>
    <xf numFmtId="0" fontId="21" fillId="0" borderId="18" xfId="30" applyFont="1" applyBorder="1" applyAlignment="1">
      <alignment horizontal="left"/>
    </xf>
    <xf numFmtId="0" fontId="5" fillId="0" borderId="18" xfId="30" applyFont="1" applyFill="1" applyBorder="1" applyAlignment="1">
      <alignment horizontal="left"/>
    </xf>
    <xf numFmtId="0" fontId="5" fillId="0" borderId="18" xfId="30" applyFont="1" applyFill="1" applyBorder="1" applyAlignment="1">
      <alignment horizontal="left" vertical="center"/>
    </xf>
    <xf numFmtId="0" fontId="5" fillId="0" borderId="18" xfId="30" applyFont="1" applyBorder="1"/>
    <xf numFmtId="0" fontId="2" fillId="0" borderId="0" xfId="30" applyFont="1" applyFill="1" applyBorder="1"/>
    <xf numFmtId="49" fontId="1" fillId="3" borderId="17" xfId="6" applyNumberFormat="1" applyFont="1" applyFill="1" applyBorder="1" applyAlignment="1">
      <alignment horizontal="center" vertical="center" wrapText="1"/>
    </xf>
    <xf numFmtId="164" fontId="4" fillId="4" borderId="10" xfId="6" applyNumberFormat="1" applyFont="1" applyFill="1" applyBorder="1" applyAlignment="1">
      <alignment horizontal="left" vertical="center" wrapText="1"/>
    </xf>
    <xf numFmtId="164" fontId="4" fillId="4" borderId="14" xfId="6" applyNumberFormat="1" applyFont="1" applyFill="1" applyBorder="1" applyAlignment="1">
      <alignment horizontal="right" vertical="center" wrapText="1"/>
    </xf>
    <xf numFmtId="164" fontId="4" fillId="4" borderId="11" xfId="6" applyNumberFormat="1" applyFont="1" applyFill="1" applyBorder="1" applyAlignment="1">
      <alignment horizontal="left" vertical="center" wrapText="1"/>
    </xf>
    <xf numFmtId="164" fontId="4" fillId="4" borderId="12" xfId="6" applyNumberFormat="1" applyFont="1" applyFill="1" applyBorder="1" applyAlignment="1">
      <alignment horizontal="right" vertical="center" wrapText="1"/>
    </xf>
    <xf numFmtId="3" fontId="4" fillId="5" borderId="17" xfId="6" applyNumberFormat="1" applyFont="1" applyFill="1" applyBorder="1" applyAlignment="1">
      <alignment vertical="center" wrapText="1"/>
    </xf>
    <xf numFmtId="164" fontId="4" fillId="5" borderId="16" xfId="6" applyNumberFormat="1" applyFont="1" applyFill="1" applyBorder="1" applyAlignment="1">
      <alignment horizontal="right" vertical="center" wrapText="1"/>
    </xf>
    <xf numFmtId="3" fontId="4" fillId="6" borderId="10" xfId="6" applyNumberFormat="1" applyFont="1" applyFill="1" applyBorder="1" applyAlignment="1">
      <alignment vertical="center" wrapText="1"/>
    </xf>
    <xf numFmtId="164" fontId="4" fillId="6" borderId="14" xfId="6" applyNumberFormat="1" applyFont="1" applyFill="1" applyBorder="1" applyAlignment="1">
      <alignment horizontal="right" vertical="center" wrapText="1"/>
    </xf>
    <xf numFmtId="3" fontId="4" fillId="6" borderId="11" xfId="6" applyNumberFormat="1" applyFont="1" applyFill="1" applyBorder="1" applyAlignment="1">
      <alignment vertical="center" wrapText="1"/>
    </xf>
    <xf numFmtId="164" fontId="4" fillId="6" borderId="12" xfId="6" applyNumberFormat="1" applyFont="1" applyFill="1" applyBorder="1" applyAlignment="1">
      <alignment horizontal="right" vertical="center" wrapText="1"/>
    </xf>
    <xf numFmtId="3" fontId="4" fillId="0" borderId="10" xfId="6" applyNumberFormat="1" applyFont="1" applyFill="1" applyBorder="1" applyAlignment="1">
      <alignment vertical="center" wrapText="1"/>
    </xf>
    <xf numFmtId="3" fontId="4" fillId="3" borderId="10" xfId="6" applyNumberFormat="1" applyFont="1" applyFill="1" applyBorder="1" applyAlignment="1">
      <alignment vertical="center" wrapText="1"/>
    </xf>
    <xf numFmtId="164" fontId="4" fillId="3" borderId="10" xfId="6" applyNumberFormat="1" applyFont="1" applyFill="1" applyBorder="1" applyAlignment="1">
      <alignment horizontal="left" vertical="center" wrapText="1"/>
    </xf>
    <xf numFmtId="3" fontId="4" fillId="3" borderId="13" xfId="6" applyNumberFormat="1" applyFont="1" applyFill="1" applyBorder="1" applyAlignment="1">
      <alignment vertical="center" wrapText="1"/>
    </xf>
    <xf numFmtId="164" fontId="4" fillId="3" borderId="13" xfId="6" applyNumberFormat="1" applyFont="1" applyFill="1" applyBorder="1" applyAlignment="1">
      <alignment horizontal="left" vertical="center" wrapText="1"/>
    </xf>
    <xf numFmtId="3" fontId="4" fillId="7" borderId="10" xfId="6" applyNumberFormat="1" applyFont="1" applyFill="1" applyBorder="1" applyAlignment="1">
      <alignment vertical="center" wrapText="1"/>
    </xf>
    <xf numFmtId="3" fontId="4" fillId="7" borderId="13" xfId="6" applyNumberFormat="1" applyFont="1" applyFill="1" applyBorder="1" applyAlignment="1">
      <alignment vertical="center" wrapText="1"/>
    </xf>
    <xf numFmtId="164" fontId="4" fillId="3" borderId="17" xfId="6" applyNumberFormat="1" applyFont="1" applyFill="1" applyBorder="1" applyAlignment="1">
      <alignment horizontal="left" vertical="center" wrapText="1"/>
    </xf>
    <xf numFmtId="3" fontId="2" fillId="0" borderId="0" xfId="6" applyNumberFormat="1" applyFont="1" applyFill="1" applyBorder="1" applyAlignment="1">
      <alignment wrapText="1"/>
    </xf>
    <xf numFmtId="0" fontId="21" fillId="32" borderId="54" xfId="30" applyFont="1" applyFill="1" applyBorder="1" applyAlignment="1">
      <alignment horizontal="left" vertical="center" wrapText="1"/>
    </xf>
    <xf numFmtId="3" fontId="25" fillId="32" borderId="56" xfId="30" applyNumberFormat="1" applyFont="1" applyFill="1" applyBorder="1" applyAlignment="1">
      <alignment horizontal="right" vertical="center"/>
    </xf>
    <xf numFmtId="0" fontId="1" fillId="0" borderId="7" xfId="6" applyBorder="1" applyAlignment="1">
      <alignment wrapText="1"/>
    </xf>
    <xf numFmtId="0" fontId="1" fillId="0" borderId="7" xfId="6" applyBorder="1" applyAlignment="1">
      <alignment horizontal="center" vertical="center" wrapText="1"/>
    </xf>
    <xf numFmtId="3" fontId="2" fillId="0" borderId="47" xfId="21" applyNumberFormat="1" applyFont="1" applyFill="1" applyBorder="1" applyAlignment="1">
      <alignment wrapText="1"/>
    </xf>
    <xf numFmtId="0" fontId="3" fillId="0" borderId="47" xfId="21" applyBorder="1" applyAlignment="1">
      <alignment wrapText="1"/>
    </xf>
    <xf numFmtId="3" fontId="4" fillId="0" borderId="48" xfId="6" applyNumberFormat="1" applyFont="1" applyFill="1" applyBorder="1" applyAlignment="1">
      <alignment vertical="center" wrapText="1"/>
    </xf>
    <xf numFmtId="164" fontId="4" fillId="0" borderId="47" xfId="21" applyNumberFormat="1" applyFont="1" applyBorder="1" applyAlignment="1">
      <alignment horizontal="right" vertical="center" wrapText="1"/>
    </xf>
    <xf numFmtId="164" fontId="4" fillId="0" borderId="78" xfId="21" applyNumberFormat="1" applyFont="1" applyBorder="1" applyAlignment="1">
      <alignment horizontal="right" vertical="center" wrapText="1"/>
    </xf>
    <xf numFmtId="0" fontId="1" fillId="0" borderId="60" xfId="6" applyBorder="1" applyAlignment="1">
      <alignment wrapText="1"/>
    </xf>
    <xf numFmtId="0" fontId="1" fillId="0" borderId="60" xfId="6" applyBorder="1" applyAlignment="1">
      <alignment horizontal="center" vertical="center" wrapText="1"/>
    </xf>
    <xf numFmtId="3" fontId="2" fillId="0" borderId="60" xfId="6" applyNumberFormat="1" applyFont="1" applyBorder="1" applyAlignment="1">
      <alignment vertical="center" wrapText="1"/>
    </xf>
    <xf numFmtId="49" fontId="1" fillId="0" borderId="79" xfId="6" applyNumberFormat="1" applyBorder="1" applyAlignment="1">
      <alignment horizontal="center" vertical="center" wrapText="1"/>
    </xf>
    <xf numFmtId="3" fontId="4" fillId="0" borderId="63" xfId="6" applyNumberFormat="1" applyFont="1" applyFill="1" applyBorder="1" applyAlignment="1">
      <alignment vertical="center" wrapText="1"/>
    </xf>
    <xf numFmtId="164" fontId="4" fillId="0" borderId="67" xfId="6" applyNumberFormat="1" applyFont="1" applyFill="1" applyBorder="1" applyAlignment="1">
      <alignment horizontal="right" vertical="center" wrapText="1"/>
    </xf>
    <xf numFmtId="164" fontId="4" fillId="4" borderId="62" xfId="6" applyNumberFormat="1" applyFont="1" applyFill="1" applyBorder="1" applyAlignment="1">
      <alignment horizontal="right" vertical="center" wrapText="1"/>
    </xf>
    <xf numFmtId="0" fontId="1" fillId="0" borderId="60" xfId="6" applyBorder="1"/>
    <xf numFmtId="0" fontId="1" fillId="0" borderId="60" xfId="6" applyBorder="1" applyAlignment="1">
      <alignment horizontal="center" vertical="center"/>
    </xf>
    <xf numFmtId="49" fontId="1" fillId="0" borderId="49" xfId="6" applyNumberFormat="1" applyBorder="1" applyAlignment="1">
      <alignment horizontal="center" vertical="center" wrapText="1"/>
    </xf>
    <xf numFmtId="3" fontId="4" fillId="0" borderId="79" xfId="6" applyNumberFormat="1" applyFont="1" applyFill="1" applyBorder="1" applyAlignment="1">
      <alignment horizontal="left" vertical="center"/>
    </xf>
    <xf numFmtId="3" fontId="4" fillId="4" borderId="63" xfId="6" applyNumberFormat="1" applyFont="1" applyFill="1" applyBorder="1" applyAlignment="1">
      <alignment horizontal="left" vertical="center" wrapText="1"/>
    </xf>
    <xf numFmtId="3" fontId="50" fillId="0" borderId="6" xfId="30" applyNumberFormat="1" applyFont="1" applyFill="1" applyBorder="1" applyAlignment="1">
      <alignment horizontal="center" vertical="center"/>
    </xf>
    <xf numFmtId="3" fontId="25" fillId="32" borderId="55" xfId="30" applyNumberFormat="1" applyFont="1" applyFill="1" applyBorder="1" applyAlignment="1">
      <alignment horizontal="right" vertical="center"/>
    </xf>
    <xf numFmtId="3" fontId="25" fillId="32" borderId="47" xfId="30" applyNumberFormat="1" applyFont="1" applyFill="1" applyBorder="1" applyAlignment="1">
      <alignment horizontal="right" vertical="center" wrapText="1"/>
    </xf>
    <xf numFmtId="3" fontId="24" fillId="32" borderId="47" xfId="30" quotePrefix="1" applyNumberFormat="1" applyFont="1" applyFill="1" applyBorder="1" applyAlignment="1">
      <alignment horizontal="center" vertical="center"/>
    </xf>
    <xf numFmtId="3" fontId="24" fillId="0" borderId="78" xfId="30" quotePrefix="1" applyNumberFormat="1" applyFont="1" applyFill="1" applyBorder="1" applyAlignment="1">
      <alignment horizontal="center" vertical="center"/>
    </xf>
    <xf numFmtId="3" fontId="24" fillId="0" borderId="47" xfId="30" applyNumberFormat="1" applyFont="1" applyFill="1" applyBorder="1" applyAlignment="1">
      <alignment horizontal="right" vertical="center" wrapText="1"/>
    </xf>
    <xf numFmtId="0" fontId="1" fillId="0" borderId="0" xfId="0" applyFont="1"/>
    <xf numFmtId="166" fontId="25" fillId="0" borderId="18" xfId="30" applyNumberFormat="1" applyFont="1" applyBorder="1"/>
    <xf numFmtId="167" fontId="0" fillId="0" borderId="0" xfId="76" applyNumberFormat="1" applyFont="1"/>
    <xf numFmtId="3" fontId="28" fillId="4" borderId="50" xfId="30" applyNumberFormat="1" applyFont="1" applyFill="1" applyBorder="1"/>
    <xf numFmtId="3" fontId="28" fillId="0" borderId="50" xfId="30" applyNumberFormat="1" applyFont="1" applyFill="1" applyBorder="1"/>
    <xf numFmtId="0" fontId="3" fillId="0" borderId="0" xfId="21" applyBorder="1" applyAlignment="1">
      <alignment wrapText="1"/>
    </xf>
    <xf numFmtId="0" fontId="18" fillId="0" borderId="0" xfId="6" applyFont="1"/>
    <xf numFmtId="164" fontId="1" fillId="0" borderId="0" xfId="6" applyNumberFormat="1" applyBorder="1"/>
    <xf numFmtId="0" fontId="0" fillId="0" borderId="0" xfId="0" applyAlignment="1">
      <alignment wrapText="1"/>
    </xf>
    <xf numFmtId="0" fontId="24" fillId="0" borderId="0" xfId="30" quotePrefix="1" applyNumberFormat="1" applyFont="1" applyFill="1" applyBorder="1" applyAlignment="1">
      <alignment horizontal="left" vertical="center"/>
    </xf>
    <xf numFmtId="3" fontId="24" fillId="0" borderId="0" xfId="30" applyNumberFormat="1" applyFont="1" applyFill="1" applyBorder="1" applyAlignment="1">
      <alignment horizontal="left" vertical="center"/>
    </xf>
    <xf numFmtId="0" fontId="18" fillId="0" borderId="6" xfId="30" applyFont="1" applyBorder="1"/>
    <xf numFmtId="166" fontId="28" fillId="0" borderId="6" xfId="30" applyNumberFormat="1" applyFont="1" applyBorder="1"/>
    <xf numFmtId="0" fontId="54" fillId="0" borderId="0" xfId="0" applyFont="1"/>
    <xf numFmtId="3" fontId="24" fillId="0" borderId="0" xfId="30" quotePrefix="1" applyNumberFormat="1" applyFont="1" applyFill="1" applyBorder="1" applyAlignment="1">
      <alignment horizontal="left" vertical="center"/>
    </xf>
    <xf numFmtId="166" fontId="5" fillId="0" borderId="18" xfId="30" applyNumberFormat="1" applyFont="1" applyFill="1" applyBorder="1"/>
    <xf numFmtId="164" fontId="5" fillId="8" borderId="10" xfId="0" applyNumberFormat="1" applyFont="1" applyFill="1" applyBorder="1" applyAlignment="1">
      <alignment horizontal="center" vertical="top" wrapText="1"/>
    </xf>
    <xf numFmtId="0" fontId="21" fillId="8" borderId="18" xfId="0" applyFont="1" applyFill="1" applyBorder="1" applyAlignment="1">
      <alignment horizontal="left" vertical="top" wrapText="1"/>
    </xf>
    <xf numFmtId="0" fontId="21" fillId="0" borderId="0" xfId="0" applyFont="1"/>
    <xf numFmtId="0" fontId="21" fillId="8" borderId="15" xfId="0" applyFont="1" applyFill="1" applyBorder="1" applyAlignment="1">
      <alignment horizontal="left" vertical="top" wrapText="1"/>
    </xf>
    <xf numFmtId="164" fontId="21" fillId="8" borderId="6" xfId="0" applyNumberFormat="1" applyFont="1" applyFill="1" applyBorder="1" applyAlignment="1">
      <alignment horizontal="center" vertical="top" wrapText="1"/>
    </xf>
    <xf numFmtId="164" fontId="21" fillId="8" borderId="8" xfId="0" applyNumberFormat="1" applyFont="1" applyFill="1" applyBorder="1" applyAlignment="1">
      <alignment horizontal="center" vertical="top" wrapText="1"/>
    </xf>
    <xf numFmtId="164" fontId="21" fillId="8" borderId="8" xfId="30" applyNumberFormat="1" applyFont="1" applyFill="1" applyBorder="1" applyAlignment="1">
      <alignment horizontal="center" vertical="top" wrapText="1"/>
    </xf>
    <xf numFmtId="164" fontId="21" fillId="8" borderId="0" xfId="30" applyNumberFormat="1" applyFont="1" applyFill="1" applyBorder="1" applyAlignment="1">
      <alignment horizontal="center" vertical="top" wrapText="1"/>
    </xf>
    <xf numFmtId="164" fontId="18" fillId="8" borderId="0" xfId="30" applyNumberFormat="1" applyFont="1" applyFill="1" applyBorder="1" applyAlignment="1">
      <alignment horizontal="center" vertical="top" wrapText="1"/>
    </xf>
    <xf numFmtId="164" fontId="5" fillId="8" borderId="0" xfId="0" applyNumberFormat="1" applyFont="1" applyFill="1" applyBorder="1" applyAlignment="1">
      <alignment horizontal="center" vertical="top" wrapText="1"/>
    </xf>
    <xf numFmtId="0" fontId="21" fillId="8" borderId="60" xfId="0" applyFont="1" applyFill="1" applyBorder="1" applyAlignment="1">
      <alignment horizontal="center" vertical="center" wrapText="1"/>
    </xf>
    <xf numFmtId="164" fontId="21" fillId="8" borderId="10" xfId="0" applyNumberFormat="1" applyFont="1" applyFill="1" applyBorder="1" applyAlignment="1">
      <alignment horizontal="center" vertical="top" wrapText="1"/>
    </xf>
    <xf numFmtId="164" fontId="21" fillId="8" borderId="0" xfId="0" applyNumberFormat="1" applyFont="1" applyFill="1" applyBorder="1" applyAlignment="1">
      <alignment horizontal="center" vertical="top" wrapText="1"/>
    </xf>
    <xf numFmtId="0" fontId="5" fillId="8" borderId="4" xfId="0" applyFont="1" applyFill="1" applyBorder="1" applyAlignment="1">
      <alignment horizontal="left" vertical="top" wrapText="1"/>
    </xf>
    <xf numFmtId="164" fontId="5" fillId="8" borderId="13" xfId="0" applyNumberFormat="1" applyFont="1" applyFill="1" applyBorder="1" applyAlignment="1">
      <alignment horizontal="center" vertical="top" wrapText="1"/>
    </xf>
    <xf numFmtId="0" fontId="21" fillId="8" borderId="4" xfId="0" applyFont="1" applyFill="1" applyBorder="1" applyAlignment="1">
      <alignment horizontal="left" vertical="top" wrapText="1"/>
    </xf>
    <xf numFmtId="164" fontId="5" fillId="8" borderId="0" xfId="30" applyNumberFormat="1" applyFont="1" applyFill="1" applyBorder="1" applyAlignment="1">
      <alignment horizontal="center" vertical="top" wrapText="1"/>
    </xf>
    <xf numFmtId="164" fontId="21" fillId="8" borderId="13" xfId="0" applyNumberFormat="1" applyFont="1" applyFill="1" applyBorder="1" applyAlignment="1">
      <alignment horizontal="center" vertical="top" wrapText="1"/>
    </xf>
    <xf numFmtId="0" fontId="5" fillId="4" borderId="5" xfId="30" applyFont="1" applyFill="1" applyBorder="1" applyAlignment="1">
      <alignment horizontal="left" vertical="center" wrapText="1"/>
    </xf>
    <xf numFmtId="0" fontId="5" fillId="4" borderId="0" xfId="30" applyFont="1" applyFill="1" applyBorder="1" applyAlignment="1">
      <alignment horizontal="left"/>
    </xf>
    <xf numFmtId="0" fontId="5" fillId="4" borderId="18" xfId="30" applyFont="1" applyFill="1" applyBorder="1" applyAlignment="1">
      <alignment horizontal="center"/>
    </xf>
    <xf numFmtId="0" fontId="21" fillId="4" borderId="13" xfId="30" applyFont="1" applyFill="1" applyBorder="1" applyAlignment="1">
      <alignment horizontal="left" vertical="center"/>
    </xf>
    <xf numFmtId="0" fontId="21" fillId="4" borderId="18" xfId="30" applyFont="1" applyFill="1" applyBorder="1" applyAlignment="1">
      <alignment horizontal="left" vertical="center"/>
    </xf>
    <xf numFmtId="0" fontId="21" fillId="8" borderId="61" xfId="0" applyFont="1" applyFill="1" applyBorder="1" applyAlignment="1">
      <alignment horizontal="center" vertical="center" wrapText="1"/>
    </xf>
    <xf numFmtId="0" fontId="5" fillId="0" borderId="0" xfId="0" applyFont="1"/>
    <xf numFmtId="164" fontId="21" fillId="8" borderId="17" xfId="0" applyNumberFormat="1" applyFont="1" applyFill="1" applyBorder="1" applyAlignment="1">
      <alignment horizontal="center" vertical="top" wrapText="1"/>
    </xf>
    <xf numFmtId="0" fontId="5" fillId="8" borderId="15" xfId="0" applyFont="1" applyFill="1" applyBorder="1" applyAlignment="1">
      <alignment horizontal="left" vertical="top" wrapText="1"/>
    </xf>
    <xf numFmtId="3" fontId="27" fillId="4" borderId="10" xfId="30" applyNumberFormat="1" applyFont="1" applyFill="1" applyBorder="1" applyAlignment="1">
      <alignment horizontal="right" wrapText="1"/>
    </xf>
    <xf numFmtId="3" fontId="27" fillId="4" borderId="13" xfId="30" applyNumberFormat="1" applyFont="1" applyFill="1" applyBorder="1" applyAlignment="1">
      <alignment horizontal="right" wrapText="1"/>
    </xf>
    <xf numFmtId="3" fontId="25" fillId="4" borderId="65" xfId="30" applyNumberFormat="1" applyFont="1" applyFill="1" applyBorder="1" applyAlignment="1">
      <alignment horizontal="right" vertical="center"/>
    </xf>
    <xf numFmtId="3" fontId="24" fillId="4" borderId="65" xfId="30" applyNumberFormat="1" applyFont="1" applyFill="1" applyBorder="1" applyAlignment="1">
      <alignment horizontal="right" vertical="center"/>
    </xf>
    <xf numFmtId="3" fontId="25" fillId="4" borderId="11" xfId="30" applyNumberFormat="1" applyFont="1" applyFill="1" applyBorder="1" applyAlignment="1">
      <alignment horizontal="right" vertical="center"/>
    </xf>
    <xf numFmtId="3" fontId="24" fillId="4" borderId="10" xfId="30" applyNumberFormat="1" applyFont="1" applyFill="1" applyBorder="1" applyAlignment="1">
      <alignment horizontal="right" vertical="center"/>
    </xf>
    <xf numFmtId="3" fontId="24" fillId="4" borderId="13" xfId="30" applyNumberFormat="1" applyFont="1" applyFill="1" applyBorder="1" applyAlignment="1">
      <alignment horizontal="right"/>
    </xf>
    <xf numFmtId="0" fontId="28" fillId="0" borderId="0" xfId="30" applyNumberFormat="1" applyFont="1" applyBorder="1" applyAlignment="1" applyProtection="1">
      <alignment vertical="justify"/>
    </xf>
    <xf numFmtId="0" fontId="21" fillId="4" borderId="5" xfId="30" applyFont="1" applyFill="1" applyBorder="1" applyAlignment="1">
      <alignment vertical="center" wrapText="1"/>
    </xf>
    <xf numFmtId="0" fontId="21" fillId="4" borderId="12" xfId="30" applyFont="1" applyFill="1" applyBorder="1" applyAlignment="1">
      <alignment vertical="center" wrapText="1"/>
    </xf>
    <xf numFmtId="0" fontId="21" fillId="4" borderId="0" xfId="30" applyFont="1" applyFill="1" applyBorder="1" applyAlignment="1">
      <alignment vertical="center" wrapText="1"/>
    </xf>
    <xf numFmtId="0" fontId="21" fillId="4" borderId="5" xfId="30" applyFont="1" applyFill="1" applyBorder="1" applyAlignment="1">
      <alignment horizontal="left" vertical="top" wrapText="1"/>
    </xf>
    <xf numFmtId="0" fontId="21" fillId="4" borderId="12" xfId="30" applyFont="1" applyFill="1" applyBorder="1" applyAlignment="1">
      <alignment horizontal="left" vertical="top" wrapText="1"/>
    </xf>
    <xf numFmtId="0" fontId="21" fillId="4" borderId="0" xfId="30" applyFont="1" applyFill="1" applyBorder="1" applyAlignment="1">
      <alignment horizontal="left" vertical="top" wrapText="1"/>
    </xf>
    <xf numFmtId="0" fontId="5" fillId="4" borderId="68" xfId="30" applyFont="1" applyFill="1" applyBorder="1" applyAlignment="1">
      <alignment horizontal="right" vertical="center" wrapText="1"/>
    </xf>
    <xf numFmtId="0" fontId="5" fillId="4" borderId="4" xfId="30" applyFont="1" applyFill="1" applyBorder="1" applyAlignment="1">
      <alignment horizontal="left" vertical="top" wrapText="1"/>
    </xf>
    <xf numFmtId="0" fontId="5" fillId="4" borderId="4" xfId="30" applyFont="1" applyFill="1" applyBorder="1" applyAlignment="1">
      <alignment horizontal="left" vertical="top"/>
    </xf>
    <xf numFmtId="0" fontId="5" fillId="4" borderId="15" xfId="30" applyFont="1" applyFill="1" applyBorder="1" applyAlignment="1">
      <alignment horizontal="left" vertical="top" wrapText="1"/>
    </xf>
    <xf numFmtId="0" fontId="21" fillId="4" borderId="4" xfId="30" applyFont="1" applyFill="1" applyBorder="1" applyAlignment="1">
      <alignment horizontal="left" vertical="top" wrapText="1"/>
    </xf>
    <xf numFmtId="0" fontId="21" fillId="4" borderId="9" xfId="30" applyFont="1" applyFill="1" applyBorder="1" applyAlignment="1">
      <alignment horizontal="left" vertical="top" wrapText="1"/>
    </xf>
    <xf numFmtId="0" fontId="5" fillId="4" borderId="15" xfId="30" applyFont="1" applyFill="1" applyBorder="1" applyAlignment="1">
      <alignment horizontal="left" vertical="top"/>
    </xf>
    <xf numFmtId="0" fontId="5" fillId="4" borderId="13" xfId="30" applyFont="1" applyFill="1" applyBorder="1" applyAlignment="1">
      <alignment horizontal="left" vertical="top"/>
    </xf>
    <xf numFmtId="0" fontId="21" fillId="4" borderId="13" xfId="30" applyFont="1" applyFill="1" applyBorder="1" applyAlignment="1">
      <alignment horizontal="left" vertical="top"/>
    </xf>
    <xf numFmtId="0" fontId="5" fillId="4" borderId="10" xfId="30" applyFont="1" applyFill="1" applyBorder="1" applyAlignment="1">
      <alignment horizontal="left" vertical="top"/>
    </xf>
    <xf numFmtId="0" fontId="21" fillId="4" borderId="11" xfId="30" applyFont="1" applyFill="1" applyBorder="1" applyAlignment="1">
      <alignment horizontal="left" vertical="top"/>
    </xf>
    <xf numFmtId="0" fontId="21" fillId="4" borderId="18" xfId="30" applyFont="1" applyFill="1" applyBorder="1" applyAlignment="1">
      <alignment horizontal="left" vertical="top"/>
    </xf>
    <xf numFmtId="0" fontId="24" fillId="0" borderId="0" xfId="30" applyNumberFormat="1" applyFont="1" applyBorder="1" applyAlignment="1" applyProtection="1">
      <alignment vertical="justify"/>
    </xf>
    <xf numFmtId="0" fontId="24" fillId="0" borderId="0" xfId="30" applyNumberFormat="1" applyFont="1" applyBorder="1" applyAlignment="1" applyProtection="1">
      <alignment vertical="justify" wrapText="1"/>
    </xf>
    <xf numFmtId="3" fontId="25" fillId="4" borderId="17" xfId="30" applyNumberFormat="1" applyFont="1" applyFill="1" applyBorder="1" applyAlignment="1">
      <alignment horizontal="right" vertical="center"/>
    </xf>
    <xf numFmtId="0" fontId="2" fillId="0" borderId="0" xfId="0" applyFont="1"/>
    <xf numFmtId="0" fontId="18" fillId="0" borderId="0" xfId="30" applyFont="1" applyAlignment="1">
      <alignment horizontal="left"/>
    </xf>
    <xf numFmtId="0" fontId="1" fillId="0" borderId="0" xfId="30" applyAlignment="1">
      <alignment horizontal="left"/>
    </xf>
    <xf numFmtId="0" fontId="1" fillId="0" borderId="0" xfId="30" applyFill="1" applyBorder="1" applyAlignment="1">
      <alignment horizontal="right" wrapText="1"/>
    </xf>
    <xf numFmtId="0" fontId="5" fillId="0" borderId="7" xfId="30" applyFont="1" applyFill="1" applyBorder="1"/>
    <xf numFmtId="0" fontId="1" fillId="0" borderId="7" xfId="30" applyFill="1" applyBorder="1" applyAlignment="1">
      <alignment horizontal="right" wrapText="1"/>
    </xf>
    <xf numFmtId="3" fontId="24" fillId="4" borderId="13" xfId="30" applyNumberFormat="1" applyFont="1" applyFill="1" applyBorder="1" applyAlignment="1">
      <alignment horizontal="right" vertical="center"/>
    </xf>
    <xf numFmtId="3" fontId="25" fillId="4" borderId="13" xfId="30" applyNumberFormat="1" applyFont="1" applyFill="1" applyBorder="1" applyAlignment="1">
      <alignment horizontal="right" vertical="center"/>
    </xf>
    <xf numFmtId="0" fontId="21" fillId="4" borderId="0" xfId="30" applyFont="1" applyFill="1" applyBorder="1"/>
    <xf numFmtId="0" fontId="5" fillId="4" borderId="0" xfId="30" applyFont="1" applyFill="1" applyBorder="1"/>
    <xf numFmtId="0" fontId="5" fillId="4" borderId="17" xfId="30" applyFont="1" applyFill="1" applyBorder="1" applyAlignment="1">
      <alignment horizontal="center"/>
    </xf>
    <xf numFmtId="0" fontId="5" fillId="4" borderId="15" xfId="30" applyFont="1" applyFill="1" applyBorder="1" applyAlignment="1">
      <alignment horizontal="right" vertical="center" wrapText="1"/>
    </xf>
    <xf numFmtId="3" fontId="25" fillId="4" borderId="11" xfId="30" applyNumberFormat="1" applyFont="1" applyFill="1" applyBorder="1" applyAlignment="1">
      <alignment horizontal="right"/>
    </xf>
    <xf numFmtId="3" fontId="21" fillId="4" borderId="13" xfId="30" applyNumberFormat="1" applyFont="1" applyFill="1" applyBorder="1" applyAlignment="1">
      <alignment horizontal="right" vertical="center"/>
    </xf>
    <xf numFmtId="0" fontId="21" fillId="8" borderId="60" xfId="30" applyFont="1" applyFill="1" applyBorder="1" applyAlignment="1">
      <alignment horizontal="center" vertical="center" wrapText="1"/>
    </xf>
    <xf numFmtId="164" fontId="5" fillId="8" borderId="6" xfId="0" applyNumberFormat="1" applyFont="1" applyFill="1" applyBorder="1" applyAlignment="1">
      <alignment horizontal="center" vertical="top" wrapText="1"/>
    </xf>
    <xf numFmtId="164" fontId="5" fillId="8" borderId="6" xfId="30" applyNumberFormat="1" applyFont="1" applyFill="1" applyBorder="1" applyAlignment="1">
      <alignment horizontal="center" vertical="top" wrapText="1"/>
    </xf>
    <xf numFmtId="164" fontId="21" fillId="8" borderId="63" xfId="0" applyNumberFormat="1" applyFont="1" applyFill="1" applyBorder="1" applyAlignment="1">
      <alignment horizontal="center" vertical="top" wrapText="1"/>
    </xf>
    <xf numFmtId="164" fontId="21" fillId="8" borderId="62" xfId="0" applyNumberFormat="1" applyFont="1" applyFill="1" applyBorder="1" applyAlignment="1">
      <alignment horizontal="center" vertical="top" wrapText="1"/>
    </xf>
    <xf numFmtId="164" fontId="21" fillId="8" borderId="62" xfId="30" applyNumberFormat="1" applyFont="1" applyFill="1" applyBorder="1" applyAlignment="1">
      <alignment horizontal="center" vertical="top" wrapText="1"/>
    </xf>
    <xf numFmtId="0" fontId="5" fillId="4" borderId="80" xfId="30" applyFont="1" applyFill="1" applyBorder="1" applyAlignment="1">
      <alignment horizontal="center"/>
    </xf>
    <xf numFmtId="3" fontId="27" fillId="4" borderId="81" xfId="30" applyNumberFormat="1" applyFont="1" applyFill="1" applyBorder="1" applyAlignment="1">
      <alignment horizontal="right" wrapText="1"/>
    </xf>
    <xf numFmtId="3" fontId="27" fillId="4" borderId="82" xfId="30" applyNumberFormat="1" applyFont="1" applyFill="1" applyBorder="1" applyAlignment="1">
      <alignment horizontal="right" wrapText="1"/>
    </xf>
    <xf numFmtId="3" fontId="25" fillId="4" borderId="83" xfId="30" applyNumberFormat="1" applyFont="1" applyFill="1" applyBorder="1" applyAlignment="1">
      <alignment horizontal="right" vertical="center"/>
    </xf>
    <xf numFmtId="3" fontId="24" fillId="4" borderId="83" xfId="30" applyNumberFormat="1" applyFont="1" applyFill="1" applyBorder="1" applyAlignment="1">
      <alignment horizontal="right" vertical="center"/>
    </xf>
    <xf numFmtId="3" fontId="25" fillId="4" borderId="84" xfId="30" applyNumberFormat="1" applyFont="1" applyFill="1" applyBorder="1" applyAlignment="1">
      <alignment horizontal="right" vertical="center"/>
    </xf>
    <xf numFmtId="3" fontId="24" fillId="4" borderId="81" xfId="30" applyNumberFormat="1" applyFont="1" applyFill="1" applyBorder="1" applyAlignment="1">
      <alignment horizontal="right" vertical="center"/>
    </xf>
    <xf numFmtId="3" fontId="24" fillId="4" borderId="82" xfId="30" applyNumberFormat="1" applyFont="1" applyFill="1" applyBorder="1" applyAlignment="1">
      <alignment horizontal="right" vertical="center"/>
    </xf>
    <xf numFmtId="3" fontId="25" fillId="4" borderId="84" xfId="30" applyNumberFormat="1" applyFont="1" applyFill="1" applyBorder="1" applyAlignment="1">
      <alignment horizontal="right"/>
    </xf>
    <xf numFmtId="3" fontId="24" fillId="4" borderId="82" xfId="30" applyNumberFormat="1" applyFont="1" applyFill="1" applyBorder="1" applyAlignment="1">
      <alignment horizontal="right"/>
    </xf>
    <xf numFmtId="3" fontId="25" fillId="4" borderId="82" xfId="30" applyNumberFormat="1" applyFont="1" applyFill="1" applyBorder="1" applyAlignment="1">
      <alignment horizontal="right" vertical="center"/>
    </xf>
    <xf numFmtId="0" fontId="0" fillId="0" borderId="16" xfId="0" applyBorder="1"/>
    <xf numFmtId="3" fontId="25" fillId="4" borderId="80" xfId="30" applyNumberFormat="1" applyFont="1" applyFill="1" applyBorder="1" applyAlignment="1">
      <alignment horizontal="right" vertical="center"/>
    </xf>
    <xf numFmtId="0" fontId="0" fillId="0" borderId="0" xfId="0" applyAlignment="1">
      <alignment horizontal="left"/>
    </xf>
    <xf numFmtId="3" fontId="21" fillId="4" borderId="82" xfId="30" applyNumberFormat="1" applyFont="1" applyFill="1" applyBorder="1" applyAlignment="1">
      <alignment horizontal="right" vertical="center"/>
    </xf>
    <xf numFmtId="0" fontId="28" fillId="0" borderId="0" xfId="30" applyNumberFormat="1" applyFont="1" applyBorder="1" applyAlignment="1" applyProtection="1">
      <alignment vertical="center"/>
    </xf>
    <xf numFmtId="0" fontId="24" fillId="0" borderId="0" xfId="30" applyNumberFormat="1" applyFont="1" applyBorder="1" applyAlignment="1" applyProtection="1">
      <alignment vertical="center"/>
    </xf>
    <xf numFmtId="0" fontId="24" fillId="0" borderId="0" xfId="30" applyNumberFormat="1" applyFont="1" applyBorder="1" applyAlignment="1" applyProtection="1">
      <alignment vertical="center" wrapText="1"/>
    </xf>
    <xf numFmtId="0" fontId="0" fillId="0" borderId="0" xfId="0" applyAlignment="1">
      <alignment vertical="center"/>
    </xf>
    <xf numFmtId="0" fontId="24" fillId="0" borderId="0" xfId="30" applyFont="1" applyFill="1" applyBorder="1" applyAlignment="1" applyProtection="1">
      <alignment vertical="center" wrapText="1"/>
      <protection locked="0"/>
    </xf>
    <xf numFmtId="0" fontId="24" fillId="0" borderId="0" xfId="30" applyFont="1" applyFill="1" applyBorder="1" applyAlignment="1" applyProtection="1">
      <alignment vertical="top" wrapText="1"/>
      <protection locked="0"/>
    </xf>
    <xf numFmtId="0" fontId="57" fillId="0" borderId="0" xfId="84"/>
    <xf numFmtId="0" fontId="21" fillId="4" borderId="64" xfId="30" applyFont="1" applyFill="1" applyBorder="1" applyAlignment="1">
      <alignment horizontal="left" vertical="top" wrapText="1"/>
    </xf>
    <xf numFmtId="0" fontId="5" fillId="4" borderId="64" xfId="30" applyFont="1" applyFill="1" applyBorder="1" applyAlignment="1">
      <alignment horizontal="left" vertical="top" wrapText="1"/>
    </xf>
    <xf numFmtId="0" fontId="5" fillId="0" borderId="0" xfId="0" applyFont="1" applyBorder="1" applyAlignment="1"/>
    <xf numFmtId="0" fontId="0" fillId="0" borderId="0" xfId="0" applyAlignment="1"/>
    <xf numFmtId="3" fontId="4" fillId="2" borderId="17" xfId="6" applyNumberFormat="1" applyFont="1" applyFill="1" applyBorder="1" applyAlignment="1">
      <alignment horizontal="left" vertical="center" wrapText="1"/>
    </xf>
    <xf numFmtId="3" fontId="4" fillId="2"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3" fontId="4" fillId="0" borderId="16" xfId="6" applyNumberFormat="1" applyFont="1" applyFill="1" applyBorder="1" applyAlignment="1">
      <alignment horizontal="left" vertical="center"/>
    </xf>
    <xf numFmtId="3" fontId="4" fillId="2" borderId="16" xfId="6" applyNumberFormat="1" applyFont="1" applyFill="1" applyBorder="1" applyAlignment="1">
      <alignment horizontal="left" vertical="center" wrapText="1"/>
    </xf>
    <xf numFmtId="0" fontId="4" fillId="0" borderId="17" xfId="6" applyFont="1" applyFill="1" applyBorder="1" applyAlignment="1">
      <alignment horizontal="left" vertical="center"/>
    </xf>
    <xf numFmtId="0" fontId="4" fillId="0" borderId="16" xfId="6" applyFont="1" applyFill="1" applyBorder="1" applyAlignment="1">
      <alignment horizontal="left" vertical="center"/>
    </xf>
    <xf numFmtId="0" fontId="1" fillId="0" borderId="4" xfId="21" applyFont="1" applyBorder="1" applyAlignment="1">
      <alignment horizontal="left" vertical="center" wrapText="1"/>
    </xf>
    <xf numFmtId="0" fontId="3" fillId="0" borderId="4" xfId="21" applyBorder="1" applyAlignment="1">
      <alignment horizontal="left" vertical="center" wrapText="1"/>
    </xf>
    <xf numFmtId="0" fontId="3" fillId="0" borderId="9" xfId="21" applyBorder="1" applyAlignment="1">
      <alignment horizontal="left" vertical="center" wrapText="1"/>
    </xf>
    <xf numFmtId="3" fontId="4" fillId="0" borderId="0" xfId="6" applyNumberFormat="1" applyFont="1" applyFill="1" applyBorder="1" applyAlignment="1">
      <alignment horizontal="left"/>
    </xf>
    <xf numFmtId="3" fontId="2" fillId="0" borderId="0" xfId="6" applyNumberFormat="1" applyFont="1" applyFill="1" applyBorder="1" applyAlignment="1">
      <alignment wrapText="1"/>
    </xf>
    <xf numFmtId="0" fontId="3" fillId="0" borderId="0" xfId="21" applyBorder="1" applyAlignment="1">
      <alignment wrapText="1"/>
    </xf>
    <xf numFmtId="3" fontId="2" fillId="0" borderId="61" xfId="6" applyNumberFormat="1" applyFont="1" applyBorder="1" applyAlignment="1">
      <alignment horizontal="center" vertical="center"/>
    </xf>
    <xf numFmtId="3" fontId="2" fillId="0" borderId="60" xfId="6" applyNumberFormat="1" applyFont="1" applyBorder="1" applyAlignment="1">
      <alignment horizontal="center" vertical="center"/>
    </xf>
    <xf numFmtId="0" fontId="3" fillId="0" borderId="60" xfId="21" applyBorder="1" applyAlignment="1">
      <alignment horizontal="center" vertical="center"/>
    </xf>
    <xf numFmtId="0" fontId="2" fillId="0" borderId="17" xfId="6" applyFont="1" applyBorder="1" applyAlignment="1">
      <alignment horizontal="center"/>
    </xf>
    <xf numFmtId="0" fontId="2" fillId="0" borderId="8" xfId="6" applyFont="1" applyBorder="1" applyAlignment="1">
      <alignment horizontal="center"/>
    </xf>
    <xf numFmtId="0" fontId="3" fillId="0" borderId="16" xfId="21" applyBorder="1" applyAlignment="1">
      <alignment horizontal="center"/>
    </xf>
    <xf numFmtId="3" fontId="2" fillId="0" borderId="17" xfId="6" applyNumberFormat="1" applyFont="1" applyBorder="1" applyAlignment="1">
      <alignment horizontal="center" vertical="center"/>
    </xf>
    <xf numFmtId="3" fontId="2" fillId="0" borderId="8" xfId="6" applyNumberFormat="1" applyFont="1" applyBorder="1" applyAlignment="1">
      <alignment horizontal="center" vertical="center"/>
    </xf>
    <xf numFmtId="0" fontId="3" fillId="0" borderId="8" xfId="21" applyBorder="1" applyAlignment="1">
      <alignment horizontal="center" vertical="center"/>
    </xf>
    <xf numFmtId="0" fontId="1" fillId="0" borderId="5" xfId="6" applyFont="1" applyBorder="1" applyAlignment="1">
      <alignment horizontal="center" textRotation="90"/>
    </xf>
    <xf numFmtId="0" fontId="1" fillId="0" borderId="12" xfId="6" applyFont="1" applyBorder="1" applyAlignment="1">
      <alignment horizontal="center" textRotation="90"/>
    </xf>
    <xf numFmtId="0" fontId="2" fillId="0" borderId="15" xfId="6" applyFont="1" applyBorder="1" applyAlignment="1">
      <alignment horizontal="center" vertical="center" wrapText="1"/>
    </xf>
    <xf numFmtId="0" fontId="2" fillId="0" borderId="4" xfId="21" applyFont="1" applyBorder="1" applyAlignment="1">
      <alignment horizontal="center" vertical="center" wrapText="1"/>
    </xf>
    <xf numFmtId="3" fontId="2" fillId="0" borderId="17" xfId="6" quotePrefix="1" applyNumberFormat="1" applyFont="1" applyBorder="1" applyAlignment="1">
      <alignment horizontal="center" vertical="center" wrapText="1"/>
    </xf>
    <xf numFmtId="3" fontId="2" fillId="0" borderId="16" xfId="6" quotePrefix="1" applyNumberFormat="1" applyFont="1" applyBorder="1" applyAlignment="1">
      <alignment horizontal="center" vertical="center" wrapText="1"/>
    </xf>
    <xf numFmtId="3" fontId="2" fillId="0" borderId="17" xfId="6" applyNumberFormat="1" applyFont="1" applyBorder="1" applyAlignment="1">
      <alignment horizontal="center" vertical="center" wrapText="1"/>
    </xf>
    <xf numFmtId="3" fontId="2" fillId="0" borderId="14" xfId="6" applyNumberFormat="1" applyFont="1" applyBorder="1" applyAlignment="1">
      <alignment horizontal="center" vertical="center" wrapText="1"/>
    </xf>
    <xf numFmtId="0" fontId="2" fillId="0" borderId="9" xfId="6" applyFont="1" applyBorder="1" applyAlignment="1">
      <alignment horizontal="center" vertical="center" wrapText="1"/>
    </xf>
    <xf numFmtId="0" fontId="1" fillId="0" borderId="14" xfId="6" applyBorder="1" applyAlignment="1">
      <alignment horizontal="center" vertical="center"/>
    </xf>
    <xf numFmtId="0" fontId="3" fillId="0" borderId="12" xfId="21" applyBorder="1" applyAlignment="1">
      <alignment horizontal="center" vertical="center"/>
    </xf>
    <xf numFmtId="0" fontId="1" fillId="0" borderId="15" xfId="6" applyBorder="1" applyAlignment="1">
      <alignment vertical="center" wrapText="1"/>
    </xf>
    <xf numFmtId="0" fontId="3" fillId="0" borderId="9" xfId="21" applyBorder="1" applyAlignment="1">
      <alignment vertical="center" wrapText="1"/>
    </xf>
    <xf numFmtId="0" fontId="1" fillId="0" borderId="14" xfId="6" applyFill="1" applyBorder="1" applyAlignment="1">
      <alignment horizontal="center" vertical="center"/>
    </xf>
    <xf numFmtId="0" fontId="1" fillId="0" borderId="15" xfId="6" applyFont="1" applyFill="1" applyBorder="1" applyAlignment="1">
      <alignment horizontal="left" vertical="center" wrapText="1"/>
    </xf>
    <xf numFmtId="49" fontId="1" fillId="0" borderId="15" xfId="6" applyNumberFormat="1" applyFont="1" applyFill="1" applyBorder="1" applyAlignment="1">
      <alignment horizontal="center" vertical="center"/>
    </xf>
    <xf numFmtId="0" fontId="3" fillId="0" borderId="9" xfId="21" applyBorder="1" applyAlignment="1">
      <alignment horizontal="center" vertical="center"/>
    </xf>
    <xf numFmtId="0" fontId="1" fillId="0" borderId="15" xfId="6" applyBorder="1" applyAlignment="1">
      <alignment horizontal="center" vertical="center"/>
    </xf>
    <xf numFmtId="0" fontId="1" fillId="0" borderId="9" xfId="6" applyBorder="1" applyAlignment="1">
      <alignment horizontal="center" vertical="center"/>
    </xf>
    <xf numFmtId="0" fontId="1" fillId="0" borderId="14" xfId="6" applyFill="1" applyBorder="1" applyAlignment="1">
      <alignment horizontal="center" vertical="center" wrapText="1"/>
    </xf>
    <xf numFmtId="0" fontId="3" fillId="0" borderId="12" xfId="2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wrapText="1"/>
    </xf>
    <xf numFmtId="0" fontId="3" fillId="0" borderId="9" xfId="21" applyBorder="1" applyAlignment="1">
      <alignment horizontal="center" vertical="center" wrapText="1"/>
    </xf>
    <xf numFmtId="0" fontId="3" fillId="0" borderId="78" xfId="21" applyBorder="1" applyAlignment="1">
      <alignment horizontal="center" vertical="center" wrapText="1"/>
    </xf>
    <xf numFmtId="0" fontId="3" fillId="0" borderId="49" xfId="21" applyBorder="1" applyAlignment="1">
      <alignment wrapText="1"/>
    </xf>
    <xf numFmtId="0" fontId="3" fillId="0" borderId="49" xfId="21" applyBorder="1" applyAlignment="1">
      <alignment horizontal="center" vertical="center" wrapText="1"/>
    </xf>
    <xf numFmtId="3" fontId="4" fillId="0" borderId="63" xfId="6" applyNumberFormat="1" applyFont="1" applyFill="1" applyBorder="1" applyAlignment="1">
      <alignment horizontal="left" vertical="center"/>
    </xf>
    <xf numFmtId="3" fontId="4" fillId="0" borderId="67" xfId="6" applyNumberFormat="1" applyFont="1" applyFill="1" applyBorder="1" applyAlignment="1">
      <alignment horizontal="left" vertical="center"/>
    </xf>
    <xf numFmtId="0" fontId="5" fillId="0" borderId="0" xfId="0" applyFont="1" applyFill="1" applyBorder="1" applyAlignment="1" applyProtection="1">
      <alignment horizontal="left" vertical="center" wrapText="1"/>
      <protection locked="0"/>
    </xf>
    <xf numFmtId="3" fontId="2" fillId="0" borderId="0" xfId="21" applyNumberFormat="1" applyFont="1" applyFill="1" applyBorder="1" applyAlignment="1">
      <alignment wrapText="1"/>
    </xf>
    <xf numFmtId="0" fontId="2" fillId="0" borderId="17" xfId="6" applyFont="1" applyBorder="1" applyAlignment="1">
      <alignment horizontal="center" vertical="center"/>
    </xf>
    <xf numFmtId="0" fontId="2" fillId="0" borderId="8" xfId="6" applyFont="1" applyBorder="1" applyAlignment="1">
      <alignment horizontal="center" vertical="center"/>
    </xf>
    <xf numFmtId="0" fontId="3" fillId="0" borderId="16" xfId="21" applyBorder="1" applyAlignment="1">
      <alignment horizontal="center" vertical="center"/>
    </xf>
    <xf numFmtId="3" fontId="2" fillId="0" borderId="11" xfId="6" applyNumberFormat="1" applyFont="1" applyBorder="1" applyAlignment="1">
      <alignment horizontal="center" vertical="center" wrapText="1"/>
    </xf>
    <xf numFmtId="3" fontId="2" fillId="0" borderId="7" xfId="6" applyNumberFormat="1" applyFont="1" applyBorder="1" applyAlignment="1">
      <alignment horizontal="center" vertical="center" wrapText="1"/>
    </xf>
    <xf numFmtId="0" fontId="1" fillId="0" borderId="15" xfId="6" applyFont="1" applyBorder="1" applyAlignment="1">
      <alignment horizontal="center" vertical="center" wrapText="1"/>
    </xf>
    <xf numFmtId="0" fontId="1" fillId="0" borderId="4" xfId="21" applyFont="1" applyBorder="1" applyAlignment="1">
      <alignment horizontal="center" vertical="center" wrapText="1"/>
    </xf>
    <xf numFmtId="3" fontId="1" fillId="0" borderId="17" xfId="6" quotePrefix="1" applyNumberFormat="1" applyBorder="1" applyAlignment="1">
      <alignment horizontal="center" vertical="center" wrapText="1"/>
    </xf>
    <xf numFmtId="0" fontId="3" fillId="0" borderId="16" xfId="21" applyBorder="1" applyAlignment="1">
      <alignment horizontal="center" vertical="center" wrapText="1"/>
    </xf>
    <xf numFmtId="3" fontId="1" fillId="0" borderId="17" xfId="6" applyNumberFormat="1" applyBorder="1" applyAlignment="1">
      <alignment horizontal="center" vertical="center"/>
    </xf>
    <xf numFmtId="3" fontId="1" fillId="0" borderId="10" xfId="6" applyNumberFormat="1" applyFont="1" applyBorder="1" applyAlignment="1">
      <alignment horizontal="center" vertical="center" wrapText="1"/>
    </xf>
    <xf numFmtId="0" fontId="3" fillId="0" borderId="14" xfId="21" applyBorder="1" applyAlignment="1">
      <alignment horizontal="center" vertical="center"/>
    </xf>
    <xf numFmtId="3" fontId="1" fillId="0" borderId="10" xfId="6" applyNumberFormat="1" applyFont="1" applyBorder="1" applyAlignment="1">
      <alignment horizontal="center" vertical="center"/>
    </xf>
    <xf numFmtId="0" fontId="3" fillId="0" borderId="6" xfId="21" applyBorder="1" applyAlignment="1">
      <alignment horizontal="center" vertical="center"/>
    </xf>
    <xf numFmtId="0" fontId="1" fillId="0" borderId="15" xfId="21" applyFont="1" applyBorder="1" applyAlignment="1">
      <alignment horizontal="center" vertical="center" wrapText="1"/>
    </xf>
    <xf numFmtId="49" fontId="1" fillId="0" borderId="4" xfId="6" applyNumberFormat="1" applyFill="1" applyBorder="1" applyAlignment="1">
      <alignment horizontal="center" vertical="center"/>
    </xf>
    <xf numFmtId="49" fontId="1" fillId="0" borderId="9" xfId="6" applyNumberFormat="1" applyFill="1" applyBorder="1" applyAlignment="1">
      <alignment horizontal="center" vertical="center"/>
    </xf>
    <xf numFmtId="0" fontId="3" fillId="0" borderId="67" xfId="21" applyBorder="1" applyAlignment="1">
      <alignment horizontal="center" vertical="center" wrapText="1"/>
    </xf>
    <xf numFmtId="0" fontId="1" fillId="0" borderId="18" xfId="21" applyFont="1" applyBorder="1" applyAlignment="1">
      <alignment vertical="center" wrapText="1"/>
    </xf>
    <xf numFmtId="0" fontId="3" fillId="0" borderId="18" xfId="21" applyBorder="1" applyAlignment="1">
      <alignment vertical="center" wrapText="1"/>
    </xf>
    <xf numFmtId="0" fontId="3" fillId="0" borderId="79" xfId="21" applyBorder="1" applyAlignment="1">
      <alignment vertical="center" wrapText="1"/>
    </xf>
    <xf numFmtId="0" fontId="3" fillId="0" borderId="15" xfId="21" applyBorder="1" applyAlignment="1">
      <alignment horizontal="center" vertical="center" wrapText="1"/>
    </xf>
    <xf numFmtId="0" fontId="3" fillId="0" borderId="4" xfId="21" applyBorder="1" applyAlignment="1">
      <alignment horizontal="center" vertical="center" wrapText="1"/>
    </xf>
    <xf numFmtId="0" fontId="1" fillId="0" borderId="5" xfId="6" applyBorder="1" applyAlignment="1">
      <alignment horizontal="center" vertical="center"/>
    </xf>
    <xf numFmtId="0" fontId="3" fillId="0" borderId="5" xfId="21" applyBorder="1" applyAlignment="1">
      <alignment horizontal="center" vertical="center"/>
    </xf>
    <xf numFmtId="0" fontId="1" fillId="0" borderId="4" xfId="6" applyBorder="1" applyAlignment="1">
      <alignment vertical="center" wrapText="1"/>
    </xf>
    <xf numFmtId="0" fontId="3" fillId="0" borderId="4" xfId="21" applyBorder="1" applyAlignment="1">
      <alignment vertical="center" wrapText="1"/>
    </xf>
    <xf numFmtId="0" fontId="1" fillId="0" borderId="4" xfId="6" applyFill="1" applyBorder="1" applyAlignment="1">
      <alignment horizontal="left" vertical="center" wrapText="1"/>
    </xf>
    <xf numFmtId="0" fontId="1" fillId="0" borderId="9" xfId="6" applyFill="1" applyBorder="1" applyAlignment="1">
      <alignment horizontal="left" vertical="center" wrapText="1"/>
    </xf>
    <xf numFmtId="0" fontId="1" fillId="0" borderId="5" xfId="6" applyFill="1" applyBorder="1" applyAlignment="1">
      <alignment horizontal="center" vertical="center" wrapText="1"/>
    </xf>
    <xf numFmtId="0" fontId="1" fillId="0" borderId="5" xfId="6" applyFill="1" applyBorder="1" applyAlignment="1">
      <alignment horizontal="center" vertical="center"/>
    </xf>
    <xf numFmtId="0" fontId="1" fillId="0" borderId="4" xfId="6" applyFont="1" applyFill="1" applyBorder="1" applyAlignment="1">
      <alignment horizontal="left" vertical="center" wrapText="1"/>
    </xf>
    <xf numFmtId="0" fontId="1" fillId="0" borderId="4" xfId="6" applyFill="1" applyBorder="1" applyAlignment="1">
      <alignment vertical="center" wrapText="1"/>
    </xf>
    <xf numFmtId="0" fontId="3" fillId="0" borderId="9" xfId="21" applyBorder="1" applyAlignment="1">
      <alignment wrapText="1"/>
    </xf>
    <xf numFmtId="49" fontId="1" fillId="0" borderId="10" xfId="6" applyNumberFormat="1" applyBorder="1" applyAlignment="1">
      <alignment horizontal="center" vertical="center" wrapText="1"/>
    </xf>
    <xf numFmtId="0" fontId="3" fillId="0" borderId="11" xfId="21" applyBorder="1" applyAlignment="1">
      <alignment horizontal="center" vertical="center" wrapText="1"/>
    </xf>
    <xf numFmtId="0" fontId="1" fillId="3" borderId="10" xfId="21" applyFont="1" applyFill="1" applyBorder="1" applyAlignment="1">
      <alignment horizontal="center" vertical="center" wrapText="1"/>
    </xf>
    <xf numFmtId="0" fontId="3" fillId="0" borderId="13" xfId="21" applyBorder="1" applyAlignment="1">
      <alignment horizontal="center" vertical="center"/>
    </xf>
    <xf numFmtId="0" fontId="3" fillId="0" borderId="11" xfId="21" applyBorder="1" applyAlignment="1">
      <alignment horizontal="center" vertical="center"/>
    </xf>
    <xf numFmtId="49" fontId="1" fillId="0" borderId="15" xfId="6" applyNumberFormat="1" applyFont="1" applyBorder="1" applyAlignment="1">
      <alignment horizontal="center" vertical="center"/>
    </xf>
    <xf numFmtId="49" fontId="1" fillId="6" borderId="18" xfId="6" applyNumberFormat="1" applyFill="1" applyBorder="1" applyAlignment="1">
      <alignment horizontal="center" vertical="center" wrapText="1"/>
    </xf>
    <xf numFmtId="0" fontId="3" fillId="6" borderId="18" xfId="21" applyFill="1" applyBorder="1" applyAlignment="1">
      <alignment horizontal="center" vertical="center" wrapText="1"/>
    </xf>
    <xf numFmtId="49" fontId="1" fillId="3" borderId="10" xfId="6" applyNumberFormat="1" applyFont="1" applyFill="1" applyBorder="1" applyAlignment="1">
      <alignment horizontal="center" vertical="center" wrapText="1"/>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0" fontId="3" fillId="0" borderId="15" xfId="21" applyBorder="1" applyAlignment="1">
      <alignment horizontal="center" vertical="center"/>
    </xf>
    <xf numFmtId="49" fontId="1" fillId="0" borderId="15" xfId="6" applyNumberFormat="1" applyBorder="1" applyAlignment="1">
      <alignment horizontal="center" vertical="center"/>
    </xf>
    <xf numFmtId="0" fontId="3" fillId="0" borderId="4" xfId="21" applyBorder="1" applyAlignment="1">
      <alignment horizontal="center" vertical="center"/>
    </xf>
    <xf numFmtId="49" fontId="1" fillId="0" borderId="4" xfId="6" applyNumberFormat="1" applyFont="1" applyFill="1" applyBorder="1" applyAlignment="1">
      <alignment horizontal="center" vertical="center"/>
    </xf>
    <xf numFmtId="49" fontId="1" fillId="0" borderId="4" xfId="6" applyNumberFormat="1" applyFill="1" applyBorder="1" applyAlignment="1">
      <alignment horizontal="center" vertical="center" wrapText="1"/>
    </xf>
    <xf numFmtId="0" fontId="20" fillId="0" borderId="0" xfId="0" applyFont="1" applyFill="1" applyAlignment="1">
      <alignment horizontal="left" wrapText="1"/>
    </xf>
    <xf numFmtId="0" fontId="22" fillId="0" borderId="47" xfId="0" applyFont="1" applyFill="1" applyBorder="1" applyAlignment="1">
      <alignment wrapText="1"/>
    </xf>
    <xf numFmtId="0" fontId="21" fillId="0" borderId="47" xfId="0" applyFont="1" applyBorder="1" applyAlignment="1">
      <alignment wrapText="1"/>
    </xf>
    <xf numFmtId="0" fontId="18" fillId="0" borderId="0" xfId="0" applyFont="1" applyBorder="1" applyAlignment="1">
      <alignment horizontal="left" wrapText="1"/>
    </xf>
    <xf numFmtId="0" fontId="3" fillId="0" borderId="14" xfId="21" applyBorder="1" applyAlignment="1">
      <alignment horizontal="center" vertical="center" wrapText="1"/>
    </xf>
    <xf numFmtId="0" fontId="3" fillId="0" borderId="5" xfId="21" applyBorder="1" applyAlignment="1">
      <alignment horizontal="center" vertical="center" wrapText="1"/>
    </xf>
    <xf numFmtId="0" fontId="1" fillId="0" borderId="49" xfId="21" applyFont="1" applyBorder="1" applyAlignment="1">
      <alignment horizontal="center" vertical="center" wrapText="1"/>
    </xf>
    <xf numFmtId="49" fontId="1" fillId="0" borderId="48" xfId="6" applyNumberFormat="1" applyBorder="1" applyAlignment="1">
      <alignment horizontal="center" vertical="center" wrapText="1"/>
    </xf>
    <xf numFmtId="49" fontId="1" fillId="7" borderId="16" xfId="6" applyNumberFormat="1" applyFill="1" applyBorder="1" applyAlignment="1">
      <alignment horizontal="center" vertical="center" wrapText="1"/>
    </xf>
    <xf numFmtId="0" fontId="3" fillId="7" borderId="16" xfId="21" applyFill="1" applyBorder="1" applyAlignment="1">
      <alignment horizontal="center" vertical="center" wrapText="1"/>
    </xf>
    <xf numFmtId="49" fontId="1" fillId="3" borderId="14" xfId="6" applyNumberFormat="1" applyFont="1" applyFill="1" applyBorder="1" applyAlignment="1">
      <alignment horizontal="center" vertical="center" wrapText="1"/>
    </xf>
    <xf numFmtId="49" fontId="1" fillId="3" borderId="12" xfId="6" applyNumberFormat="1" applyFont="1" applyFill="1" applyBorder="1" applyAlignment="1">
      <alignment horizontal="center" vertical="center" wrapText="1"/>
    </xf>
    <xf numFmtId="0" fontId="1" fillId="0" borderId="15" xfId="6" applyFill="1" applyBorder="1" applyAlignment="1">
      <alignment horizontal="left" vertical="center" wrapText="1"/>
    </xf>
    <xf numFmtId="49" fontId="1" fillId="0" borderId="15" xfId="6" applyNumberFormat="1" applyFill="1" applyBorder="1" applyAlignment="1">
      <alignment horizontal="center" vertical="center"/>
    </xf>
    <xf numFmtId="3" fontId="2" fillId="0" borderId="10" xfId="6" applyNumberFormat="1" applyFont="1" applyBorder="1" applyAlignment="1">
      <alignment horizontal="center" vertical="center" wrapText="1"/>
    </xf>
    <xf numFmtId="0" fontId="3" fillId="0" borderId="6" xfId="21" applyBorder="1" applyAlignment="1">
      <alignment horizontal="center" vertical="center" wrapText="1"/>
    </xf>
    <xf numFmtId="0" fontId="2" fillId="0" borderId="16" xfId="21" applyFont="1" applyBorder="1" applyAlignment="1">
      <alignment horizontal="center" vertical="center" wrapText="1"/>
    </xf>
    <xf numFmtId="0" fontId="2" fillId="0" borderId="16" xfId="21" applyFont="1" applyBorder="1" applyAlignment="1">
      <alignment horizontal="center" vertical="center"/>
    </xf>
    <xf numFmtId="0" fontId="2" fillId="0" borderId="8" xfId="21" applyFont="1" applyBorder="1" applyAlignment="1">
      <alignment horizontal="center" vertical="center"/>
    </xf>
    <xf numFmtId="0" fontId="2" fillId="0" borderId="14" xfId="21" applyFont="1" applyBorder="1" applyAlignment="1">
      <alignment horizontal="center" vertical="center"/>
    </xf>
    <xf numFmtId="3" fontId="2" fillId="0" borderId="10" xfId="6" applyNumberFormat="1" applyFont="1" applyBorder="1" applyAlignment="1">
      <alignment horizontal="center" vertical="center"/>
    </xf>
    <xf numFmtId="0" fontId="2" fillId="0" borderId="6" xfId="21" applyFont="1" applyBorder="1" applyAlignment="1">
      <alignment horizontal="center" vertical="center"/>
    </xf>
    <xf numFmtId="0" fontId="5" fillId="0" borderId="0" xfId="30" quotePrefix="1" applyFont="1" applyAlignment="1">
      <alignment horizontal="left" vertical="top" wrapText="1"/>
    </xf>
    <xf numFmtId="0" fontId="5" fillId="0" borderId="0" xfId="30" applyFont="1" applyAlignment="1">
      <alignment horizontal="left" vertical="top" wrapText="1"/>
    </xf>
    <xf numFmtId="0" fontId="24" fillId="0" borderId="0" xfId="30" applyFont="1" applyAlignment="1">
      <alignment horizontal="left" vertical="top" wrapText="1"/>
    </xf>
    <xf numFmtId="15" fontId="21" fillId="0" borderId="0" xfId="30" applyNumberFormat="1" applyFont="1" applyAlignment="1">
      <alignment horizontal="left" vertical="top" wrapText="1"/>
    </xf>
    <xf numFmtId="0" fontId="18" fillId="0" borderId="0" xfId="30" applyFont="1" applyAlignment="1">
      <alignment horizontal="left" vertical="top" wrapText="1"/>
    </xf>
    <xf numFmtId="0" fontId="5" fillId="0" borderId="0" xfId="30" applyFont="1" applyFill="1" applyBorder="1" applyAlignment="1" applyProtection="1">
      <alignment horizontal="left" vertical="top" wrapText="1"/>
      <protection locked="0"/>
    </xf>
    <xf numFmtId="0" fontId="5" fillId="0" borderId="0" xfId="6" applyFont="1" applyAlignment="1">
      <alignment horizontal="left" vertical="top" wrapText="1"/>
    </xf>
    <xf numFmtId="0" fontId="18" fillId="0" borderId="0" xfId="30" applyNumberFormat="1" applyFont="1" applyAlignment="1" applyProtection="1">
      <alignment horizontal="left" vertical="top" wrapText="1"/>
    </xf>
    <xf numFmtId="0" fontId="18" fillId="0" borderId="6" xfId="30" applyNumberFormat="1" applyFont="1" applyBorder="1" applyAlignment="1" applyProtection="1">
      <alignment horizontal="left" wrapText="1"/>
    </xf>
    <xf numFmtId="11" fontId="5" fillId="0" borderId="0" xfId="30" applyNumberFormat="1" applyFont="1" applyFill="1" applyBorder="1" applyAlignment="1" applyProtection="1">
      <alignment horizontal="left" vertical="center" wrapText="1"/>
      <protection locked="0"/>
    </xf>
    <xf numFmtId="0" fontId="5" fillId="8" borderId="60" xfId="0" applyFont="1" applyFill="1" applyBorder="1" applyAlignment="1">
      <alignment horizontal="center" vertical="center" wrapText="1"/>
    </xf>
    <xf numFmtId="0" fontId="5" fillId="8" borderId="66" xfId="0" applyFont="1" applyFill="1" applyBorder="1" applyAlignment="1">
      <alignment horizontal="center" vertical="center" wrapText="1"/>
    </xf>
    <xf numFmtId="0" fontId="21" fillId="8" borderId="6"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8" borderId="7" xfId="0" applyFont="1" applyFill="1" applyBorder="1" applyAlignment="1">
      <alignment horizontal="center" vertical="center" wrapText="1"/>
    </xf>
    <xf numFmtId="0" fontId="21" fillId="8" borderId="62" xfId="0" applyFont="1" applyFill="1" applyBorder="1" applyAlignment="1">
      <alignment horizontal="center" vertical="top" wrapText="1"/>
    </xf>
    <xf numFmtId="0" fontId="21" fillId="8" borderId="67" xfId="0" applyFont="1" applyFill="1" applyBorder="1" applyAlignment="1">
      <alignment horizontal="center" vertical="top" wrapText="1"/>
    </xf>
    <xf numFmtId="0" fontId="21" fillId="4" borderId="8" xfId="30" applyFont="1" applyFill="1" applyBorder="1" applyAlignment="1">
      <alignment horizontal="left" vertical="top" wrapText="1"/>
    </xf>
    <xf numFmtId="0" fontId="21" fillId="4" borderId="16" xfId="30" applyFont="1" applyFill="1" applyBorder="1" applyAlignment="1">
      <alignment horizontal="left" vertical="top" wrapText="1"/>
    </xf>
    <xf numFmtId="0" fontId="21" fillId="4" borderId="0" xfId="30" applyFont="1" applyFill="1" applyBorder="1" applyAlignment="1">
      <alignment horizontal="left" vertical="top" wrapText="1"/>
    </xf>
    <xf numFmtId="0" fontId="21" fillId="4" borderId="5" xfId="30" applyFont="1" applyFill="1" applyBorder="1" applyAlignment="1">
      <alignment horizontal="left" vertical="top" wrapText="1"/>
    </xf>
    <xf numFmtId="0" fontId="5" fillId="4" borderId="0" xfId="30" applyFont="1" applyFill="1" applyBorder="1" applyAlignment="1">
      <alignment horizontal="left" vertical="center" wrapText="1"/>
    </xf>
    <xf numFmtId="0" fontId="5" fillId="4" borderId="5" xfId="30" applyFont="1" applyFill="1" applyBorder="1" applyAlignment="1">
      <alignment horizontal="left" vertical="center" wrapText="1"/>
    </xf>
    <xf numFmtId="0" fontId="21" fillId="4" borderId="6" xfId="30" applyFont="1" applyFill="1" applyBorder="1" applyAlignment="1">
      <alignment horizontal="left" vertical="top" wrapText="1"/>
    </xf>
    <xf numFmtId="0" fontId="21" fillId="4" borderId="14" xfId="30" applyFont="1" applyFill="1" applyBorder="1" applyAlignment="1">
      <alignment horizontal="left" vertical="top" wrapText="1"/>
    </xf>
    <xf numFmtId="0" fontId="5" fillId="4" borderId="0" xfId="30" applyFont="1" applyFill="1" applyBorder="1" applyAlignment="1">
      <alignment horizontal="left" vertical="top" wrapText="1"/>
    </xf>
    <xf numFmtId="0" fontId="5" fillId="4" borderId="5" xfId="30" applyFont="1" applyFill="1" applyBorder="1" applyAlignment="1">
      <alignment horizontal="left" vertical="top" wrapText="1"/>
    </xf>
    <xf numFmtId="0" fontId="21" fillId="4" borderId="6" xfId="30" applyFont="1" applyFill="1" applyBorder="1" applyAlignment="1">
      <alignment horizontal="left" wrapText="1"/>
    </xf>
    <xf numFmtId="0" fontId="21" fillId="4" borderId="14" xfId="30" applyFont="1" applyFill="1" applyBorder="1" applyAlignment="1">
      <alignment horizontal="left" wrapText="1"/>
    </xf>
    <xf numFmtId="0" fontId="2" fillId="0" borderId="0" xfId="30" applyFont="1" applyFill="1" applyBorder="1" applyAlignment="1">
      <alignment horizontal="left" vertical="top" wrapText="1"/>
    </xf>
    <xf numFmtId="0" fontId="21" fillId="4" borderId="6" xfId="30" applyFont="1" applyFill="1" applyBorder="1" applyAlignment="1">
      <alignment horizontal="center" vertical="center" textRotation="90" wrapText="1"/>
    </xf>
    <xf numFmtId="0" fontId="21" fillId="4" borderId="0" xfId="30" applyFont="1" applyFill="1" applyBorder="1" applyAlignment="1">
      <alignment horizontal="center" vertical="center" textRotation="90" wrapText="1"/>
    </xf>
    <xf numFmtId="0" fontId="21" fillId="4" borderId="7" xfId="30" applyFont="1" applyFill="1" applyBorder="1" applyAlignment="1">
      <alignment horizontal="center" vertical="center" textRotation="90" wrapText="1"/>
    </xf>
    <xf numFmtId="0" fontId="24" fillId="0" borderId="0" xfId="30" applyNumberFormat="1" applyFont="1" applyBorder="1" applyAlignment="1" applyProtection="1">
      <alignment horizontal="left" vertical="center" wrapText="1"/>
    </xf>
    <xf numFmtId="0" fontId="28" fillId="0" borderId="6" xfId="30" applyNumberFormat="1" applyFont="1" applyBorder="1" applyAlignment="1" applyProtection="1">
      <alignment horizontal="left" vertical="center" wrapText="1"/>
    </xf>
    <xf numFmtId="0" fontId="24" fillId="0" borderId="0" xfId="30" applyFont="1" applyFill="1" applyBorder="1" applyAlignment="1" applyProtection="1">
      <alignment horizontal="left" vertical="center" wrapText="1"/>
      <protection locked="0"/>
    </xf>
    <xf numFmtId="0" fontId="5" fillId="0" borderId="0" xfId="30" applyNumberFormat="1" applyFont="1" applyBorder="1" applyAlignment="1" applyProtection="1">
      <alignment horizontal="left" vertical="center" wrapText="1"/>
    </xf>
    <xf numFmtId="0" fontId="24" fillId="0" borderId="0" xfId="30" applyNumberFormat="1" applyFont="1" applyBorder="1" applyAlignment="1" applyProtection="1">
      <alignment horizontal="left" vertical="center"/>
    </xf>
  </cellXfs>
  <cellStyles count="85">
    <cellStyle name="20 % - Accent1 2" xfId="41"/>
    <cellStyle name="20 % - Accent2 2" xfId="40"/>
    <cellStyle name="20 % - Accent3 2" xfId="34"/>
    <cellStyle name="20 % - Accent4 2" xfId="39"/>
    <cellStyle name="20 % - Accent5 2" xfId="38"/>
    <cellStyle name="20 % - Accent6 2" xfId="37"/>
    <cellStyle name="40 % - Accent1 2" xfId="36"/>
    <cellStyle name="40 % - Accent2 2" xfId="35"/>
    <cellStyle name="40 % - Accent3 2" xfId="43"/>
    <cellStyle name="40 % - Accent4 2" xfId="44"/>
    <cellStyle name="40 % - Accent5 2" xfId="45"/>
    <cellStyle name="40 % - Accent6 2" xfId="46"/>
    <cellStyle name="60 % - Accent1 2" xfId="47"/>
    <cellStyle name="60 % - Accent2 2" xfId="48"/>
    <cellStyle name="60 % - Accent3 2" xfId="49"/>
    <cellStyle name="60 % - Accent4 2" xfId="50"/>
    <cellStyle name="60 % - Accent5 2" xfId="51"/>
    <cellStyle name="60 % - Accent6 2" xfId="52"/>
    <cellStyle name="Accent1 2" xfId="53"/>
    <cellStyle name="Accent2 2" xfId="54"/>
    <cellStyle name="Accent3 2" xfId="55"/>
    <cellStyle name="Accent4 2" xfId="56"/>
    <cellStyle name="Accent5 2" xfId="57"/>
    <cellStyle name="Accent6 2" xfId="58"/>
    <cellStyle name="Avertissement 2" xfId="59"/>
    <cellStyle name="Calcul 2" xfId="60"/>
    <cellStyle name="Cellule liée 2" xfId="61"/>
    <cellStyle name="Commentaire 2" xfId="62"/>
    <cellStyle name="DEFINITION" xfId="1"/>
    <cellStyle name="Entrée 2" xfId="63"/>
    <cellStyle name="Euro" xfId="2"/>
    <cellStyle name="Euro 2" xfId="78"/>
    <cellStyle name="FILET_HAUT" xfId="3"/>
    <cellStyle name="Insatisfaisant 2" xfId="64"/>
    <cellStyle name="josette" xfId="4"/>
    <cellStyle name="josette 2" xfId="26"/>
    <cellStyle name="Lien hypertexte" xfId="84" builtinId="8"/>
    <cellStyle name="Milliers 2" xfId="20"/>
    <cellStyle name="Milliers 2 2" xfId="28"/>
    <cellStyle name="Milliers 2 2 2" xfId="82"/>
    <cellStyle name="Milliers 2 3" xfId="79"/>
    <cellStyle name="Milliers 3" xfId="24"/>
    <cellStyle name="Milliers 3 2" xfId="29"/>
    <cellStyle name="Milliers 3 2 2" xfId="83"/>
    <cellStyle name="Milliers 3 3" xfId="80"/>
    <cellStyle name="Milliers 4" xfId="27"/>
    <cellStyle name="Milliers 4 2" xfId="81"/>
    <cellStyle name="Motif" xfId="5"/>
    <cellStyle name="Neutre 2" xfId="65"/>
    <cellStyle name="Normal" xfId="0" builtinId="0"/>
    <cellStyle name="Normal 2" xfId="21"/>
    <cellStyle name="Normal 2 2" xfId="30"/>
    <cellStyle name="Normal 3" xfId="23"/>
    <cellStyle name="Normal 4" xfId="25"/>
    <cellStyle name="Normal 5" xfId="42"/>
    <cellStyle name="Normal 5 2" xfId="77"/>
    <cellStyle name="Normal_OEP_tabdef_clsse employ" xfId="6"/>
    <cellStyle name="Normal_series-estimations-annuelles-emploi-new" xfId="31"/>
    <cellStyle name="NOTE01" xfId="7"/>
    <cellStyle name="Pourcentage" xfId="76" builtinId="5"/>
    <cellStyle name="Pourcentage 2" xfId="22"/>
    <cellStyle name="Pourcentage 2 2" xfId="32"/>
    <cellStyle name="REMARQ01" xfId="8"/>
    <cellStyle name="Satisfaisant 2" xfId="66"/>
    <cellStyle name="Sortie 2" xfId="67"/>
    <cellStyle name="SOURSITU" xfId="9"/>
    <cellStyle name="SOUS TOT" xfId="10"/>
    <cellStyle name="TABL01" xfId="11"/>
    <cellStyle name="Texte explicatif 2" xfId="68"/>
    <cellStyle name="TITCOL01" xfId="12"/>
    <cellStyle name="TITCOLG1" xfId="13"/>
    <cellStyle name="TITLIG01" xfId="14"/>
    <cellStyle name="Titre 2" xfId="69"/>
    <cellStyle name="Titre 1 2" xfId="70"/>
    <cellStyle name="Titre 2 2" xfId="71"/>
    <cellStyle name="Titre 3 2" xfId="72"/>
    <cellStyle name="Titre 4 2" xfId="73"/>
    <cellStyle name="TITRE01" xfId="15"/>
    <cellStyle name="Total 2" xfId="74"/>
    <cellStyle name="TOTAL01" xfId="16"/>
    <cellStyle name="TOTALG1" xfId="17"/>
    <cellStyle name="UNITE" xfId="18"/>
    <cellStyle name="Valeur" xfId="19"/>
    <cellStyle name="Valeur 2" xfId="33"/>
    <cellStyle name="Vérification 2" xfId="75"/>
  </cellStyles>
  <dxfs count="0"/>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40282856681516"/>
          <c:y val="0.25712638281361716"/>
          <c:w val="0.38997761588607216"/>
          <c:h val="0.67847095058610873"/>
        </c:manualLayout>
      </c:layout>
      <c:pieChart>
        <c:varyColors val="1"/>
        <c:ser>
          <c:idx val="1"/>
          <c:order val="0"/>
          <c:dPt>
            <c:idx val="0"/>
            <c:bubble3D val="0"/>
            <c:spPr>
              <a:solidFill>
                <a:schemeClr val="accent1"/>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C00000"/>
              </a:solidFill>
              <a:ln w="19050">
                <a:solidFill>
                  <a:schemeClr val="lt1"/>
                </a:solidFill>
              </a:ln>
              <a:effectLst/>
            </c:spPr>
          </c:dPt>
          <c:dPt>
            <c:idx val="3"/>
            <c:bubble3D val="0"/>
            <c:spPr>
              <a:solidFill>
                <a:srgbClr val="92D050"/>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FFFF00"/>
              </a:solidFill>
              <a:ln w="19050">
                <a:solidFill>
                  <a:schemeClr val="lt1"/>
                </a:solidFill>
              </a:ln>
              <a:effectLst/>
            </c:spPr>
          </c:dPt>
          <c:dLbls>
            <c:dLbl>
              <c:idx val="0"/>
              <c:layout>
                <c:manualLayout>
                  <c:x val="9.4804922605422212E-2"/>
                  <c:y val="-0.19548152706734626"/>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dLbl>
              <c:idx val="1"/>
              <c:layout>
                <c:manualLayout>
                  <c:x val="-5.654233510316637E-2"/>
                  <c:y val="0.14236064973059415"/>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dLbl>
              <c:idx val="2"/>
              <c:layout>
                <c:manualLayout>
                  <c:x val="-0.17532859056067931"/>
                  <c:y val="7.9086881535321174E-2"/>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dLbl>
              <c:idx val="3"/>
              <c:layout>
                <c:manualLayout>
                  <c:x val="-0.1660390882985224"/>
                  <c:y val="-6.4292571961377512E-2"/>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dLbl>
              <c:idx val="4"/>
              <c:layout>
                <c:manualLayout>
                  <c:x val="8.523686951676275E-2"/>
                  <c:y val="-7.9314542114259312E-2"/>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dLbl>
              <c:idx val="5"/>
              <c:layout>
                <c:manualLayout>
                  <c:x val="0.21674952271496822"/>
                  <c:y val="-1.5630576720481335E-2"/>
                </c:manualLayout>
              </c:layout>
              <c:tx>
                <c:rich>
                  <a:bodyPr/>
                  <a:lstStyle/>
                  <a:p>
                    <a:fld id="{9F52265F-DC57-4E00-8A3E-B0B55A57BA49}" type="CATEGORYNAME">
                      <a:rPr lang="en-US"/>
                      <a:pPr/>
                      <a:t>[NOM DE CATÉGORIE]</a:t>
                    </a:fld>
                    <a:r>
                      <a:rPr lang="en-US" baseline="0"/>
                      <a:t>
</a:t>
                    </a:r>
                    <a:fld id="{9C438687-4101-41E1-8840-5173E4A175C1}" type="VALUE">
                      <a:rPr lang="en-US" baseline="0"/>
                      <a:pPr/>
                      <a:t>[VALEUR]</a:t>
                    </a:fld>
                    <a:r>
                      <a:rPr lang="en-US" baseline="0"/>
                      <a:t> %</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Lst>
            </c:dLbl>
            <c:numFmt formatCode="#,##0.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'Source Figure 1.1-6'!$A$3:$A$8</c:f>
              <c:strCache>
                <c:ptCount val="6"/>
                <c:pt idx="0">
                  <c:v>Emploi secteur privé</c:v>
                </c:pt>
                <c:pt idx="1">
                  <c:v>Fonction publique hors emplois aidés </c:v>
                </c:pt>
                <c:pt idx="2">
                  <c:v>Emplois aidés de la fonction publique </c:v>
                </c:pt>
                <c:pt idx="3">
                  <c:v>Organismes publics hors fonction publique</c:v>
                </c:pt>
                <c:pt idx="4">
                  <c:v>Organismes privés à financement public prédominant</c:v>
                </c:pt>
                <c:pt idx="5">
                  <c:v>Entreprises publiques</c:v>
                </c:pt>
              </c:strCache>
            </c:strRef>
          </c:cat>
          <c:val>
            <c:numRef>
              <c:f>'Source Figure 1.1-6'!$C$3:$C$8</c:f>
              <c:numCache>
                <c:formatCode>0.0</c:formatCode>
                <c:ptCount val="6"/>
                <c:pt idx="0">
                  <c:v>75.32123896954171</c:v>
                </c:pt>
                <c:pt idx="1">
                  <c:v>19.809304725306006</c:v>
                </c:pt>
                <c:pt idx="2">
                  <c:v>0.27983561058923995</c:v>
                </c:pt>
                <c:pt idx="3">
                  <c:v>0.68138699117563339</c:v>
                </c:pt>
                <c:pt idx="4">
                  <c:v>2.0082301451750642</c:v>
                </c:pt>
                <c:pt idx="5">
                  <c:v>1.9000035582123538</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142876</xdr:rowOff>
    </xdr:from>
    <xdr:to>
      <xdr:col>10</xdr:col>
      <xdr:colOff>276225</xdr:colOff>
      <xdr:row>29</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3:A11"/>
  <sheetViews>
    <sheetView showGridLines="0" tabSelected="1" workbookViewId="0">
      <selection activeCell="C36" sqref="C36"/>
    </sheetView>
  </sheetViews>
  <sheetFormatPr baseColWidth="10" defaultRowHeight="12.75" x14ac:dyDescent="0.2"/>
  <sheetData>
    <row r="3" spans="1:1" x14ac:dyDescent="0.2">
      <c r="A3" s="381" t="s">
        <v>121</v>
      </c>
    </row>
    <row r="4" spans="1:1" x14ac:dyDescent="0.2">
      <c r="A4" s="381" t="s">
        <v>120</v>
      </c>
    </row>
    <row r="5" spans="1:1" x14ac:dyDescent="0.2">
      <c r="A5" s="381" t="s">
        <v>119</v>
      </c>
    </row>
    <row r="6" spans="1:1" x14ac:dyDescent="0.2">
      <c r="A6" s="381" t="s">
        <v>165</v>
      </c>
    </row>
    <row r="7" spans="1:1" x14ac:dyDescent="0.2">
      <c r="A7" s="381" t="s">
        <v>122</v>
      </c>
    </row>
    <row r="8" spans="1:1" x14ac:dyDescent="0.2">
      <c r="A8" s="381" t="s">
        <v>125</v>
      </c>
    </row>
    <row r="9" spans="1:1" x14ac:dyDescent="0.2">
      <c r="A9" s="381" t="s">
        <v>164</v>
      </c>
    </row>
    <row r="10" spans="1:1" x14ac:dyDescent="0.2">
      <c r="A10" s="381" t="s">
        <v>128</v>
      </c>
    </row>
    <row r="11" spans="1:1" x14ac:dyDescent="0.2">
      <c r="A11" s="381" t="s">
        <v>108</v>
      </c>
    </row>
  </sheetData>
  <hyperlinks>
    <hyperlink ref="A3" location="'Figure 1.1-1'!B1" display="Figure 1.1-1 : La fonction publique dans l'économie nationale : classement des employeurs (situation au 31 décembre 2018)"/>
    <hyperlink ref="A4" location="'Figure 1.1-2'!B1" display="Figure 1.1-2 : Ventilation des effectifs salariés au 31 décembre 2018,  salariés à titre principal "/>
    <hyperlink ref="A5" location="'Figure 1.1-3'!A1" display="Figure 1.1-3 :  L’emploi public selon différents concepts au 31 décembre 2018"/>
    <hyperlink ref="A6" location="'Figure 1.1-4'!B1" display="Figure 1.1-4 : Evolution des effectifs salariés (y compris bénéficiaires de contrats aidés) entre le 31 décembre 2017 et le 31 décembre 2018 en France (métropole + DOM), salariés à titre principal "/>
    <hyperlink ref="A7" location="'Figure 1.1-5'!B1" display="Figure 1.1-5 : Administrations publiques (dans une approche économique) et fonction publique (dans une approche juridique) au 31 décembre 2018 en France (métropole + DOM)."/>
    <hyperlink ref="A8" location="'Figure 1.1-6'!A1" display="Figure 1.1-6 : Fonction publique, service public et emploi total au 31 décembre 2018"/>
    <hyperlink ref="A9" location="'Source Figure 1.1-6'!A1" display="Source figure 1.1-6 : Fonction publique, service public et emploi total au 31 décembre 2017"/>
    <hyperlink ref="A10" location="'Figure 1.1-7'!A1" display="Figure 1.1-7 : Nombre de bénéficiaires de contrats aidés dans la fonction publique au 31 décembre"/>
    <hyperlink ref="A11" location="'Figure 1.1-8'!A1" display="Figure 1.1-8 : Fonction publique, service public et emploi total au 31 décembr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M38"/>
  <sheetViews>
    <sheetView showGridLines="0" topLeftCell="A26" zoomScale="110" zoomScaleNormal="110" workbookViewId="0">
      <selection activeCell="A37" sqref="A37:J37"/>
    </sheetView>
  </sheetViews>
  <sheetFormatPr baseColWidth="10" defaultRowHeight="12.75" x14ac:dyDescent="0.2"/>
  <cols>
    <col min="1" max="1" width="30" customWidth="1"/>
    <col min="2" max="2" width="41.42578125" bestFit="1" customWidth="1"/>
    <col min="3" max="3" width="26.42578125" style="157" customWidth="1"/>
    <col min="4" max="4" width="12.28515625" style="157" customWidth="1"/>
    <col min="5" max="6" width="12.140625" style="157" customWidth="1"/>
    <col min="7" max="7" width="12.5703125" style="157" customWidth="1"/>
    <col min="8" max="8" width="10.5703125" style="157" customWidth="1"/>
  </cols>
  <sheetData>
    <row r="1" spans="1:13" ht="13.15" customHeight="1" x14ac:dyDescent="0.2">
      <c r="A1" s="540" t="s">
        <v>108</v>
      </c>
      <c r="B1" s="540"/>
      <c r="C1" s="540"/>
      <c r="D1" s="540"/>
      <c r="E1" s="540"/>
      <c r="F1" s="540"/>
      <c r="G1" s="540"/>
      <c r="H1" s="540"/>
      <c r="I1" s="540"/>
      <c r="J1" s="540"/>
      <c r="K1" s="343"/>
      <c r="L1" s="343"/>
      <c r="M1" s="157"/>
    </row>
    <row r="2" spans="1:13" x14ac:dyDescent="0.2">
      <c r="A2" s="344" t="s">
        <v>53</v>
      </c>
      <c r="B2" s="344"/>
      <c r="C2" s="345"/>
      <c r="D2" s="343"/>
      <c r="E2" s="343"/>
      <c r="F2" s="343"/>
      <c r="G2" s="343"/>
      <c r="H2" s="343"/>
      <c r="I2" s="343"/>
      <c r="J2" s="343"/>
      <c r="K2" s="343"/>
      <c r="L2" s="343"/>
      <c r="M2" s="157"/>
    </row>
    <row r="3" spans="1:13" x14ac:dyDescent="0.2">
      <c r="A3" s="157"/>
      <c r="B3" s="348"/>
      <c r="C3" s="349"/>
      <c r="D3" s="304">
        <v>2011</v>
      </c>
      <c r="E3" s="304">
        <v>2012</v>
      </c>
      <c r="F3" s="304">
        <v>2013</v>
      </c>
      <c r="G3" s="304">
        <v>2014</v>
      </c>
      <c r="H3" s="304">
        <v>2015</v>
      </c>
      <c r="I3" s="350">
        <v>2016</v>
      </c>
      <c r="J3" s="360" t="s">
        <v>171</v>
      </c>
      <c r="K3" s="350">
        <v>2017</v>
      </c>
      <c r="L3" s="350">
        <v>2018</v>
      </c>
      <c r="M3" s="157"/>
    </row>
    <row r="4" spans="1:13" ht="22.5" customHeight="1" x14ac:dyDescent="0.2">
      <c r="A4" s="207"/>
      <c r="B4" s="207"/>
      <c r="C4" s="351" t="s">
        <v>77</v>
      </c>
      <c r="D4" s="311">
        <v>5190.3029999999999</v>
      </c>
      <c r="E4" s="311">
        <v>5204.152</v>
      </c>
      <c r="F4" s="311">
        <v>5260.3180000000002</v>
      </c>
      <c r="G4" s="311">
        <v>5274.7479999999996</v>
      </c>
      <c r="H4" s="311">
        <v>5276.3559999999998</v>
      </c>
      <c r="I4" s="311">
        <v>5309.7849999999999</v>
      </c>
      <c r="J4" s="361">
        <v>5309.7849999999999</v>
      </c>
      <c r="K4" s="311">
        <v>5349.259</v>
      </c>
      <c r="L4" s="311">
        <v>5391.9639999999999</v>
      </c>
      <c r="M4" s="157"/>
    </row>
    <row r="5" spans="1:13" x14ac:dyDescent="0.2">
      <c r="A5" s="157"/>
      <c r="B5" s="324"/>
      <c r="C5" s="325" t="s">
        <v>78</v>
      </c>
      <c r="D5" s="312">
        <v>168.46799999999999</v>
      </c>
      <c r="E5" s="312">
        <v>168.423</v>
      </c>
      <c r="F5" s="312">
        <v>171.73699999999999</v>
      </c>
      <c r="G5" s="312">
        <v>173.57300000000001</v>
      </c>
      <c r="H5" s="312">
        <v>174.26300000000001</v>
      </c>
      <c r="I5" s="312">
        <v>173.02099999999999</v>
      </c>
      <c r="J5" s="362">
        <v>173.02099999999999</v>
      </c>
      <c r="K5" s="312">
        <v>176.643</v>
      </c>
      <c r="L5" s="312">
        <v>175.24299999999999</v>
      </c>
      <c r="M5" s="157"/>
    </row>
    <row r="6" spans="1:13" ht="22.5" x14ac:dyDescent="0.2">
      <c r="A6" s="530" t="s">
        <v>159</v>
      </c>
      <c r="B6" s="531"/>
      <c r="C6" s="382" t="s">
        <v>79</v>
      </c>
      <c r="D6" s="313">
        <v>5358.7709999999997</v>
      </c>
      <c r="E6" s="313">
        <v>5372.5749999999998</v>
      </c>
      <c r="F6" s="313">
        <v>5432.0550000000003</v>
      </c>
      <c r="G6" s="313">
        <v>5448.3209999999999</v>
      </c>
      <c r="H6" s="313">
        <v>5450.6189999999997</v>
      </c>
      <c r="I6" s="313">
        <v>5482.8059999999996</v>
      </c>
      <c r="J6" s="363">
        <v>5482.8059999999996</v>
      </c>
      <c r="K6" s="313">
        <v>5525.902</v>
      </c>
      <c r="L6" s="313">
        <v>5567.2070000000003</v>
      </c>
      <c r="M6" s="157"/>
    </row>
    <row r="7" spans="1:13" ht="22.5" x14ac:dyDescent="0.2">
      <c r="A7" s="157"/>
      <c r="B7" s="322"/>
      <c r="C7" s="383" t="s">
        <v>172</v>
      </c>
      <c r="D7" s="314">
        <v>134.46799999999999</v>
      </c>
      <c r="E7" s="314">
        <v>135.28</v>
      </c>
      <c r="F7" s="314">
        <v>168.376</v>
      </c>
      <c r="G7" s="314">
        <v>192.33</v>
      </c>
      <c r="H7" s="314">
        <v>197.69200000000001</v>
      </c>
      <c r="I7" s="314">
        <v>189.31100000000001</v>
      </c>
      <c r="J7" s="364">
        <v>189.31100000000001</v>
      </c>
      <c r="K7" s="314">
        <v>138.822</v>
      </c>
      <c r="L7" s="314">
        <v>78.644999999999996</v>
      </c>
      <c r="M7" s="157"/>
    </row>
    <row r="8" spans="1:13" ht="22.5" x14ac:dyDescent="0.2">
      <c r="A8" s="157"/>
      <c r="B8" s="323"/>
      <c r="C8" s="330" t="s">
        <v>173</v>
      </c>
      <c r="D8" s="315">
        <v>5493.2389999999996</v>
      </c>
      <c r="E8" s="315">
        <v>5507.8549999999996</v>
      </c>
      <c r="F8" s="315">
        <v>5600.4309999999996</v>
      </c>
      <c r="G8" s="315">
        <v>5640.6509999999998</v>
      </c>
      <c r="H8" s="315">
        <v>5648.3109999999997</v>
      </c>
      <c r="I8" s="315">
        <v>5672.1170000000002</v>
      </c>
      <c r="J8" s="365">
        <v>5672.1170000000002</v>
      </c>
      <c r="K8" s="315">
        <v>5664.7240000000002</v>
      </c>
      <c r="L8" s="315">
        <v>5645.8520000000008</v>
      </c>
      <c r="M8" s="157"/>
    </row>
    <row r="9" spans="1:13" ht="22.5" x14ac:dyDescent="0.2">
      <c r="A9" s="541" t="s">
        <v>99</v>
      </c>
      <c r="B9" s="207"/>
      <c r="C9" s="328" t="s">
        <v>175</v>
      </c>
      <c r="D9" s="316">
        <v>14.614000000000001</v>
      </c>
      <c r="E9" s="316">
        <v>14.461</v>
      </c>
      <c r="F9" s="316">
        <v>13.944000000000001</v>
      </c>
      <c r="G9" s="316">
        <v>14.346</v>
      </c>
      <c r="H9" s="316">
        <v>15.045</v>
      </c>
      <c r="I9" s="316">
        <v>15.454000000000001</v>
      </c>
      <c r="J9" s="366">
        <v>15.454000000000001</v>
      </c>
      <c r="K9" s="316">
        <v>15.587999999999999</v>
      </c>
      <c r="L9" s="316">
        <v>15.77</v>
      </c>
      <c r="M9" s="157"/>
    </row>
    <row r="10" spans="1:13" ht="22.5" x14ac:dyDescent="0.2">
      <c r="A10" s="542"/>
      <c r="B10" s="319"/>
      <c r="C10" s="326" t="s">
        <v>80</v>
      </c>
      <c r="D10" s="346">
        <v>8.2149999999999999</v>
      </c>
      <c r="E10" s="346">
        <v>8.7360000000000007</v>
      </c>
      <c r="F10" s="346">
        <v>9.1270000000000007</v>
      </c>
      <c r="G10" s="346">
        <v>9.6059999999999999</v>
      </c>
      <c r="H10" s="346">
        <v>10.571999999999999</v>
      </c>
      <c r="I10" s="346">
        <v>11.032</v>
      </c>
      <c r="J10" s="367">
        <v>11.032</v>
      </c>
      <c r="K10" s="346">
        <v>11.118</v>
      </c>
      <c r="L10" s="346">
        <v>11.574</v>
      </c>
      <c r="M10" s="157"/>
    </row>
    <row r="11" spans="1:13" ht="22.5" x14ac:dyDescent="0.2">
      <c r="A11" s="542"/>
      <c r="B11" s="321"/>
      <c r="C11" s="326" t="s">
        <v>81</v>
      </c>
      <c r="D11" s="346">
        <v>1.3979999999999999</v>
      </c>
      <c r="E11" s="346">
        <v>1.494</v>
      </c>
      <c r="F11" s="346">
        <v>1.4870000000000001</v>
      </c>
      <c r="G11" s="346">
        <v>1.528</v>
      </c>
      <c r="H11" s="346">
        <v>1.6359999999999999</v>
      </c>
      <c r="I11" s="346">
        <v>1.98</v>
      </c>
      <c r="J11" s="367">
        <v>1.98</v>
      </c>
      <c r="K11" s="346">
        <v>2.0219999999999998</v>
      </c>
      <c r="L11" s="346">
        <v>2.0430000000000001</v>
      </c>
      <c r="M11" s="157"/>
    </row>
    <row r="12" spans="1:13" ht="25.5" customHeight="1" x14ac:dyDescent="0.2">
      <c r="A12" s="542"/>
      <c r="B12" s="531" t="s">
        <v>134</v>
      </c>
      <c r="C12" s="326" t="s">
        <v>82</v>
      </c>
      <c r="D12" s="346">
        <v>0.35399999999999998</v>
      </c>
      <c r="E12" s="346">
        <v>0.76300000000000001</v>
      </c>
      <c r="F12" s="346">
        <v>1.085</v>
      </c>
      <c r="G12" s="346">
        <v>1.1919999999999999</v>
      </c>
      <c r="H12" s="346">
        <v>1.6559999999999999</v>
      </c>
      <c r="I12" s="346">
        <v>1.833</v>
      </c>
      <c r="J12" s="367">
        <v>1.833</v>
      </c>
      <c r="K12" s="346">
        <v>1.871</v>
      </c>
      <c r="L12" s="346">
        <v>1.9430000000000001</v>
      </c>
      <c r="M12" s="157"/>
    </row>
    <row r="13" spans="1:13" x14ac:dyDescent="0.2">
      <c r="A13" s="542"/>
      <c r="B13" s="531"/>
      <c r="C13" s="327" t="s">
        <v>83</v>
      </c>
      <c r="D13" s="346">
        <v>0.14899999999999999</v>
      </c>
      <c r="E13" s="346">
        <v>0.16900000000000001</v>
      </c>
      <c r="F13" s="346">
        <v>0.14299999999999999</v>
      </c>
      <c r="G13" s="346">
        <v>0.161</v>
      </c>
      <c r="H13" s="346">
        <v>0.17899999999999999</v>
      </c>
      <c r="I13" s="346">
        <v>0.17499999999999999</v>
      </c>
      <c r="J13" s="367">
        <v>0.17499999999999999</v>
      </c>
      <c r="K13" s="346">
        <v>0.252</v>
      </c>
      <c r="L13" s="346">
        <v>0.29099999999999998</v>
      </c>
      <c r="M13" s="157"/>
    </row>
    <row r="14" spans="1:13" x14ac:dyDescent="0.2">
      <c r="A14" s="542"/>
      <c r="B14" s="319"/>
      <c r="C14" s="327" t="s">
        <v>84</v>
      </c>
      <c r="D14" s="346">
        <v>42.662999999999997</v>
      </c>
      <c r="E14" s="346">
        <v>42.936999999999998</v>
      </c>
      <c r="F14" s="346">
        <v>40.518000000000001</v>
      </c>
      <c r="G14" s="346">
        <v>39.173999999999999</v>
      </c>
      <c r="H14" s="346">
        <v>36.899000000000001</v>
      </c>
      <c r="I14" s="346">
        <v>34.637</v>
      </c>
      <c r="J14" s="367">
        <v>34.637</v>
      </c>
      <c r="K14" s="346">
        <v>34.972000000000001</v>
      </c>
      <c r="L14" s="346">
        <v>34.411000000000001</v>
      </c>
      <c r="M14" s="157"/>
    </row>
    <row r="15" spans="1:13" ht="22.5" x14ac:dyDescent="0.2">
      <c r="A15" s="542"/>
      <c r="B15" s="319"/>
      <c r="C15" s="326" t="s">
        <v>85</v>
      </c>
      <c r="D15" s="346">
        <v>39.954999999999998</v>
      </c>
      <c r="E15" s="346">
        <v>34.054000000000002</v>
      </c>
      <c r="F15" s="346">
        <v>40.112000000000002</v>
      </c>
      <c r="G15" s="346">
        <v>42.35</v>
      </c>
      <c r="H15" s="346">
        <v>42.415999999999997</v>
      </c>
      <c r="I15" s="346">
        <v>42.692</v>
      </c>
      <c r="J15" s="367">
        <v>56.929000000000002</v>
      </c>
      <c r="K15" s="346">
        <v>55.75</v>
      </c>
      <c r="L15" s="346">
        <v>55.841000000000001</v>
      </c>
      <c r="M15" s="157"/>
    </row>
    <row r="16" spans="1:13" ht="22.5" x14ac:dyDescent="0.2">
      <c r="A16" s="542"/>
      <c r="B16" s="320"/>
      <c r="C16" s="329" t="s">
        <v>174</v>
      </c>
      <c r="D16" s="352">
        <v>107.348</v>
      </c>
      <c r="E16" s="352">
        <v>102.614</v>
      </c>
      <c r="F16" s="352">
        <v>106.416</v>
      </c>
      <c r="G16" s="352">
        <v>108.357</v>
      </c>
      <c r="H16" s="352">
        <v>108.40299999999999</v>
      </c>
      <c r="I16" s="352">
        <v>107.803</v>
      </c>
      <c r="J16" s="368">
        <v>122.04</v>
      </c>
      <c r="K16" s="352">
        <v>121.57299999999999</v>
      </c>
      <c r="L16" s="352">
        <v>121.87300000000002</v>
      </c>
      <c r="M16" s="157"/>
    </row>
    <row r="17" spans="1:13" x14ac:dyDescent="0.2">
      <c r="A17" s="542"/>
      <c r="B17" s="158"/>
      <c r="C17" s="331" t="s">
        <v>86</v>
      </c>
      <c r="D17" s="316">
        <v>63.293999999999997</v>
      </c>
      <c r="E17" s="316">
        <v>64.722999999999999</v>
      </c>
      <c r="F17" s="316">
        <v>69.335999999999999</v>
      </c>
      <c r="G17" s="316">
        <v>70.850999999999999</v>
      </c>
      <c r="H17" s="316">
        <v>72.269000000000005</v>
      </c>
      <c r="I17" s="316">
        <v>72.072000000000003</v>
      </c>
      <c r="J17" s="366">
        <v>72.343000000000004</v>
      </c>
      <c r="K17" s="316">
        <v>69.66</v>
      </c>
      <c r="L17" s="316">
        <v>69.180999999999997</v>
      </c>
      <c r="M17" s="157"/>
    </row>
    <row r="18" spans="1:13" ht="13.15" customHeight="1" x14ac:dyDescent="0.2">
      <c r="A18" s="542"/>
      <c r="B18" s="531" t="s">
        <v>135</v>
      </c>
      <c r="C18" s="326" t="s">
        <v>87</v>
      </c>
      <c r="D18" s="317">
        <v>0.58099999999999996</v>
      </c>
      <c r="E18" s="317">
        <v>0.58099999999999996</v>
      </c>
      <c r="F18" s="317">
        <v>0.60499999999999998</v>
      </c>
      <c r="G18" s="317">
        <v>0.59499999999999997</v>
      </c>
      <c r="H18" s="317">
        <v>0.55800000000000005</v>
      </c>
      <c r="I18" s="317">
        <v>0.503</v>
      </c>
      <c r="J18" s="369">
        <v>0.503</v>
      </c>
      <c r="K18" s="317">
        <v>0.47499999999999998</v>
      </c>
      <c r="L18" s="317">
        <v>0.443</v>
      </c>
      <c r="M18" s="157"/>
    </row>
    <row r="19" spans="1:13" ht="22.5" x14ac:dyDescent="0.2">
      <c r="A19" s="542"/>
      <c r="B19" s="531"/>
      <c r="C19" s="329" t="s">
        <v>88</v>
      </c>
      <c r="D19" s="347">
        <v>63.875</v>
      </c>
      <c r="E19" s="347">
        <v>65.304000000000002</v>
      </c>
      <c r="F19" s="347">
        <v>69.941000000000003</v>
      </c>
      <c r="G19" s="347">
        <v>71.445999999999998</v>
      </c>
      <c r="H19" s="347">
        <v>72.827000000000012</v>
      </c>
      <c r="I19" s="347">
        <v>72.575000000000003</v>
      </c>
      <c r="J19" s="370">
        <v>72.846000000000004</v>
      </c>
      <c r="K19" s="347">
        <v>70.134999999999991</v>
      </c>
      <c r="L19" s="347">
        <v>69.623999999999995</v>
      </c>
      <c r="M19" s="157"/>
    </row>
    <row r="20" spans="1:13" x14ac:dyDescent="0.2">
      <c r="A20" s="543"/>
      <c r="B20" s="371"/>
      <c r="C20" s="336" t="s">
        <v>61</v>
      </c>
      <c r="D20" s="339">
        <v>171.22300000000001</v>
      </c>
      <c r="E20" s="339">
        <v>167.91800000000001</v>
      </c>
      <c r="F20" s="339">
        <v>176.357</v>
      </c>
      <c r="G20" s="339">
        <v>179.803</v>
      </c>
      <c r="H20" s="339">
        <v>181.23000000000002</v>
      </c>
      <c r="I20" s="339">
        <v>180.37799999999999</v>
      </c>
      <c r="J20" s="372">
        <f>SUM(J19,J16)</f>
        <v>194.88600000000002</v>
      </c>
      <c r="K20" s="339">
        <v>191.70799999999997</v>
      </c>
      <c r="L20" s="339">
        <v>191.49700000000001</v>
      </c>
      <c r="M20" s="157"/>
    </row>
    <row r="21" spans="1:13" x14ac:dyDescent="0.2">
      <c r="A21" s="373"/>
      <c r="B21" s="373"/>
      <c r="C21" s="332" t="s">
        <v>106</v>
      </c>
      <c r="D21" s="346">
        <v>150.006</v>
      </c>
      <c r="E21" s="346">
        <v>137.096</v>
      </c>
      <c r="F21" s="346">
        <v>164.58600000000001</v>
      </c>
      <c r="G21" s="346">
        <v>186.08699999999999</v>
      </c>
      <c r="H21" s="346">
        <v>189.03299999999999</v>
      </c>
      <c r="I21" s="346">
        <v>177.25899999999999</v>
      </c>
      <c r="J21" s="367">
        <v>311.25099999999998</v>
      </c>
      <c r="K21" s="346">
        <v>313.95999999999998</v>
      </c>
      <c r="L21" s="346">
        <v>325.29199999999997</v>
      </c>
      <c r="M21" s="157"/>
    </row>
    <row r="22" spans="1:13" ht="13.15" customHeight="1" x14ac:dyDescent="0.2">
      <c r="A22" s="530" t="s">
        <v>89</v>
      </c>
      <c r="B22" s="531"/>
      <c r="C22" s="332" t="s">
        <v>91</v>
      </c>
      <c r="D22" s="346">
        <v>172.46899999999999</v>
      </c>
      <c r="E22" s="346">
        <v>163.33600000000001</v>
      </c>
      <c r="F22" s="346">
        <v>173.61</v>
      </c>
      <c r="G22" s="346">
        <v>170.67599999999999</v>
      </c>
      <c r="H22" s="346">
        <v>166.41499999999999</v>
      </c>
      <c r="I22" s="346">
        <v>167.07</v>
      </c>
      <c r="J22" s="367">
        <v>165.02199999999999</v>
      </c>
      <c r="K22" s="346">
        <v>162.88499999999999</v>
      </c>
      <c r="L22" s="346">
        <v>158.25200000000001</v>
      </c>
      <c r="M22" s="157"/>
    </row>
    <row r="23" spans="1:13" x14ac:dyDescent="0.2">
      <c r="A23" s="530"/>
      <c r="B23" s="531"/>
      <c r="C23" s="332" t="s">
        <v>92</v>
      </c>
      <c r="D23" s="346">
        <v>162.52799999999999</v>
      </c>
      <c r="E23" s="346">
        <v>163.13499999999999</v>
      </c>
      <c r="F23" s="346">
        <v>215.03399999999999</v>
      </c>
      <c r="G23" s="346">
        <v>73.391000000000005</v>
      </c>
      <c r="H23" s="346">
        <v>78.296000000000006</v>
      </c>
      <c r="I23" s="346">
        <v>71.015000000000001</v>
      </c>
      <c r="J23" s="367">
        <v>78.296000000000006</v>
      </c>
      <c r="K23" s="346">
        <v>81.995000000000005</v>
      </c>
      <c r="L23" s="346">
        <v>79.881</v>
      </c>
      <c r="M23" s="157"/>
    </row>
    <row r="24" spans="1:13" x14ac:dyDescent="0.2">
      <c r="A24" s="532" t="s">
        <v>90</v>
      </c>
      <c r="B24" s="533"/>
      <c r="C24" s="332" t="s">
        <v>16</v>
      </c>
      <c r="D24" s="346">
        <v>0.873</v>
      </c>
      <c r="E24" s="346">
        <v>0.70499999999999996</v>
      </c>
      <c r="F24" s="346">
        <v>0.83899999999999997</v>
      </c>
      <c r="G24" s="346">
        <v>0.92800000000000005</v>
      </c>
      <c r="H24" s="346">
        <v>0.84199999999999997</v>
      </c>
      <c r="I24" s="346">
        <v>0.73799999999999999</v>
      </c>
      <c r="J24" s="367">
        <v>0.73799999999999999</v>
      </c>
      <c r="K24" s="346">
        <v>0.873</v>
      </c>
      <c r="L24" s="346">
        <v>0.96799999999999997</v>
      </c>
      <c r="M24" s="157"/>
    </row>
    <row r="25" spans="1:13" x14ac:dyDescent="0.2">
      <c r="A25" s="373"/>
      <c r="B25" s="302"/>
      <c r="C25" s="333" t="s">
        <v>61</v>
      </c>
      <c r="D25" s="353">
        <v>485.87600000000003</v>
      </c>
      <c r="E25" s="353">
        <v>464.27199999999999</v>
      </c>
      <c r="F25" s="353">
        <v>389.483</v>
      </c>
      <c r="G25" s="353">
        <v>244.995</v>
      </c>
      <c r="H25" s="353">
        <v>434.58600000000001</v>
      </c>
      <c r="I25" s="353">
        <v>416.08199999999999</v>
      </c>
      <c r="J25" s="374">
        <f>SUM(J21:J24)</f>
        <v>555.30700000000002</v>
      </c>
      <c r="K25" s="353">
        <v>559.71299999999997</v>
      </c>
      <c r="L25" s="353">
        <v>564.39300000000003</v>
      </c>
      <c r="M25" s="157"/>
    </row>
    <row r="26" spans="1:13" x14ac:dyDescent="0.2">
      <c r="A26" s="534" t="s">
        <v>93</v>
      </c>
      <c r="B26" s="535"/>
      <c r="C26" s="334" t="s">
        <v>136</v>
      </c>
      <c r="D26" s="316">
        <v>313.31770599999999</v>
      </c>
      <c r="E26" s="316">
        <v>290.182277</v>
      </c>
      <c r="F26" s="316">
        <v>248.411</v>
      </c>
      <c r="G26" s="316">
        <v>236.70500000000001</v>
      </c>
      <c r="H26" s="316">
        <v>235.447</v>
      </c>
      <c r="I26" s="316">
        <v>229.93700000000001</v>
      </c>
      <c r="J26" s="366">
        <v>220.93899999999999</v>
      </c>
      <c r="K26" s="316">
        <v>224.87299999999999</v>
      </c>
      <c r="L26" s="316">
        <v>222.83199999999999</v>
      </c>
      <c r="M26" s="157"/>
    </row>
    <row r="27" spans="1:13" x14ac:dyDescent="0.2">
      <c r="A27" s="536" t="s">
        <v>94</v>
      </c>
      <c r="B27" s="537"/>
      <c r="C27" s="332" t="s">
        <v>137</v>
      </c>
      <c r="D27" s="346">
        <v>344.22300000000001</v>
      </c>
      <c r="E27" s="346">
        <v>321.93799999999999</v>
      </c>
      <c r="F27" s="346">
        <v>353.76600000000002</v>
      </c>
      <c r="G27" s="346">
        <v>348.74299999999999</v>
      </c>
      <c r="H27" s="346">
        <v>338.31900000000002</v>
      </c>
      <c r="I27" s="346">
        <v>323.58699999999999</v>
      </c>
      <c r="J27" s="367">
        <v>323.58699999999999</v>
      </c>
      <c r="K27" s="346">
        <v>314.83999999999997</v>
      </c>
      <c r="L27" s="346">
        <v>311.14499999999998</v>
      </c>
      <c r="M27" s="157"/>
    </row>
    <row r="28" spans="1:13" x14ac:dyDescent="0.2">
      <c r="A28" s="373"/>
      <c r="B28" s="303"/>
      <c r="C28" s="335" t="s">
        <v>95</v>
      </c>
      <c r="D28" s="315">
        <v>657.540706</v>
      </c>
      <c r="E28" s="315">
        <v>612.12027699999999</v>
      </c>
      <c r="F28" s="315">
        <v>602.17700000000002</v>
      </c>
      <c r="G28" s="315">
        <v>585.44799999999998</v>
      </c>
      <c r="H28" s="315">
        <v>573.76600000000008</v>
      </c>
      <c r="I28" s="315">
        <v>553.524</v>
      </c>
      <c r="J28" s="365">
        <f>J27+J26</f>
        <v>544.52599999999995</v>
      </c>
      <c r="K28" s="315">
        <v>539.71299999999997</v>
      </c>
      <c r="L28" s="315">
        <v>533.97699999999998</v>
      </c>
      <c r="M28" s="157"/>
    </row>
    <row r="29" spans="1:13" x14ac:dyDescent="0.2">
      <c r="A29" s="538" t="s">
        <v>96</v>
      </c>
      <c r="B29" s="539"/>
      <c r="C29" s="305" t="s">
        <v>95</v>
      </c>
      <c r="D29" s="347">
        <v>20020.773293999999</v>
      </c>
      <c r="E29" s="347">
        <v>20020.220723000002</v>
      </c>
      <c r="F29" s="347">
        <v>20388.079999999998</v>
      </c>
      <c r="G29" s="347">
        <v>20591.102999999999</v>
      </c>
      <c r="H29" s="347">
        <v>20498.107</v>
      </c>
      <c r="I29" s="347">
        <v>20716.899000000001</v>
      </c>
      <c r="J29" s="370">
        <f>J30-(J6+J7+J20+J25+J28)</f>
        <v>20572.164000000001</v>
      </c>
      <c r="K29" s="347">
        <v>20934.842000000001</v>
      </c>
      <c r="L29" s="347">
        <v>21168.280999999999</v>
      </c>
      <c r="M29" s="157"/>
    </row>
    <row r="30" spans="1:13" x14ac:dyDescent="0.2">
      <c r="A30" s="528" t="s">
        <v>138</v>
      </c>
      <c r="B30" s="529"/>
      <c r="C30" s="306" t="s">
        <v>139</v>
      </c>
      <c r="D30" s="339">
        <v>26936</v>
      </c>
      <c r="E30" s="339">
        <v>26875</v>
      </c>
      <c r="F30" s="339">
        <v>27156.527999999998</v>
      </c>
      <c r="G30" s="339">
        <v>27242</v>
      </c>
      <c r="H30" s="339">
        <v>27336</v>
      </c>
      <c r="I30" s="339">
        <v>27539</v>
      </c>
      <c r="J30" s="372">
        <v>27539</v>
      </c>
      <c r="K30" s="339">
        <v>27890.7</v>
      </c>
      <c r="L30" s="339">
        <v>28104</v>
      </c>
      <c r="M30" s="157"/>
    </row>
    <row r="31" spans="1:13" ht="13.15" customHeight="1" x14ac:dyDescent="0.2">
      <c r="A31" s="545" t="s">
        <v>114</v>
      </c>
      <c r="B31" s="545"/>
      <c r="C31" s="545"/>
      <c r="D31" s="545"/>
      <c r="E31" s="545"/>
      <c r="F31" s="545"/>
      <c r="G31" s="545"/>
      <c r="H31" s="545"/>
      <c r="I31" s="545"/>
      <c r="J31" s="545"/>
      <c r="K31" s="375"/>
      <c r="L31" s="318"/>
      <c r="M31" s="157"/>
    </row>
    <row r="32" spans="1:13" s="268" customFormat="1" ht="12.75" customHeight="1" x14ac:dyDescent="0.2">
      <c r="A32" s="546" t="s">
        <v>160</v>
      </c>
      <c r="B32" s="546"/>
      <c r="C32" s="546"/>
      <c r="D32" s="546"/>
      <c r="E32" s="546"/>
      <c r="F32" s="546"/>
      <c r="G32" s="546"/>
      <c r="H32" s="546"/>
      <c r="I32" s="546"/>
      <c r="J32" s="546"/>
      <c r="K32" s="379"/>
      <c r="L32" s="380"/>
    </row>
    <row r="33" spans="1:13" ht="13.15" customHeight="1" x14ac:dyDescent="0.2">
      <c r="A33" s="548" t="s">
        <v>161</v>
      </c>
      <c r="B33" s="548"/>
      <c r="C33" s="548"/>
      <c r="D33" s="548"/>
      <c r="E33" s="548"/>
      <c r="F33" s="548"/>
      <c r="G33" s="548"/>
      <c r="H33" s="548"/>
      <c r="I33" s="548"/>
      <c r="J33" s="548"/>
      <c r="K33" s="548"/>
      <c r="L33" s="157"/>
      <c r="M33" s="157"/>
    </row>
    <row r="34" spans="1:13" s="276" customFormat="1" ht="13.5" customHeight="1" x14ac:dyDescent="0.2">
      <c r="A34" s="548" t="s">
        <v>162</v>
      </c>
      <c r="B34" s="548"/>
      <c r="C34" s="548"/>
      <c r="D34" s="548"/>
      <c r="E34" s="548"/>
      <c r="F34" s="548"/>
      <c r="G34" s="548"/>
      <c r="H34" s="548"/>
      <c r="I34" s="548"/>
      <c r="J34" s="548"/>
      <c r="K34" s="548"/>
      <c r="L34" s="157"/>
      <c r="M34" s="157"/>
    </row>
    <row r="35" spans="1:13" ht="13.15" customHeight="1" x14ac:dyDescent="0.2">
      <c r="A35" s="544" t="s">
        <v>140</v>
      </c>
      <c r="B35" s="544"/>
      <c r="C35" s="544"/>
      <c r="D35" s="544"/>
      <c r="E35" s="544"/>
      <c r="F35" s="544"/>
      <c r="G35" s="544"/>
      <c r="H35" s="544"/>
      <c r="I35" s="544"/>
      <c r="J35" s="544"/>
      <c r="K35" s="376"/>
      <c r="L35" s="337"/>
      <c r="M35" s="157"/>
    </row>
    <row r="36" spans="1:13" ht="27.6" customHeight="1" x14ac:dyDescent="0.2">
      <c r="A36" s="547" t="s">
        <v>163</v>
      </c>
      <c r="B36" s="547"/>
      <c r="C36" s="547"/>
      <c r="D36" s="547"/>
      <c r="E36" s="547"/>
      <c r="F36" s="547"/>
      <c r="G36" s="547"/>
      <c r="H36" s="547"/>
      <c r="I36" s="547"/>
      <c r="J36" s="547"/>
      <c r="K36" s="377"/>
      <c r="L36" s="338"/>
      <c r="M36" s="157"/>
    </row>
    <row r="37" spans="1:13" ht="12.75" customHeight="1" x14ac:dyDescent="0.2">
      <c r="A37" s="544" t="s">
        <v>107</v>
      </c>
      <c r="B37" s="544"/>
      <c r="C37" s="544"/>
      <c r="D37" s="544"/>
      <c r="E37" s="544"/>
      <c r="F37" s="544"/>
      <c r="G37" s="544"/>
      <c r="H37" s="544"/>
      <c r="I37" s="544"/>
      <c r="J37" s="544"/>
      <c r="K37" s="377"/>
      <c r="L37" s="338"/>
      <c r="M37" s="157"/>
    </row>
    <row r="38" spans="1:13" x14ac:dyDescent="0.2">
      <c r="A38" s="378"/>
      <c r="B38" s="378"/>
      <c r="C38" s="378"/>
      <c r="D38" s="378"/>
      <c r="E38" s="378"/>
      <c r="F38" s="378"/>
      <c r="G38" s="378"/>
      <c r="H38" s="378"/>
      <c r="I38" s="378"/>
      <c r="J38" s="378"/>
      <c r="K38" s="378"/>
    </row>
  </sheetData>
  <mergeCells count="18">
    <mergeCell ref="A37:J37"/>
    <mergeCell ref="A31:J31"/>
    <mergeCell ref="A32:J32"/>
    <mergeCell ref="A36:J36"/>
    <mergeCell ref="A33:K33"/>
    <mergeCell ref="A34:K34"/>
    <mergeCell ref="A35:J35"/>
    <mergeCell ref="A1:J1"/>
    <mergeCell ref="A6:B6"/>
    <mergeCell ref="A9:A20"/>
    <mergeCell ref="B12:B13"/>
    <mergeCell ref="B18:B19"/>
    <mergeCell ref="A30:B30"/>
    <mergeCell ref="A22:B23"/>
    <mergeCell ref="A24:B24"/>
    <mergeCell ref="A26:B26"/>
    <mergeCell ref="A27:B27"/>
    <mergeCell ref="A29:B2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N45"/>
  <sheetViews>
    <sheetView showGridLines="0" topLeftCell="A3" zoomScale="85" zoomScaleNormal="85" workbookViewId="0">
      <selection activeCell="H12" sqref="H12"/>
    </sheetView>
  </sheetViews>
  <sheetFormatPr baseColWidth="10" defaultColWidth="11.42578125" defaultRowHeight="12.75" x14ac:dyDescent="0.2"/>
  <cols>
    <col min="1" max="1" width="1.28515625" style="106" customWidth="1"/>
    <col min="2" max="2" width="4.42578125" style="1" customWidth="1"/>
    <col min="3" max="3" width="15.28515625" style="1" customWidth="1"/>
    <col min="4" max="4" width="19.7109375" style="33" customWidth="1"/>
    <col min="5" max="5" width="15.28515625" style="33" customWidth="1"/>
    <col min="6" max="6" width="29.85546875" style="34" bestFit="1" customWidth="1"/>
    <col min="7" max="7" width="5.85546875" style="34" customWidth="1"/>
    <col min="8" max="9" width="28.7109375" style="35" customWidth="1"/>
    <col min="10" max="10" width="11.42578125" style="106"/>
    <col min="11" max="11" width="11.42578125" style="1"/>
    <col min="12" max="12" width="15" style="1" customWidth="1"/>
    <col min="13" max="16384" width="11.42578125" style="1"/>
  </cols>
  <sheetData>
    <row r="1" spans="1:14" s="8" customFormat="1" x14ac:dyDescent="0.2">
      <c r="A1" s="124"/>
      <c r="B1" s="397" t="s">
        <v>121</v>
      </c>
      <c r="C1" s="398"/>
      <c r="D1" s="398"/>
      <c r="E1" s="398"/>
      <c r="F1" s="398"/>
      <c r="G1" s="398"/>
      <c r="H1" s="398"/>
      <c r="I1" s="398"/>
      <c r="J1" s="124"/>
    </row>
    <row r="2" spans="1:14" s="8" customFormat="1" ht="13.5" thickBot="1" x14ac:dyDescent="0.25">
      <c r="A2" s="124"/>
      <c r="B2" s="240"/>
      <c r="C2" s="141"/>
      <c r="D2" s="141"/>
      <c r="E2" s="141"/>
      <c r="F2" s="141"/>
      <c r="G2" s="141"/>
      <c r="H2" s="141"/>
      <c r="I2" s="141"/>
      <c r="J2" s="124"/>
    </row>
    <row r="3" spans="1:14" x14ac:dyDescent="0.2">
      <c r="B3" s="257"/>
      <c r="C3" s="257"/>
      <c r="D3" s="258"/>
      <c r="E3" s="258"/>
      <c r="F3" s="399"/>
      <c r="G3" s="400"/>
      <c r="H3" s="401"/>
      <c r="I3" s="401"/>
    </row>
    <row r="4" spans="1:14" x14ac:dyDescent="0.2">
      <c r="B4" s="126"/>
      <c r="C4" s="402" t="s">
        <v>1</v>
      </c>
      <c r="D4" s="403"/>
      <c r="E4" s="404"/>
      <c r="F4" s="405" t="s">
        <v>0</v>
      </c>
      <c r="G4" s="406"/>
      <c r="H4" s="407"/>
      <c r="I4" s="407"/>
    </row>
    <row r="5" spans="1:14" ht="26.25" customHeight="1" x14ac:dyDescent="0.2">
      <c r="B5" s="408"/>
      <c r="C5" s="9"/>
      <c r="D5" s="410" t="s">
        <v>22</v>
      </c>
      <c r="E5" s="410" t="s">
        <v>143</v>
      </c>
      <c r="F5" s="412" t="s">
        <v>23</v>
      </c>
      <c r="G5" s="413"/>
      <c r="H5" s="119">
        <v>2</v>
      </c>
      <c r="I5" s="119">
        <v>3</v>
      </c>
    </row>
    <row r="6" spans="1:14" ht="30.75" customHeight="1" x14ac:dyDescent="0.2">
      <c r="B6" s="409"/>
      <c r="C6" s="11"/>
      <c r="D6" s="411"/>
      <c r="E6" s="416"/>
      <c r="F6" s="414" t="s">
        <v>24</v>
      </c>
      <c r="G6" s="415"/>
      <c r="H6" s="129" t="s">
        <v>25</v>
      </c>
      <c r="I6" s="130" t="s">
        <v>26</v>
      </c>
    </row>
    <row r="7" spans="1:14" ht="38.25" x14ac:dyDescent="0.2">
      <c r="B7" s="127">
        <v>1</v>
      </c>
      <c r="C7" s="393" t="s">
        <v>27</v>
      </c>
      <c r="D7" s="13" t="s">
        <v>28</v>
      </c>
      <c r="E7" s="14" t="s">
        <v>29</v>
      </c>
      <c r="F7" s="386" t="s">
        <v>141</v>
      </c>
      <c r="G7" s="390"/>
      <c r="H7" s="136"/>
      <c r="I7" s="137"/>
    </row>
    <row r="8" spans="1:14" x14ac:dyDescent="0.2">
      <c r="B8" s="127"/>
      <c r="C8" s="394"/>
      <c r="D8" s="15" t="s">
        <v>14</v>
      </c>
      <c r="E8" s="16"/>
      <c r="F8" s="386" t="s">
        <v>179</v>
      </c>
      <c r="G8" s="387"/>
      <c r="H8" s="136"/>
      <c r="I8" s="137"/>
      <c r="J8" s="396"/>
      <c r="K8" s="396"/>
      <c r="N8" s="3"/>
    </row>
    <row r="9" spans="1:14" ht="38.25" customHeight="1" x14ac:dyDescent="0.2">
      <c r="B9" s="127"/>
      <c r="C9" s="395"/>
      <c r="D9" s="15" t="s">
        <v>15</v>
      </c>
      <c r="E9" s="16"/>
      <c r="F9" s="386" t="s">
        <v>30</v>
      </c>
      <c r="G9" s="390"/>
      <c r="H9" s="136"/>
      <c r="I9" s="137"/>
    </row>
    <row r="10" spans="1:14" x14ac:dyDescent="0.2">
      <c r="B10" s="128">
        <v>2</v>
      </c>
      <c r="C10" s="17" t="s">
        <v>2</v>
      </c>
      <c r="D10" s="18" t="s">
        <v>3</v>
      </c>
      <c r="E10" s="16"/>
      <c r="F10" s="386" t="s">
        <v>181</v>
      </c>
      <c r="G10" s="387"/>
      <c r="H10" s="135"/>
      <c r="I10" s="137"/>
      <c r="J10" s="4"/>
      <c r="K10" s="5"/>
    </row>
    <row r="11" spans="1:14" ht="81" customHeight="1" x14ac:dyDescent="0.2">
      <c r="B11" s="417">
        <v>3</v>
      </c>
      <c r="C11" s="419" t="s">
        <v>7</v>
      </c>
      <c r="D11" s="425">
        <v>73</v>
      </c>
      <c r="E11" s="19"/>
      <c r="F11" s="386" t="s">
        <v>180</v>
      </c>
      <c r="G11" s="390"/>
      <c r="H11" s="114" t="s">
        <v>31</v>
      </c>
      <c r="I11" s="138" t="s">
        <v>32</v>
      </c>
    </row>
    <row r="12" spans="1:14" ht="78.75" customHeight="1" x14ac:dyDescent="0.2">
      <c r="B12" s="418"/>
      <c r="C12" s="420"/>
      <c r="D12" s="426"/>
      <c r="E12" s="20" t="s">
        <v>33</v>
      </c>
      <c r="F12" s="386" t="s">
        <v>182</v>
      </c>
      <c r="G12" s="390"/>
      <c r="H12" s="134"/>
      <c r="I12" s="139"/>
    </row>
    <row r="13" spans="1:14" ht="48.75" customHeight="1" x14ac:dyDescent="0.2">
      <c r="B13" s="421">
        <v>4</v>
      </c>
      <c r="C13" s="422" t="s">
        <v>13</v>
      </c>
      <c r="D13" s="423" t="s">
        <v>8</v>
      </c>
      <c r="E13" s="21" t="s">
        <v>29</v>
      </c>
      <c r="F13" s="388"/>
      <c r="G13" s="389"/>
      <c r="H13" s="115" t="s">
        <v>34</v>
      </c>
      <c r="I13" s="122" t="s">
        <v>144</v>
      </c>
    </row>
    <row r="14" spans="1:14" ht="48.75" customHeight="1" x14ac:dyDescent="0.2">
      <c r="B14" s="418"/>
      <c r="C14" s="395"/>
      <c r="D14" s="424"/>
      <c r="E14" s="20" t="s">
        <v>33</v>
      </c>
      <c r="F14" s="391" t="s">
        <v>9</v>
      </c>
      <c r="G14" s="392"/>
      <c r="H14" s="133"/>
      <c r="I14" s="131" t="s">
        <v>12</v>
      </c>
    </row>
    <row r="15" spans="1:14" ht="78.75" customHeight="1" x14ac:dyDescent="0.2">
      <c r="B15" s="421">
        <v>5</v>
      </c>
      <c r="C15" s="22" t="s">
        <v>18</v>
      </c>
      <c r="D15" s="23" t="s">
        <v>4</v>
      </c>
      <c r="E15" s="24" t="s">
        <v>29</v>
      </c>
      <c r="F15" s="388"/>
      <c r="G15" s="389"/>
      <c r="H15" s="132"/>
      <c r="I15" s="122" t="s">
        <v>145</v>
      </c>
    </row>
    <row r="16" spans="1:14" ht="48" x14ac:dyDescent="0.2">
      <c r="B16" s="418"/>
      <c r="C16" s="25"/>
      <c r="D16" s="26"/>
      <c r="E16" s="20" t="s">
        <v>33</v>
      </c>
      <c r="F16" s="388" t="s">
        <v>10</v>
      </c>
      <c r="G16" s="389"/>
      <c r="H16" s="133" t="s">
        <v>115</v>
      </c>
      <c r="I16" s="123" t="s">
        <v>146</v>
      </c>
      <c r="K16" s="6"/>
      <c r="L16" s="2"/>
    </row>
    <row r="17" spans="1:12" ht="25.5" x14ac:dyDescent="0.2">
      <c r="B17" s="427">
        <v>6</v>
      </c>
      <c r="C17" s="429" t="s">
        <v>19</v>
      </c>
      <c r="D17" s="430" t="s">
        <v>20</v>
      </c>
      <c r="E17" s="21" t="s">
        <v>29</v>
      </c>
      <c r="F17" s="388"/>
      <c r="G17" s="389"/>
      <c r="H17" s="132"/>
      <c r="I17" s="140" t="s">
        <v>16</v>
      </c>
      <c r="K17" s="7"/>
      <c r="L17" s="7"/>
    </row>
    <row r="18" spans="1:12" ht="60" x14ac:dyDescent="0.2">
      <c r="B18" s="428"/>
      <c r="C18" s="420"/>
      <c r="D18" s="431"/>
      <c r="E18" s="27" t="s">
        <v>33</v>
      </c>
      <c r="F18" s="388"/>
      <c r="G18" s="389"/>
      <c r="H18" s="133" t="s">
        <v>35</v>
      </c>
      <c r="I18" s="123" t="s">
        <v>36</v>
      </c>
    </row>
    <row r="19" spans="1:12" ht="48" x14ac:dyDescent="0.2">
      <c r="B19" s="427">
        <v>7</v>
      </c>
      <c r="C19" s="429" t="s">
        <v>177</v>
      </c>
      <c r="D19" s="430" t="s">
        <v>5</v>
      </c>
      <c r="E19" s="221" t="s">
        <v>29</v>
      </c>
      <c r="F19" s="388"/>
      <c r="G19" s="389"/>
      <c r="H19" s="132"/>
      <c r="I19" s="122" t="s">
        <v>147</v>
      </c>
    </row>
    <row r="20" spans="1:12" ht="60.75" thickBot="1" x14ac:dyDescent="0.25">
      <c r="B20" s="432"/>
      <c r="C20" s="433"/>
      <c r="D20" s="434"/>
      <c r="E20" s="259" t="s">
        <v>33</v>
      </c>
      <c r="F20" s="435"/>
      <c r="G20" s="436"/>
      <c r="H20" s="260"/>
      <c r="I20" s="261" t="s">
        <v>104</v>
      </c>
    </row>
    <row r="21" spans="1:12" s="29" customFormat="1" ht="12.75" customHeight="1" x14ac:dyDescent="0.2">
      <c r="A21" s="125"/>
      <c r="D21" s="30"/>
      <c r="E21" s="30"/>
      <c r="F21" s="31"/>
      <c r="G21" s="31"/>
      <c r="H21" s="32"/>
      <c r="I21" s="32"/>
      <c r="J21" s="125"/>
    </row>
    <row r="22" spans="1:12" s="29" customFormat="1" ht="11.25" x14ac:dyDescent="0.2">
      <c r="A22" s="125"/>
      <c r="B22" s="142"/>
      <c r="C22" s="125" t="s">
        <v>11</v>
      </c>
      <c r="E22" s="30"/>
      <c r="F22" s="31"/>
      <c r="G22" s="31"/>
      <c r="H22" s="32"/>
      <c r="I22" s="32"/>
      <c r="J22" s="125"/>
    </row>
    <row r="23" spans="1:12" s="29" customFormat="1" ht="4.5" customHeight="1" x14ac:dyDescent="0.2">
      <c r="A23" s="125"/>
      <c r="C23" s="147"/>
      <c r="D23" s="125"/>
      <c r="E23" s="30"/>
      <c r="F23" s="31"/>
      <c r="G23" s="31"/>
      <c r="H23" s="32"/>
      <c r="I23" s="32"/>
      <c r="J23" s="125"/>
    </row>
    <row r="24" spans="1:12" s="29" customFormat="1" ht="15" customHeight="1" x14ac:dyDescent="0.2">
      <c r="A24" s="125"/>
      <c r="B24" s="143"/>
      <c r="C24" s="125" t="s">
        <v>46</v>
      </c>
      <c r="E24" s="30"/>
      <c r="F24" s="31"/>
      <c r="G24" s="31"/>
      <c r="H24" s="32"/>
      <c r="I24" s="32"/>
      <c r="J24" s="125"/>
    </row>
    <row r="25" spans="1:12" s="29" customFormat="1" ht="15" customHeight="1" x14ac:dyDescent="0.2">
      <c r="A25" s="125"/>
      <c r="B25" s="156"/>
      <c r="C25" s="125"/>
      <c r="E25" s="30"/>
      <c r="F25" s="31"/>
      <c r="G25" s="31"/>
      <c r="H25" s="32"/>
      <c r="I25" s="32"/>
      <c r="J25" s="125"/>
    </row>
    <row r="26" spans="1:12" s="29" customFormat="1" ht="11.25" x14ac:dyDescent="0.2">
      <c r="A26" s="148"/>
      <c r="B26" s="148" t="s">
        <v>142</v>
      </c>
      <c r="C26" s="125"/>
      <c r="E26" s="30"/>
      <c r="F26" s="31"/>
      <c r="G26" s="31"/>
      <c r="H26" s="32"/>
      <c r="I26" s="32"/>
      <c r="J26" s="125"/>
    </row>
    <row r="27" spans="1:12" s="29" customFormat="1" ht="11.25" x14ac:dyDescent="0.2">
      <c r="A27" s="148"/>
      <c r="B27" s="148" t="s">
        <v>126</v>
      </c>
      <c r="C27" s="125"/>
      <c r="E27" s="30"/>
      <c r="F27" s="31"/>
      <c r="G27" s="31"/>
      <c r="H27" s="32"/>
      <c r="I27" s="32"/>
      <c r="J27" s="125"/>
    </row>
    <row r="28" spans="1:12" s="29" customFormat="1" ht="11.25" x14ac:dyDescent="0.2">
      <c r="A28" s="125"/>
      <c r="B28" s="148" t="s">
        <v>127</v>
      </c>
      <c r="D28" s="30"/>
      <c r="E28" s="30"/>
      <c r="F28" s="31"/>
      <c r="G28" s="31"/>
      <c r="H28" s="32"/>
      <c r="I28" s="32"/>
      <c r="J28" s="125"/>
    </row>
    <row r="31" spans="1:12" x14ac:dyDescent="0.2">
      <c r="D31" s="36"/>
      <c r="E31" s="36"/>
    </row>
    <row r="34" spans="4:9" x14ac:dyDescent="0.2">
      <c r="D34" s="1"/>
      <c r="E34" s="1"/>
      <c r="F34" s="1"/>
      <c r="G34" s="1"/>
      <c r="H34" s="1"/>
      <c r="I34" s="1"/>
    </row>
    <row r="35" spans="4:9" x14ac:dyDescent="0.2">
      <c r="D35" s="1"/>
      <c r="E35" s="1"/>
      <c r="F35" s="1"/>
      <c r="G35" s="1"/>
      <c r="H35" s="1"/>
      <c r="I35" s="1"/>
    </row>
    <row r="36" spans="4:9" x14ac:dyDescent="0.2">
      <c r="D36" s="1"/>
      <c r="E36" s="1"/>
      <c r="F36" s="1"/>
      <c r="G36" s="1"/>
      <c r="H36" s="1"/>
      <c r="I36" s="1"/>
    </row>
    <row r="37" spans="4:9" x14ac:dyDescent="0.2">
      <c r="D37" s="1"/>
      <c r="E37" s="1"/>
      <c r="F37" s="1"/>
      <c r="G37" s="1"/>
      <c r="H37" s="1"/>
      <c r="I37" s="1"/>
    </row>
    <row r="38" spans="4:9" x14ac:dyDescent="0.2">
      <c r="D38" s="1"/>
      <c r="E38" s="1"/>
      <c r="F38" s="1"/>
      <c r="G38" s="1"/>
      <c r="H38" s="1"/>
      <c r="I38" s="1"/>
    </row>
    <row r="39" spans="4:9" x14ac:dyDescent="0.2">
      <c r="D39" s="1"/>
      <c r="E39" s="1"/>
      <c r="F39" s="1"/>
      <c r="G39" s="1"/>
      <c r="H39" s="1"/>
      <c r="I39" s="1"/>
    </row>
    <row r="40" spans="4:9" x14ac:dyDescent="0.2">
      <c r="D40" s="1"/>
      <c r="E40" s="1"/>
      <c r="F40" s="1"/>
      <c r="G40" s="1"/>
      <c r="H40" s="1"/>
      <c r="I40" s="1"/>
    </row>
    <row r="41" spans="4:9" x14ac:dyDescent="0.2">
      <c r="D41" s="1"/>
      <c r="E41" s="1"/>
      <c r="F41" s="1"/>
      <c r="G41" s="1"/>
      <c r="H41" s="1"/>
      <c r="I41" s="1"/>
    </row>
    <row r="42" spans="4:9" x14ac:dyDescent="0.2">
      <c r="D42" s="1"/>
      <c r="E42" s="1"/>
      <c r="F42" s="1"/>
      <c r="G42" s="1"/>
      <c r="H42" s="1"/>
      <c r="I42" s="1"/>
    </row>
    <row r="43" spans="4:9" x14ac:dyDescent="0.2">
      <c r="D43" s="1"/>
      <c r="E43" s="1"/>
      <c r="F43" s="1"/>
      <c r="G43" s="1"/>
      <c r="H43" s="1"/>
      <c r="I43" s="1"/>
    </row>
    <row r="44" spans="4:9" x14ac:dyDescent="0.2">
      <c r="D44" s="1"/>
      <c r="E44" s="1"/>
      <c r="F44" s="1"/>
      <c r="G44" s="1"/>
      <c r="H44" s="1"/>
      <c r="I44" s="1"/>
    </row>
    <row r="45" spans="4:9" x14ac:dyDescent="0.2">
      <c r="D45" s="1"/>
      <c r="E45" s="1"/>
      <c r="F45" s="1"/>
      <c r="G45" s="1"/>
      <c r="H45" s="1"/>
      <c r="I45" s="1"/>
    </row>
  </sheetData>
  <mergeCells count="38">
    <mergeCell ref="F16:G16"/>
    <mergeCell ref="F17:G17"/>
    <mergeCell ref="F18:G18"/>
    <mergeCell ref="F19:G19"/>
    <mergeCell ref="F20:G20"/>
    <mergeCell ref="B15:B16"/>
    <mergeCell ref="B17:B18"/>
    <mergeCell ref="C17:C18"/>
    <mergeCell ref="D17:D18"/>
    <mergeCell ref="B19:B20"/>
    <mergeCell ref="C19:C20"/>
    <mergeCell ref="D19:D20"/>
    <mergeCell ref="B11:B12"/>
    <mergeCell ref="C11:C12"/>
    <mergeCell ref="B13:B14"/>
    <mergeCell ref="C13:C14"/>
    <mergeCell ref="D13:D14"/>
    <mergeCell ref="D11:D12"/>
    <mergeCell ref="C7:C9"/>
    <mergeCell ref="J8:K8"/>
    <mergeCell ref="B1:I1"/>
    <mergeCell ref="F3:I3"/>
    <mergeCell ref="C4:E4"/>
    <mergeCell ref="F4:I4"/>
    <mergeCell ref="B5:B6"/>
    <mergeCell ref="D5:D6"/>
    <mergeCell ref="F5:G5"/>
    <mergeCell ref="F6:G6"/>
    <mergeCell ref="F7:G7"/>
    <mergeCell ref="F8:G8"/>
    <mergeCell ref="F9:G9"/>
    <mergeCell ref="E5:E6"/>
    <mergeCell ref="F10:G10"/>
    <mergeCell ref="F13:G13"/>
    <mergeCell ref="F11:G11"/>
    <mergeCell ref="F14:G14"/>
    <mergeCell ref="F15:G15"/>
    <mergeCell ref="F12:G12"/>
  </mergeCells>
  <phoneticPr fontId="1" type="noConversion"/>
  <pageMargins left="0.47" right="0.69" top="0.74" bottom="0.64" header="0.4921259845" footer="0.4921259845"/>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P42"/>
  <sheetViews>
    <sheetView showGridLines="0" topLeftCell="A20" zoomScaleNormal="100" workbookViewId="0">
      <selection activeCell="E30" sqref="E30"/>
    </sheetView>
  </sheetViews>
  <sheetFormatPr baseColWidth="10" defaultColWidth="11.42578125" defaultRowHeight="12.75" x14ac:dyDescent="0.2"/>
  <cols>
    <col min="1" max="1" width="1.28515625" style="106" customWidth="1"/>
    <col min="2" max="2" width="3.85546875" style="1" customWidth="1"/>
    <col min="3" max="3" width="15.28515625" style="1" customWidth="1"/>
    <col min="4" max="4" width="10.7109375" style="33" customWidth="1"/>
    <col min="5" max="5" width="16.5703125" style="33" customWidth="1"/>
    <col min="6" max="7" width="7.7109375" style="34" customWidth="1"/>
    <col min="8" max="8" width="13.42578125" style="35" customWidth="1"/>
    <col min="9" max="9" width="14.28515625" style="35" customWidth="1"/>
    <col min="10" max="10" width="7.7109375" style="35" customWidth="1"/>
    <col min="11" max="11" width="16.42578125" style="35" customWidth="1"/>
    <col min="12" max="12" width="11.42578125" style="106"/>
    <col min="13" max="13" width="11.42578125" style="1"/>
    <col min="14" max="14" width="15" style="1" customWidth="1"/>
    <col min="15" max="16384" width="11.42578125" style="1"/>
  </cols>
  <sheetData>
    <row r="1" spans="1:16" s="8" customFormat="1" x14ac:dyDescent="0.2">
      <c r="A1" s="124"/>
      <c r="B1" s="438" t="s">
        <v>167</v>
      </c>
      <c r="C1" s="398"/>
      <c r="D1" s="398"/>
      <c r="E1" s="398"/>
      <c r="F1" s="398"/>
      <c r="G1" s="398"/>
      <c r="H1" s="398"/>
      <c r="I1" s="398"/>
      <c r="J1" s="398"/>
      <c r="K1" s="398"/>
      <c r="L1" s="124"/>
    </row>
    <row r="2" spans="1:16" s="8" customFormat="1" x14ac:dyDescent="0.2">
      <c r="A2" s="124"/>
      <c r="C2" s="146" t="s">
        <v>44</v>
      </c>
      <c r="D2" s="121"/>
      <c r="E2" s="121"/>
      <c r="F2" s="121"/>
      <c r="G2" s="121"/>
      <c r="H2" s="121"/>
      <c r="I2" s="121"/>
      <c r="J2" s="121"/>
      <c r="K2" s="121"/>
      <c r="L2" s="124"/>
    </row>
    <row r="3" spans="1:16" s="8" customFormat="1" ht="13.5" thickBot="1" x14ac:dyDescent="0.25">
      <c r="A3" s="124"/>
      <c r="B3" s="145"/>
      <c r="C3" s="141"/>
      <c r="D3" s="141"/>
      <c r="E3" s="141"/>
      <c r="F3" s="141"/>
      <c r="G3" s="141"/>
      <c r="H3" s="121"/>
      <c r="I3" s="121"/>
      <c r="J3" s="121"/>
      <c r="K3" s="121"/>
      <c r="L3" s="124"/>
    </row>
    <row r="4" spans="1:16" s="37" customFormat="1" ht="12.75" customHeight="1" x14ac:dyDescent="0.2">
      <c r="A4" s="144"/>
      <c r="B4" s="250"/>
      <c r="C4" s="250"/>
      <c r="D4" s="251"/>
      <c r="E4" s="251"/>
      <c r="F4" s="250"/>
      <c r="G4" s="252"/>
      <c r="H4" s="252"/>
      <c r="I4" s="252"/>
      <c r="J4" s="252"/>
      <c r="K4" s="252"/>
      <c r="L4" s="144"/>
    </row>
    <row r="5" spans="1:16" ht="28.5" customHeight="1" x14ac:dyDescent="0.2">
      <c r="B5" s="126"/>
      <c r="C5" s="439" t="s">
        <v>1</v>
      </c>
      <c r="D5" s="440"/>
      <c r="E5" s="441"/>
      <c r="F5" s="442" t="s">
        <v>176</v>
      </c>
      <c r="G5" s="443"/>
      <c r="H5" s="443"/>
      <c r="I5" s="443"/>
      <c r="J5" s="443"/>
      <c r="K5" s="443"/>
    </row>
    <row r="6" spans="1:16" ht="25.5" x14ac:dyDescent="0.2">
      <c r="B6" s="408"/>
      <c r="C6" s="9"/>
      <c r="D6" s="444" t="s">
        <v>22</v>
      </c>
      <c r="E6" s="10" t="s">
        <v>143</v>
      </c>
      <c r="F6" s="446">
        <v>1</v>
      </c>
      <c r="G6" s="447"/>
      <c r="H6" s="448">
        <v>2</v>
      </c>
      <c r="I6" s="441"/>
      <c r="J6" s="448">
        <v>3</v>
      </c>
      <c r="K6" s="407"/>
    </row>
    <row r="7" spans="1:16" ht="24.75" customHeight="1" thickBot="1" x14ac:dyDescent="0.25">
      <c r="B7" s="409"/>
      <c r="C7" s="11"/>
      <c r="D7" s="445"/>
      <c r="E7" s="12"/>
      <c r="F7" s="449" t="s">
        <v>24</v>
      </c>
      <c r="G7" s="450"/>
      <c r="H7" s="449" t="s">
        <v>25</v>
      </c>
      <c r="I7" s="450"/>
      <c r="J7" s="451" t="s">
        <v>26</v>
      </c>
      <c r="K7" s="452"/>
    </row>
    <row r="8" spans="1:16" x14ac:dyDescent="0.2">
      <c r="B8" s="127">
        <v>1</v>
      </c>
      <c r="C8" s="393" t="s">
        <v>27</v>
      </c>
      <c r="D8" s="453" t="s">
        <v>28</v>
      </c>
      <c r="E8" s="475" t="s">
        <v>29</v>
      </c>
      <c r="F8" s="88" t="s">
        <v>40</v>
      </c>
      <c r="G8" s="116">
        <v>1976.376</v>
      </c>
      <c r="H8" s="89"/>
      <c r="I8" s="90"/>
      <c r="J8" s="89"/>
      <c r="K8" s="91"/>
      <c r="L8" s="149"/>
      <c r="M8" s="124"/>
    </row>
    <row r="9" spans="1:16" ht="30" customHeight="1" x14ac:dyDescent="0.2">
      <c r="B9" s="127"/>
      <c r="C9" s="393"/>
      <c r="D9" s="431"/>
      <c r="E9" s="476"/>
      <c r="F9" s="92" t="s">
        <v>41</v>
      </c>
      <c r="G9" s="109">
        <v>1977.08</v>
      </c>
      <c r="H9" s="40"/>
      <c r="I9" s="41"/>
      <c r="J9" s="40"/>
      <c r="K9" s="93"/>
      <c r="M9" s="68"/>
    </row>
    <row r="10" spans="1:16" x14ac:dyDescent="0.2">
      <c r="B10" s="127"/>
      <c r="C10" s="394"/>
      <c r="D10" s="478" t="s">
        <v>14</v>
      </c>
      <c r="E10" s="476"/>
      <c r="F10" s="94" t="s">
        <v>40</v>
      </c>
      <c r="G10" s="79">
        <v>0.94899999999999995</v>
      </c>
      <c r="H10" s="40"/>
      <c r="I10" s="41"/>
      <c r="J10" s="40"/>
      <c r="K10" s="93"/>
      <c r="L10" s="5"/>
      <c r="M10" s="69"/>
      <c r="N10" s="68"/>
      <c r="P10" s="3"/>
    </row>
    <row r="11" spans="1:16" x14ac:dyDescent="0.2">
      <c r="B11" s="127"/>
      <c r="C11" s="394"/>
      <c r="D11" s="424"/>
      <c r="E11" s="476"/>
      <c r="F11" s="92" t="s">
        <v>41</v>
      </c>
      <c r="G11" s="80">
        <v>0.94899999999999995</v>
      </c>
      <c r="H11" s="40"/>
      <c r="I11" s="41"/>
      <c r="J11" s="40"/>
      <c r="K11" s="93"/>
      <c r="L11" s="120"/>
      <c r="M11" s="69"/>
      <c r="N11" s="68"/>
      <c r="P11" s="3"/>
    </row>
    <row r="12" spans="1:16" x14ac:dyDescent="0.2">
      <c r="B12" s="127"/>
      <c r="C12" s="394"/>
      <c r="D12" s="484">
        <v>7112</v>
      </c>
      <c r="E12" s="476"/>
      <c r="F12" s="94" t="s">
        <v>40</v>
      </c>
      <c r="G12" s="79">
        <v>1.8149999999999999</v>
      </c>
      <c r="H12" s="40"/>
      <c r="I12" s="41"/>
      <c r="J12" s="40"/>
      <c r="K12" s="93"/>
      <c r="L12" s="120"/>
      <c r="M12" s="67"/>
      <c r="N12" s="67"/>
      <c r="P12" s="3"/>
    </row>
    <row r="13" spans="1:16" x14ac:dyDescent="0.2">
      <c r="B13" s="127"/>
      <c r="C13" s="395"/>
      <c r="D13" s="424"/>
      <c r="E13" s="476"/>
      <c r="F13" s="92" t="s">
        <v>41</v>
      </c>
      <c r="G13" s="80">
        <v>1.8149999999999999</v>
      </c>
      <c r="H13" s="40"/>
      <c r="I13" s="41"/>
      <c r="J13" s="40"/>
      <c r="K13" s="93"/>
    </row>
    <row r="14" spans="1:16" x14ac:dyDescent="0.2">
      <c r="B14" s="127">
        <v>2</v>
      </c>
      <c r="C14" s="17" t="s">
        <v>2</v>
      </c>
      <c r="D14" s="485" t="s">
        <v>3</v>
      </c>
      <c r="E14" s="476"/>
      <c r="F14" s="94" t="s">
        <v>40</v>
      </c>
      <c r="G14" s="79">
        <v>1383.569</v>
      </c>
      <c r="H14" s="40"/>
      <c r="I14" s="41"/>
      <c r="J14" s="40"/>
      <c r="K14" s="93"/>
      <c r="L14" s="4"/>
      <c r="M14" s="5"/>
    </row>
    <row r="15" spans="1:16" x14ac:dyDescent="0.2">
      <c r="B15" s="127"/>
      <c r="C15" s="17"/>
      <c r="D15" s="424"/>
      <c r="E15" s="476"/>
      <c r="F15" s="92" t="s">
        <v>41</v>
      </c>
      <c r="G15" s="80">
        <v>1410.45</v>
      </c>
      <c r="H15" s="40"/>
      <c r="I15" s="41"/>
      <c r="J15" s="40"/>
      <c r="K15" s="93"/>
      <c r="L15" s="4"/>
      <c r="M15" s="5"/>
    </row>
    <row r="16" spans="1:16" x14ac:dyDescent="0.2">
      <c r="B16" s="417">
        <v>3</v>
      </c>
      <c r="C16" s="419" t="s">
        <v>7</v>
      </c>
      <c r="D16" s="425">
        <v>73</v>
      </c>
      <c r="E16" s="476"/>
      <c r="F16" s="94" t="s">
        <v>40</v>
      </c>
      <c r="G16" s="79">
        <v>2091.5059999999999</v>
      </c>
      <c r="H16" s="71" t="s">
        <v>40</v>
      </c>
      <c r="I16" s="79">
        <v>34.624000000000002</v>
      </c>
      <c r="J16" s="71" t="s">
        <v>40</v>
      </c>
      <c r="K16" s="117">
        <v>15.648</v>
      </c>
    </row>
    <row r="17" spans="2:14" x14ac:dyDescent="0.2">
      <c r="B17" s="462"/>
      <c r="C17" s="464"/>
      <c r="D17" s="486"/>
      <c r="E17" s="477"/>
      <c r="F17" s="92" t="s">
        <v>41</v>
      </c>
      <c r="G17" s="80">
        <v>2139.2689999999998</v>
      </c>
      <c r="H17" s="112" t="s">
        <v>41</v>
      </c>
      <c r="I17" s="80">
        <v>34.701999999999998</v>
      </c>
      <c r="J17" s="112" t="s">
        <v>41</v>
      </c>
      <c r="K17" s="118">
        <v>15.77</v>
      </c>
      <c r="L17" s="275"/>
    </row>
    <row r="18" spans="2:14" x14ac:dyDescent="0.2">
      <c r="B18" s="463"/>
      <c r="C18" s="465"/>
      <c r="D18" s="486"/>
      <c r="E18" s="473" t="s">
        <v>33</v>
      </c>
      <c r="F18" s="94" t="s">
        <v>40</v>
      </c>
      <c r="G18" s="86">
        <v>112.992</v>
      </c>
      <c r="H18" s="43"/>
      <c r="I18" s="44"/>
      <c r="J18" s="43"/>
      <c r="K18" s="95"/>
    </row>
    <row r="19" spans="2:14" x14ac:dyDescent="0.2">
      <c r="B19" s="418"/>
      <c r="C19" s="420"/>
      <c r="D19" s="424"/>
      <c r="E19" s="474"/>
      <c r="F19" s="92" t="s">
        <v>41</v>
      </c>
      <c r="G19" s="87">
        <v>116.289</v>
      </c>
      <c r="H19" s="45"/>
      <c r="I19" s="46"/>
      <c r="J19" s="45"/>
      <c r="K19" s="96"/>
    </row>
    <row r="20" spans="2:14" x14ac:dyDescent="0.2">
      <c r="B20" s="421">
        <v>4</v>
      </c>
      <c r="C20" s="422" t="s">
        <v>13</v>
      </c>
      <c r="D20" s="423" t="s">
        <v>8</v>
      </c>
      <c r="E20" s="481" t="s">
        <v>29</v>
      </c>
      <c r="F20" s="97"/>
      <c r="G20" s="44"/>
      <c r="H20" s="71" t="s">
        <v>40</v>
      </c>
      <c r="I20" s="79">
        <v>13.317</v>
      </c>
      <c r="J20" s="71" t="s">
        <v>40</v>
      </c>
      <c r="K20" s="117">
        <v>2.04</v>
      </c>
      <c r="M20" s="68"/>
    </row>
    <row r="21" spans="2:14" x14ac:dyDescent="0.2">
      <c r="B21" s="469"/>
      <c r="C21" s="470"/>
      <c r="D21" s="487"/>
      <c r="E21" s="482"/>
      <c r="F21" s="98"/>
      <c r="G21" s="46"/>
      <c r="H21" s="112" t="s">
        <v>41</v>
      </c>
      <c r="I21" s="80">
        <v>13.516999999999999</v>
      </c>
      <c r="J21" s="112" t="s">
        <v>41</v>
      </c>
      <c r="K21" s="118">
        <v>2.0430000000000001</v>
      </c>
    </row>
    <row r="22" spans="2:14" x14ac:dyDescent="0.2">
      <c r="B22" s="469"/>
      <c r="C22" s="470"/>
      <c r="D22" s="487"/>
      <c r="E22" s="473" t="s">
        <v>33</v>
      </c>
      <c r="F22" s="97" t="s">
        <v>40</v>
      </c>
      <c r="G22" s="44">
        <v>5.1999999999999998E-2</v>
      </c>
      <c r="H22" s="43"/>
      <c r="I22" s="44"/>
      <c r="J22" s="43" t="s">
        <v>40</v>
      </c>
      <c r="K22" s="95">
        <v>0.37</v>
      </c>
    </row>
    <row r="23" spans="2:14" ht="13.5" thickBot="1" x14ac:dyDescent="0.25">
      <c r="B23" s="418"/>
      <c r="C23" s="395"/>
      <c r="D23" s="424"/>
      <c r="E23" s="483"/>
      <c r="F23" s="99" t="s">
        <v>41</v>
      </c>
      <c r="G23" s="100">
        <v>7.1999999999999995E-2</v>
      </c>
      <c r="H23" s="101"/>
      <c r="I23" s="100"/>
      <c r="J23" s="101" t="s">
        <v>41</v>
      </c>
      <c r="K23" s="102">
        <v>0.371</v>
      </c>
    </row>
    <row r="24" spans="2:14" ht="25.5" x14ac:dyDescent="0.2">
      <c r="B24" s="469">
        <v>5</v>
      </c>
      <c r="C24" s="466" t="s">
        <v>18</v>
      </c>
      <c r="D24" s="454" t="s">
        <v>4</v>
      </c>
      <c r="E24" s="84" t="s">
        <v>29</v>
      </c>
      <c r="F24" s="45"/>
      <c r="G24" s="46"/>
      <c r="H24" s="62"/>
      <c r="I24" s="63"/>
      <c r="J24" s="112" t="s">
        <v>41</v>
      </c>
      <c r="K24" s="74">
        <v>55.841000000000001</v>
      </c>
    </row>
    <row r="25" spans="2:14" ht="40.5" customHeight="1" x14ac:dyDescent="0.2">
      <c r="B25" s="418"/>
      <c r="C25" s="467"/>
      <c r="D25" s="455"/>
      <c r="E25" s="28" t="s">
        <v>33</v>
      </c>
      <c r="F25" s="42" t="s">
        <v>41</v>
      </c>
      <c r="G25" s="46">
        <v>8.5980000000000008</v>
      </c>
      <c r="H25" s="42" t="s">
        <v>41</v>
      </c>
      <c r="I25" s="46">
        <v>193.053</v>
      </c>
      <c r="J25" s="42" t="s">
        <v>41</v>
      </c>
      <c r="K25" s="78">
        <v>90.361999999999995</v>
      </c>
      <c r="M25" s="6"/>
      <c r="N25" s="2"/>
    </row>
    <row r="26" spans="2:14" ht="25.5" x14ac:dyDescent="0.2">
      <c r="B26" s="468">
        <v>6</v>
      </c>
      <c r="C26" s="471" t="s">
        <v>19</v>
      </c>
      <c r="D26" s="488" t="s">
        <v>20</v>
      </c>
      <c r="E26" s="107" t="s">
        <v>29</v>
      </c>
      <c r="F26" s="45"/>
      <c r="G26" s="46"/>
      <c r="H26" s="62"/>
      <c r="I26" s="63"/>
      <c r="J26" s="112" t="s">
        <v>41</v>
      </c>
      <c r="K26" s="74">
        <v>0.96799999999999997</v>
      </c>
      <c r="M26" s="7"/>
      <c r="N26" s="7"/>
    </row>
    <row r="27" spans="2:14" ht="25.5" x14ac:dyDescent="0.2">
      <c r="B27" s="428"/>
      <c r="C27" s="420"/>
      <c r="D27" s="431"/>
      <c r="E27" s="85" t="s">
        <v>33</v>
      </c>
      <c r="F27" s="62"/>
      <c r="G27" s="63"/>
      <c r="H27" s="42" t="s">
        <v>41</v>
      </c>
      <c r="I27" s="46">
        <v>264.66500000000002</v>
      </c>
      <c r="J27" s="42" t="s">
        <v>41</v>
      </c>
      <c r="K27" s="150">
        <v>16722.803</v>
      </c>
    </row>
    <row r="28" spans="2:14" ht="25.5" x14ac:dyDescent="0.2">
      <c r="B28" s="468">
        <v>7</v>
      </c>
      <c r="C28" s="471" t="s">
        <v>21</v>
      </c>
      <c r="D28" s="488" t="s">
        <v>5</v>
      </c>
      <c r="E28" s="84" t="s">
        <v>29</v>
      </c>
      <c r="F28" s="45"/>
      <c r="G28" s="46"/>
      <c r="H28" s="62"/>
      <c r="I28" s="63"/>
      <c r="J28" s="112" t="s">
        <v>41</v>
      </c>
      <c r="K28" s="74">
        <v>563.42499999999995</v>
      </c>
    </row>
    <row r="29" spans="2:14" ht="27" customHeight="1" x14ac:dyDescent="0.2">
      <c r="B29" s="428"/>
      <c r="C29" s="472"/>
      <c r="D29" s="431"/>
      <c r="E29" s="85" t="s">
        <v>33</v>
      </c>
      <c r="F29" s="62"/>
      <c r="G29" s="63"/>
      <c r="H29" s="65"/>
      <c r="I29" s="63"/>
      <c r="J29" s="42" t="s">
        <v>41</v>
      </c>
      <c r="K29" s="78">
        <v>1403.1579999999999</v>
      </c>
    </row>
    <row r="30" spans="2:14" ht="25.5" x14ac:dyDescent="0.2">
      <c r="B30" s="447"/>
      <c r="C30" s="457" t="s">
        <v>45</v>
      </c>
      <c r="D30" s="460"/>
      <c r="E30" s="221" t="s">
        <v>29</v>
      </c>
      <c r="F30" s="226" t="s">
        <v>41</v>
      </c>
      <c r="G30" s="227">
        <f>G9+G11+G13+G15+G17</f>
        <v>5529.5630000000001</v>
      </c>
      <c r="H30" s="239" t="s">
        <v>41</v>
      </c>
      <c r="I30" s="227">
        <f>I17+I21</f>
        <v>48.218999999999994</v>
      </c>
      <c r="J30" s="239" t="s">
        <v>41</v>
      </c>
      <c r="K30" s="103">
        <f>K17+K21+K24+K26+K28</f>
        <v>638.04699999999991</v>
      </c>
      <c r="L30" s="275"/>
    </row>
    <row r="31" spans="2:14" x14ac:dyDescent="0.2">
      <c r="B31" s="447"/>
      <c r="C31" s="458"/>
      <c r="D31" s="461"/>
      <c r="E31" s="479" t="s">
        <v>39</v>
      </c>
      <c r="F31" s="228" t="s">
        <v>40</v>
      </c>
      <c r="G31" s="229">
        <f>G8+G10+G12+G14+G16+G18</f>
        <v>5567.2070000000003</v>
      </c>
      <c r="H31" s="222"/>
      <c r="I31" s="223"/>
      <c r="J31" s="222"/>
      <c r="K31" s="104"/>
    </row>
    <row r="32" spans="2:14" x14ac:dyDescent="0.2">
      <c r="B32" s="447"/>
      <c r="C32" s="458"/>
      <c r="D32" s="461"/>
      <c r="E32" s="480"/>
      <c r="F32" s="230" t="s">
        <v>41</v>
      </c>
      <c r="G32" s="231">
        <f>G9+G11+G13+G15+G17+G19</f>
        <v>5645.8519999999999</v>
      </c>
      <c r="H32" s="224"/>
      <c r="I32" s="225"/>
      <c r="J32" s="224"/>
      <c r="K32" s="105"/>
    </row>
    <row r="33" spans="1:12" ht="26.25" thickBot="1" x14ac:dyDescent="0.25">
      <c r="B33" s="456"/>
      <c r="C33" s="459"/>
      <c r="D33" s="434"/>
      <c r="E33" s="253" t="s">
        <v>33</v>
      </c>
      <c r="F33" s="254" t="s">
        <v>41</v>
      </c>
      <c r="G33" s="255">
        <f>+G19+G23+G25</f>
        <v>124.959</v>
      </c>
      <c r="H33" s="254" t="s">
        <v>41</v>
      </c>
      <c r="I33" s="255">
        <f>I25+I27</f>
        <v>457.71800000000002</v>
      </c>
      <c r="J33" s="254" t="s">
        <v>41</v>
      </c>
      <c r="K33" s="256">
        <f>K23+K25+K27+K29</f>
        <v>18216.694</v>
      </c>
    </row>
    <row r="34" spans="1:12" s="29" customFormat="1" ht="11.25" x14ac:dyDescent="0.2">
      <c r="A34" s="125"/>
      <c r="D34" s="30"/>
      <c r="E34" s="30"/>
      <c r="F34" s="31"/>
      <c r="G34" s="70"/>
      <c r="H34" s="32"/>
      <c r="I34" s="32"/>
      <c r="J34" s="32"/>
      <c r="K34" s="32"/>
      <c r="L34" s="125"/>
    </row>
    <row r="35" spans="1:12" s="29" customFormat="1" ht="11.25" x14ac:dyDescent="0.2">
      <c r="A35" s="125"/>
      <c r="B35" s="142"/>
      <c r="C35" s="29" t="s">
        <v>11</v>
      </c>
      <c r="D35" s="30"/>
      <c r="E35" s="30"/>
      <c r="F35" s="31"/>
      <c r="G35" s="70"/>
      <c r="H35" s="32"/>
      <c r="I35" s="32"/>
      <c r="J35" s="32"/>
      <c r="K35" s="32"/>
      <c r="L35" s="125"/>
    </row>
    <row r="36" spans="1:12" s="29" customFormat="1" ht="3.75" customHeight="1" x14ac:dyDescent="0.2">
      <c r="A36" s="125"/>
      <c r="B36" s="147"/>
      <c r="D36" s="30"/>
      <c r="E36" s="30"/>
      <c r="F36" s="31"/>
      <c r="G36" s="70"/>
      <c r="H36" s="32"/>
      <c r="I36" s="32"/>
      <c r="J36" s="32"/>
      <c r="K36" s="32"/>
      <c r="L36" s="125"/>
    </row>
    <row r="37" spans="1:12" s="29" customFormat="1" x14ac:dyDescent="0.2">
      <c r="A37" s="125"/>
      <c r="B37" s="143"/>
      <c r="C37" s="29" t="s">
        <v>46</v>
      </c>
      <c r="D37" s="30"/>
      <c r="E37" s="30"/>
      <c r="F37" s="31"/>
      <c r="G37" s="31"/>
      <c r="H37" s="32"/>
      <c r="I37" s="32"/>
      <c r="J37" s="32"/>
      <c r="K37" s="203"/>
      <c r="L37" s="125"/>
    </row>
    <row r="38" spans="1:12" s="29" customFormat="1" ht="11.25" x14ac:dyDescent="0.2">
      <c r="A38" s="125"/>
      <c r="D38" s="30"/>
      <c r="E38" s="30"/>
      <c r="F38" s="31"/>
      <c r="G38" s="31"/>
      <c r="H38" s="32"/>
      <c r="I38" s="32"/>
      <c r="J38" s="32"/>
      <c r="K38" s="203"/>
      <c r="L38" s="125"/>
    </row>
    <row r="39" spans="1:12" x14ac:dyDescent="0.2">
      <c r="B39" s="274" t="s">
        <v>112</v>
      </c>
    </row>
    <row r="40" spans="1:12" ht="23.25" customHeight="1" x14ac:dyDescent="0.2">
      <c r="B40" s="437" t="s">
        <v>52</v>
      </c>
      <c r="C40" s="437"/>
      <c r="D40" s="437"/>
      <c r="E40" s="437"/>
      <c r="F40" s="437"/>
    </row>
    <row r="41" spans="1:12" x14ac:dyDescent="0.2">
      <c r="B41" s="29" t="s">
        <v>168</v>
      </c>
    </row>
    <row r="42" spans="1:12" x14ac:dyDescent="0.2">
      <c r="D42" s="36"/>
      <c r="E42" s="36"/>
    </row>
  </sheetData>
  <mergeCells count="40">
    <mergeCell ref="E18:E19"/>
    <mergeCell ref="E8:E17"/>
    <mergeCell ref="D10:D11"/>
    <mergeCell ref="E31:E32"/>
    <mergeCell ref="E20:E21"/>
    <mergeCell ref="E22:E23"/>
    <mergeCell ref="D12:D13"/>
    <mergeCell ref="D14:D15"/>
    <mergeCell ref="D16:D19"/>
    <mergeCell ref="D20:D23"/>
    <mergeCell ref="D28:D29"/>
    <mergeCell ref="D26:D27"/>
    <mergeCell ref="C30:C33"/>
    <mergeCell ref="D30:D33"/>
    <mergeCell ref="B16:B19"/>
    <mergeCell ref="C16:C19"/>
    <mergeCell ref="C24:C25"/>
    <mergeCell ref="B26:B27"/>
    <mergeCell ref="B20:B23"/>
    <mergeCell ref="C20:C23"/>
    <mergeCell ref="B24:B25"/>
    <mergeCell ref="B28:B29"/>
    <mergeCell ref="C28:C29"/>
    <mergeCell ref="C26:C27"/>
    <mergeCell ref="B40:F40"/>
    <mergeCell ref="B1:K1"/>
    <mergeCell ref="C5:E5"/>
    <mergeCell ref="F5:K5"/>
    <mergeCell ref="B6:B7"/>
    <mergeCell ref="D6:D7"/>
    <mergeCell ref="F6:G6"/>
    <mergeCell ref="H6:I6"/>
    <mergeCell ref="J6:K6"/>
    <mergeCell ref="F7:G7"/>
    <mergeCell ref="H7:I7"/>
    <mergeCell ref="J7:K7"/>
    <mergeCell ref="C8:C13"/>
    <mergeCell ref="D8:D9"/>
    <mergeCell ref="D24:D25"/>
    <mergeCell ref="B30:B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J9"/>
  <sheetViews>
    <sheetView showGridLines="0" workbookViewId="0">
      <selection activeCell="A7" sqref="A7:E7"/>
    </sheetView>
  </sheetViews>
  <sheetFormatPr baseColWidth="10" defaultRowHeight="12.75" x14ac:dyDescent="0.2"/>
  <cols>
    <col min="3" max="3" width="14.5703125" customWidth="1"/>
    <col min="4" max="4" width="18" customWidth="1"/>
    <col min="5" max="5" width="22.7109375" customWidth="1"/>
  </cols>
  <sheetData>
    <row r="1" spans="1:10" x14ac:dyDescent="0.2">
      <c r="A1" s="489" t="s">
        <v>119</v>
      </c>
      <c r="B1" s="489"/>
      <c r="C1" s="489"/>
      <c r="D1" s="489"/>
      <c r="E1" s="489"/>
      <c r="F1" s="157"/>
      <c r="G1" s="157"/>
      <c r="H1" s="157"/>
      <c r="I1" s="157"/>
      <c r="J1" s="157"/>
    </row>
    <row r="2" spans="1:10" ht="13.5" thickBot="1" x14ac:dyDescent="0.25">
      <c r="A2" s="160"/>
      <c r="B2" s="160"/>
      <c r="C2" s="160"/>
      <c r="D2" s="160"/>
      <c r="E2" s="160"/>
      <c r="F2" s="157"/>
      <c r="G2" s="157"/>
      <c r="H2" s="157"/>
      <c r="I2" s="157"/>
      <c r="J2" s="157"/>
    </row>
    <row r="3" spans="1:10" ht="33.75" x14ac:dyDescent="0.2">
      <c r="A3" s="161"/>
      <c r="B3" s="161"/>
      <c r="C3" s="162" t="s">
        <v>47</v>
      </c>
      <c r="D3" s="162" t="s">
        <v>48</v>
      </c>
      <c r="E3" s="163" t="s">
        <v>49</v>
      </c>
      <c r="F3" s="164"/>
      <c r="G3" s="157"/>
      <c r="H3" s="157"/>
      <c r="I3" s="157"/>
      <c r="J3" s="157"/>
    </row>
    <row r="4" spans="1:10" x14ac:dyDescent="0.2">
      <c r="A4" s="165" t="s">
        <v>50</v>
      </c>
      <c r="B4" s="165"/>
      <c r="C4" s="174">
        <f>('Figure 1.1-2'!G30+'Figure 1.1-2'!I30+'Figure 1.1-2'!K30)*1000</f>
        <v>6215829</v>
      </c>
      <c r="D4" s="173">
        <f>('Figure 1.1-2'!G32+'Figure 1.1-2'!G25+'Figure 1.1-2'!G23)*1000</f>
        <v>5654522</v>
      </c>
      <c r="E4" s="166">
        <f>'Figure 1.1-2'!G32*1000</f>
        <v>5645852</v>
      </c>
      <c r="F4" s="167"/>
      <c r="G4" s="157"/>
      <c r="H4" s="157"/>
      <c r="I4" s="157"/>
      <c r="J4" s="157"/>
    </row>
    <row r="5" spans="1:10" ht="13.5" thickBot="1" x14ac:dyDescent="0.25">
      <c r="A5" s="490" t="s">
        <v>51</v>
      </c>
      <c r="B5" s="491"/>
      <c r="C5" s="172"/>
      <c r="D5" s="172"/>
      <c r="E5" s="168">
        <f>'Figure 1.1-2'!G31*1000</f>
        <v>5567207</v>
      </c>
      <c r="F5" s="169"/>
      <c r="G5" s="157"/>
      <c r="H5" s="157"/>
      <c r="I5" s="157"/>
      <c r="J5" s="157"/>
    </row>
    <row r="6" spans="1:10" s="385" customFormat="1" ht="16.5" customHeight="1" x14ac:dyDescent="0.2">
      <c r="A6" s="492" t="s">
        <v>113</v>
      </c>
      <c r="B6" s="492"/>
      <c r="C6" s="492"/>
      <c r="D6" s="492"/>
      <c r="E6" s="492"/>
      <c r="F6" s="384"/>
    </row>
    <row r="7" spans="1:10" x14ac:dyDescent="0.2">
      <c r="A7" s="437" t="s">
        <v>52</v>
      </c>
      <c r="B7" s="437"/>
      <c r="C7" s="437"/>
      <c r="D7" s="437"/>
      <c r="E7" s="437"/>
      <c r="F7" s="170"/>
      <c r="G7" s="157"/>
      <c r="H7" s="157"/>
      <c r="I7" s="157"/>
      <c r="J7" s="157"/>
    </row>
    <row r="8" spans="1:10" x14ac:dyDescent="0.2">
      <c r="A8" s="437" t="s">
        <v>169</v>
      </c>
      <c r="B8" s="437"/>
      <c r="C8" s="437"/>
      <c r="D8" s="437"/>
      <c r="E8" s="437"/>
      <c r="F8" s="158"/>
      <c r="G8" s="159"/>
      <c r="H8" s="159"/>
      <c r="I8" s="159"/>
      <c r="J8" s="159"/>
    </row>
    <row r="9" spans="1:10" x14ac:dyDescent="0.2">
      <c r="A9" s="158"/>
      <c r="B9" s="158"/>
      <c r="C9" s="158"/>
      <c r="D9" s="171"/>
      <c r="E9" s="171"/>
      <c r="F9" s="171"/>
      <c r="G9" s="159"/>
      <c r="H9" s="159"/>
      <c r="I9" s="159"/>
      <c r="J9" s="159"/>
    </row>
  </sheetData>
  <mergeCells count="5">
    <mergeCell ref="A8:E8"/>
    <mergeCell ref="A1:E1"/>
    <mergeCell ref="A5:B5"/>
    <mergeCell ref="A6:E6"/>
    <mergeCell ref="A7:E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P50"/>
  <sheetViews>
    <sheetView showGridLines="0" topLeftCell="A22" zoomScale="85" zoomScaleNormal="85" workbookViewId="0">
      <selection activeCell="E36" sqref="E36:E37"/>
    </sheetView>
  </sheetViews>
  <sheetFormatPr baseColWidth="10" defaultColWidth="11.42578125" defaultRowHeight="12.75" x14ac:dyDescent="0.2"/>
  <cols>
    <col min="1" max="1" width="1.28515625" style="106" customWidth="1"/>
    <col min="2" max="2" width="4.42578125" style="1" customWidth="1"/>
    <col min="3" max="3" width="17" style="1" customWidth="1"/>
    <col min="4" max="4" width="16.85546875" style="33" customWidth="1"/>
    <col min="5" max="5" width="27" style="33" customWidth="1"/>
    <col min="6" max="7" width="7.7109375" style="34" customWidth="1"/>
    <col min="8" max="8" width="10.28515625" style="35" customWidth="1"/>
    <col min="9" max="9" width="12.85546875" style="35" customWidth="1"/>
    <col min="10" max="11" width="7.7109375" style="35" customWidth="1"/>
    <col min="12" max="13" width="11.42578125" style="1"/>
    <col min="14" max="14" width="15" style="1" customWidth="1"/>
    <col min="15" max="16384" width="11.42578125" style="1"/>
  </cols>
  <sheetData>
    <row r="1" spans="1:16" s="8" customFormat="1" ht="30.75" customHeight="1" x14ac:dyDescent="0.2">
      <c r="A1" s="124"/>
      <c r="B1" s="438" t="s">
        <v>148</v>
      </c>
      <c r="C1" s="398"/>
      <c r="D1" s="398"/>
      <c r="E1" s="398"/>
      <c r="F1" s="398"/>
      <c r="G1" s="398"/>
      <c r="H1" s="398"/>
      <c r="I1" s="398"/>
      <c r="J1" s="398"/>
      <c r="K1" s="398"/>
    </row>
    <row r="2" spans="1:16" s="8" customFormat="1" x14ac:dyDescent="0.2">
      <c r="A2" s="124"/>
      <c r="C2" s="146" t="s">
        <v>44</v>
      </c>
      <c r="D2" s="273"/>
      <c r="E2" s="273"/>
      <c r="F2" s="273"/>
      <c r="G2" s="273"/>
      <c r="H2" s="273"/>
      <c r="I2" s="273"/>
      <c r="J2" s="273"/>
      <c r="K2" s="273"/>
      <c r="L2" s="124"/>
    </row>
    <row r="3" spans="1:16" s="8" customFormat="1" ht="13.5" thickBot="1" x14ac:dyDescent="0.25">
      <c r="A3" s="124"/>
      <c r="B3" s="245"/>
      <c r="C3" s="246"/>
      <c r="D3" s="246"/>
      <c r="E3" s="246"/>
      <c r="F3" s="246"/>
      <c r="G3" s="246"/>
      <c r="H3" s="246"/>
      <c r="I3" s="246"/>
      <c r="J3" s="246"/>
      <c r="K3" s="246"/>
    </row>
    <row r="4" spans="1:16" s="37" customFormat="1" x14ac:dyDescent="0.2">
      <c r="A4" s="144"/>
      <c r="B4" s="243"/>
      <c r="C4" s="243"/>
      <c r="D4" s="244"/>
      <c r="E4" s="244"/>
      <c r="F4" s="243"/>
      <c r="G4" s="243"/>
      <c r="H4" s="243"/>
      <c r="I4" s="243"/>
      <c r="J4" s="243"/>
      <c r="K4" s="243"/>
      <c r="L4" s="144"/>
    </row>
    <row r="5" spans="1:16" ht="31.5" customHeight="1" x14ac:dyDescent="0.2">
      <c r="B5" s="126"/>
      <c r="C5" s="439" t="s">
        <v>1</v>
      </c>
      <c r="D5" s="440"/>
      <c r="E5" s="441"/>
      <c r="F5" s="503" t="s">
        <v>38</v>
      </c>
      <c r="G5" s="504"/>
      <c r="H5" s="504"/>
      <c r="I5" s="504"/>
      <c r="J5" s="504"/>
      <c r="K5" s="504"/>
      <c r="L5" s="106"/>
    </row>
    <row r="6" spans="1:16" ht="26.25" customHeight="1" x14ac:dyDescent="0.2">
      <c r="B6" s="408" t="s">
        <v>6</v>
      </c>
      <c r="C6" s="9"/>
      <c r="D6" s="410" t="s">
        <v>22</v>
      </c>
      <c r="E6" s="410" t="s">
        <v>143</v>
      </c>
      <c r="F6" s="412">
        <v>1</v>
      </c>
      <c r="G6" s="505"/>
      <c r="H6" s="405">
        <v>2</v>
      </c>
      <c r="I6" s="506"/>
      <c r="J6" s="405">
        <v>3</v>
      </c>
      <c r="K6" s="507"/>
      <c r="L6" s="106"/>
    </row>
    <row r="7" spans="1:16" ht="35.25" customHeight="1" thickBot="1" x14ac:dyDescent="0.25">
      <c r="B7" s="409"/>
      <c r="C7" s="11"/>
      <c r="D7" s="411"/>
      <c r="E7" s="416"/>
      <c r="F7" s="503" t="s">
        <v>24</v>
      </c>
      <c r="G7" s="508"/>
      <c r="H7" s="503" t="s">
        <v>25</v>
      </c>
      <c r="I7" s="508"/>
      <c r="J7" s="509" t="s">
        <v>26</v>
      </c>
      <c r="K7" s="510"/>
      <c r="L7" s="106"/>
    </row>
    <row r="8" spans="1:16" ht="20.25" customHeight="1" thickTop="1" x14ac:dyDescent="0.2">
      <c r="B8" s="127">
        <v>1</v>
      </c>
      <c r="C8" s="393" t="s">
        <v>27</v>
      </c>
      <c r="D8" s="453" t="s">
        <v>28</v>
      </c>
      <c r="E8" s="475" t="s">
        <v>29</v>
      </c>
      <c r="F8" s="83" t="s">
        <v>42</v>
      </c>
      <c r="G8" s="108">
        <v>12.721000000000004</v>
      </c>
      <c r="H8" s="47"/>
      <c r="I8" s="48"/>
      <c r="J8" s="47"/>
      <c r="K8" s="49"/>
    </row>
    <row r="9" spans="1:16" ht="20.25" customHeight="1" x14ac:dyDescent="0.2">
      <c r="B9" s="127"/>
      <c r="C9" s="393"/>
      <c r="D9" s="431"/>
      <c r="E9" s="476"/>
      <c r="F9" s="50" t="s">
        <v>43</v>
      </c>
      <c r="G9" s="109">
        <v>0.64759038444601735</v>
      </c>
      <c r="H9" s="40"/>
      <c r="I9" s="41"/>
      <c r="J9" s="40"/>
      <c r="K9" s="51"/>
      <c r="M9" s="68"/>
    </row>
    <row r="10" spans="1:16" ht="15" customHeight="1" x14ac:dyDescent="0.2">
      <c r="B10" s="127"/>
      <c r="C10" s="394"/>
      <c r="D10" s="478" t="s">
        <v>14</v>
      </c>
      <c r="E10" s="476"/>
      <c r="F10" s="52" t="s">
        <v>42</v>
      </c>
      <c r="G10" s="110">
        <v>0.25800000000000001</v>
      </c>
      <c r="H10" s="40"/>
      <c r="I10" s="41"/>
      <c r="J10" s="40"/>
      <c r="K10" s="51"/>
      <c r="L10" s="5"/>
      <c r="M10" s="69"/>
      <c r="N10" s="68"/>
      <c r="P10" s="3"/>
    </row>
    <row r="11" spans="1:16" ht="15" customHeight="1" x14ac:dyDescent="0.2">
      <c r="B11" s="127"/>
      <c r="C11" s="394"/>
      <c r="D11" s="424"/>
      <c r="E11" s="476"/>
      <c r="F11" s="50" t="s">
        <v>43</v>
      </c>
      <c r="G11" s="109">
        <v>37.337192474674396</v>
      </c>
      <c r="H11" s="40"/>
      <c r="I11" s="41"/>
      <c r="J11" s="40"/>
      <c r="K11" s="51"/>
      <c r="L11" s="67"/>
      <c r="M11" s="69"/>
      <c r="N11" s="68"/>
      <c r="P11" s="3"/>
    </row>
    <row r="12" spans="1:16" ht="15" customHeight="1" x14ac:dyDescent="0.2">
      <c r="B12" s="127"/>
      <c r="C12" s="394"/>
      <c r="D12" s="484">
        <v>7112</v>
      </c>
      <c r="E12" s="476"/>
      <c r="F12" s="52" t="s">
        <v>42</v>
      </c>
      <c r="G12" s="110">
        <v>5.2999999999999936E-2</v>
      </c>
      <c r="H12" s="40"/>
      <c r="I12" s="41"/>
      <c r="J12" s="40"/>
      <c r="K12" s="51"/>
      <c r="L12" s="67"/>
      <c r="M12" s="67"/>
      <c r="N12" s="67"/>
      <c r="P12" s="3"/>
    </row>
    <row r="13" spans="1:16" ht="15" customHeight="1" x14ac:dyDescent="0.2">
      <c r="B13" s="127"/>
      <c r="C13" s="395"/>
      <c r="D13" s="424"/>
      <c r="E13" s="476"/>
      <c r="F13" s="50" t="s">
        <v>43</v>
      </c>
      <c r="G13" s="109">
        <v>3.0079455164585767</v>
      </c>
      <c r="H13" s="40"/>
      <c r="I13" s="41"/>
      <c r="J13" s="40"/>
      <c r="K13" s="51"/>
    </row>
    <row r="14" spans="1:16" ht="15" customHeight="1" x14ac:dyDescent="0.2">
      <c r="B14" s="127">
        <v>2</v>
      </c>
      <c r="C14" s="17" t="s">
        <v>2</v>
      </c>
      <c r="D14" s="485" t="s">
        <v>3</v>
      </c>
      <c r="E14" s="476"/>
      <c r="F14" s="52" t="s">
        <v>42</v>
      </c>
      <c r="G14" s="110">
        <v>-19.310999999999922</v>
      </c>
      <c r="H14" s="40"/>
      <c r="I14" s="41"/>
      <c r="J14" s="40"/>
      <c r="K14" s="51"/>
      <c r="L14" s="4"/>
      <c r="M14" s="5"/>
    </row>
    <row r="15" spans="1:16" ht="15" customHeight="1" x14ac:dyDescent="0.2">
      <c r="B15" s="127"/>
      <c r="C15" s="17"/>
      <c r="D15" s="424"/>
      <c r="E15" s="476"/>
      <c r="F15" s="50" t="s">
        <v>43</v>
      </c>
      <c r="G15" s="109">
        <v>-1.3506453176439948</v>
      </c>
      <c r="H15" s="40"/>
      <c r="I15" s="41"/>
      <c r="J15" s="40"/>
      <c r="K15" s="51"/>
      <c r="L15" s="4"/>
      <c r="M15" s="5"/>
    </row>
    <row r="16" spans="1:16" ht="15" customHeight="1" x14ac:dyDescent="0.2">
      <c r="B16" s="417">
        <v>3</v>
      </c>
      <c r="C16" s="419" t="s">
        <v>149</v>
      </c>
      <c r="D16" s="425">
        <v>73</v>
      </c>
      <c r="E16" s="476"/>
      <c r="F16" s="52" t="s">
        <v>42</v>
      </c>
      <c r="G16" s="110">
        <v>-13.628000000000156</v>
      </c>
      <c r="H16" s="71" t="s">
        <v>42</v>
      </c>
      <c r="I16" s="79">
        <v>-0.52199999999999847</v>
      </c>
      <c r="J16" s="71" t="s">
        <v>42</v>
      </c>
      <c r="K16" s="111">
        <v>0.18200000000000038</v>
      </c>
    </row>
    <row r="17" spans="2:14" ht="15" customHeight="1" x14ac:dyDescent="0.2">
      <c r="B17" s="462"/>
      <c r="C17" s="464"/>
      <c r="D17" s="486"/>
      <c r="E17" s="477"/>
      <c r="F17" s="50" t="s">
        <v>43</v>
      </c>
      <c r="G17" s="109">
        <v>-0.63300752428008256</v>
      </c>
      <c r="H17" s="112" t="s">
        <v>43</v>
      </c>
      <c r="I17" s="80">
        <v>-1.4819441290029434</v>
      </c>
      <c r="J17" s="112" t="s">
        <v>43</v>
      </c>
      <c r="K17" s="113">
        <v>1.1675647934308531</v>
      </c>
    </row>
    <row r="18" spans="2:14" ht="15" customHeight="1" x14ac:dyDescent="0.2">
      <c r="B18" s="463"/>
      <c r="C18" s="465"/>
      <c r="D18" s="486"/>
      <c r="E18" s="473" t="s">
        <v>33</v>
      </c>
      <c r="F18" s="52" t="s">
        <v>42</v>
      </c>
      <c r="G18" s="38">
        <v>1.0349999999999966</v>
      </c>
      <c r="H18" s="43"/>
      <c r="I18" s="44"/>
      <c r="J18" s="43"/>
      <c r="K18" s="53"/>
    </row>
    <row r="19" spans="2:14" x14ac:dyDescent="0.2">
      <c r="B19" s="418"/>
      <c r="C19" s="420"/>
      <c r="D19" s="424"/>
      <c r="E19" s="474"/>
      <c r="F19" s="50" t="s">
        <v>43</v>
      </c>
      <c r="G19" s="39">
        <v>0.89801655473995545</v>
      </c>
      <c r="H19" s="45"/>
      <c r="I19" s="46"/>
      <c r="J19" s="45"/>
      <c r="K19" s="54"/>
    </row>
    <row r="20" spans="2:14" x14ac:dyDescent="0.2">
      <c r="B20" s="421">
        <v>4</v>
      </c>
      <c r="C20" s="422" t="s">
        <v>13</v>
      </c>
      <c r="D20" s="423" t="s">
        <v>8</v>
      </c>
      <c r="E20" s="481" t="s">
        <v>29</v>
      </c>
      <c r="F20" s="55"/>
      <c r="G20" s="44"/>
      <c r="H20" s="71" t="s">
        <v>42</v>
      </c>
      <c r="I20" s="79">
        <v>0.52799999999999869</v>
      </c>
      <c r="J20" s="71" t="s">
        <v>42</v>
      </c>
      <c r="K20" s="111">
        <v>2.1000000000000352E-2</v>
      </c>
    </row>
    <row r="21" spans="2:14" x14ac:dyDescent="0.2">
      <c r="B21" s="469"/>
      <c r="C21" s="470"/>
      <c r="D21" s="487"/>
      <c r="E21" s="482"/>
      <c r="F21" s="56"/>
      <c r="G21" s="46"/>
      <c r="H21" s="112" t="s">
        <v>43</v>
      </c>
      <c r="I21" s="80">
        <v>4.0649780583570605</v>
      </c>
      <c r="J21" s="112" t="s">
        <v>43</v>
      </c>
      <c r="K21" s="113">
        <v>1.0385756676557945</v>
      </c>
    </row>
    <row r="22" spans="2:14" x14ac:dyDescent="0.2">
      <c r="B22" s="469"/>
      <c r="C22" s="470"/>
      <c r="D22" s="487"/>
      <c r="E22" s="473" t="s">
        <v>33</v>
      </c>
      <c r="F22" s="55" t="s">
        <v>42</v>
      </c>
      <c r="G22" s="44">
        <v>-1.2000000000000011E-2</v>
      </c>
      <c r="H22" s="43"/>
      <c r="I22" s="44"/>
      <c r="J22" s="43" t="s">
        <v>42</v>
      </c>
      <c r="K22" s="53">
        <v>-2.0000000000000018E-2</v>
      </c>
    </row>
    <row r="23" spans="2:14" ht="13.5" thickBot="1" x14ac:dyDescent="0.25">
      <c r="B23" s="418"/>
      <c r="C23" s="395"/>
      <c r="D23" s="424"/>
      <c r="E23" s="483"/>
      <c r="F23" s="57" t="s">
        <v>43</v>
      </c>
      <c r="G23" s="58">
        <v>-14.285714285714302</v>
      </c>
      <c r="H23" s="59"/>
      <c r="I23" s="58"/>
      <c r="J23" s="59" t="s">
        <v>43</v>
      </c>
      <c r="K23" s="60">
        <v>-5.1150895140664954</v>
      </c>
    </row>
    <row r="24" spans="2:14" ht="13.5" customHeight="1" thickTop="1" x14ac:dyDescent="0.2">
      <c r="B24" s="421">
        <v>5</v>
      </c>
      <c r="C24" s="501" t="s">
        <v>18</v>
      </c>
      <c r="D24" s="502" t="s">
        <v>4</v>
      </c>
      <c r="E24" s="481" t="s">
        <v>29</v>
      </c>
      <c r="F24" s="81"/>
      <c r="G24" s="82"/>
      <c r="H24" s="65"/>
      <c r="I24" s="66"/>
      <c r="J24" s="72" t="s">
        <v>42</v>
      </c>
      <c r="K24" s="151">
        <v>9.100000000000108E-2</v>
      </c>
      <c r="L24" s="124"/>
    </row>
    <row r="25" spans="2:14" x14ac:dyDescent="0.2">
      <c r="B25" s="469"/>
      <c r="C25" s="466"/>
      <c r="D25" s="454"/>
      <c r="E25" s="482"/>
      <c r="F25" s="45"/>
      <c r="G25" s="46"/>
      <c r="H25" s="62"/>
      <c r="I25" s="63"/>
      <c r="J25" s="112" t="s">
        <v>43</v>
      </c>
      <c r="K25" s="74">
        <v>0.16322869955156527</v>
      </c>
      <c r="L25" s="124"/>
    </row>
    <row r="26" spans="2:14" x14ac:dyDescent="0.2">
      <c r="B26" s="469"/>
      <c r="C26" s="466"/>
      <c r="D26" s="454"/>
      <c r="E26" s="473" t="s">
        <v>33</v>
      </c>
      <c r="F26" s="61" t="s">
        <v>42</v>
      </c>
      <c r="G26" s="64">
        <v>-0.65999999999999837</v>
      </c>
      <c r="H26" s="61" t="s">
        <v>42</v>
      </c>
      <c r="I26" s="64">
        <v>-7.4000000000012278E-2</v>
      </c>
      <c r="J26" s="61" t="s">
        <v>42</v>
      </c>
      <c r="K26" s="152">
        <v>-1.7860000000000014</v>
      </c>
      <c r="L26" s="124"/>
    </row>
    <row r="27" spans="2:14" ht="12.75" customHeight="1" x14ac:dyDescent="0.2">
      <c r="B27" s="418"/>
      <c r="C27" s="467"/>
      <c r="D27" s="455"/>
      <c r="E27" s="483"/>
      <c r="F27" s="65" t="s">
        <v>43</v>
      </c>
      <c r="G27" s="66">
        <v>-7.1289695398573993</v>
      </c>
      <c r="H27" s="65" t="s">
        <v>43</v>
      </c>
      <c r="I27" s="66">
        <v>-3.8316755295741967E-2</v>
      </c>
      <c r="J27" s="65" t="s">
        <v>43</v>
      </c>
      <c r="K27" s="153">
        <v>-1.9381863957980694</v>
      </c>
      <c r="L27" s="124"/>
      <c r="M27" s="6"/>
      <c r="N27" s="2"/>
    </row>
    <row r="28" spans="2:14" x14ac:dyDescent="0.2">
      <c r="B28" s="427">
        <v>6</v>
      </c>
      <c r="C28" s="429" t="s">
        <v>19</v>
      </c>
      <c r="D28" s="430" t="s">
        <v>20</v>
      </c>
      <c r="E28" s="481" t="s">
        <v>29</v>
      </c>
      <c r="F28" s="43"/>
      <c r="G28" s="44"/>
      <c r="H28" s="61"/>
      <c r="I28" s="64"/>
      <c r="J28" s="71" t="s">
        <v>42</v>
      </c>
      <c r="K28" s="73">
        <v>9.4999999999999973E-2</v>
      </c>
      <c r="L28" s="124"/>
      <c r="M28" s="7"/>
      <c r="N28" s="7" t="s">
        <v>17</v>
      </c>
    </row>
    <row r="29" spans="2:14" x14ac:dyDescent="0.2">
      <c r="B29" s="468"/>
      <c r="C29" s="471"/>
      <c r="D29" s="488"/>
      <c r="E29" s="482"/>
      <c r="F29" s="45"/>
      <c r="G29" s="46"/>
      <c r="H29" s="62"/>
      <c r="I29" s="63"/>
      <c r="J29" s="72" t="s">
        <v>43</v>
      </c>
      <c r="K29" s="74">
        <v>10.882016036655218</v>
      </c>
      <c r="L29" s="124"/>
      <c r="M29" s="7"/>
      <c r="N29" s="7"/>
    </row>
    <row r="30" spans="2:14" x14ac:dyDescent="0.2">
      <c r="B30" s="468"/>
      <c r="C30" s="471"/>
      <c r="D30" s="488"/>
      <c r="E30" s="473" t="s">
        <v>33</v>
      </c>
      <c r="F30" s="61"/>
      <c r="G30" s="64"/>
      <c r="H30" s="61" t="s">
        <v>42</v>
      </c>
      <c r="I30" s="64">
        <v>-5.8229999999999791</v>
      </c>
      <c r="J30" s="61" t="s">
        <v>42</v>
      </c>
      <c r="K30" s="152">
        <v>54.743999999998778</v>
      </c>
      <c r="L30" s="124"/>
      <c r="M30" s="7"/>
      <c r="N30" s="7"/>
    </row>
    <row r="31" spans="2:14" ht="12.75" customHeight="1" x14ac:dyDescent="0.2">
      <c r="B31" s="428"/>
      <c r="C31" s="420"/>
      <c r="D31" s="431"/>
      <c r="E31" s="483"/>
      <c r="F31" s="62"/>
      <c r="G31" s="63"/>
      <c r="H31" s="65" t="s">
        <v>43</v>
      </c>
      <c r="I31" s="63">
        <v>-2.1527757238768319</v>
      </c>
      <c r="J31" s="65" t="s">
        <v>43</v>
      </c>
      <c r="K31" s="154">
        <v>0.32843656240957309</v>
      </c>
      <c r="L31" s="124"/>
    </row>
    <row r="32" spans="2:14" x14ac:dyDescent="0.2">
      <c r="B32" s="427">
        <v>7</v>
      </c>
      <c r="C32" s="429" t="s">
        <v>21</v>
      </c>
      <c r="D32" s="430" t="s">
        <v>5</v>
      </c>
      <c r="E32" s="481" t="s">
        <v>29</v>
      </c>
      <c r="F32" s="43"/>
      <c r="G32" s="44"/>
      <c r="H32" s="61"/>
      <c r="I32" s="64"/>
      <c r="J32" s="71" t="s">
        <v>42</v>
      </c>
      <c r="K32" s="73">
        <v>4.5849999999999227</v>
      </c>
      <c r="L32" s="124"/>
    </row>
    <row r="33" spans="1:12" x14ac:dyDescent="0.2">
      <c r="B33" s="468"/>
      <c r="C33" s="471"/>
      <c r="D33" s="488"/>
      <c r="E33" s="482"/>
      <c r="F33" s="45"/>
      <c r="G33" s="46"/>
      <c r="H33" s="62"/>
      <c r="I33" s="63"/>
      <c r="J33" s="72" t="s">
        <v>43</v>
      </c>
      <c r="K33" s="74">
        <v>0.82044950254096527</v>
      </c>
      <c r="L33" s="124"/>
    </row>
    <row r="34" spans="1:12" x14ac:dyDescent="0.2">
      <c r="B34" s="468"/>
      <c r="C34" s="471"/>
      <c r="D34" s="488"/>
      <c r="E34" s="473" t="s">
        <v>33</v>
      </c>
      <c r="F34" s="61"/>
      <c r="G34" s="64"/>
      <c r="H34" s="61"/>
      <c r="I34" s="64"/>
      <c r="J34" s="61" t="s">
        <v>42</v>
      </c>
      <c r="K34" s="155">
        <v>-32.477000000000089</v>
      </c>
      <c r="L34" s="124"/>
    </row>
    <row r="35" spans="1:12" ht="12.75" customHeight="1" x14ac:dyDescent="0.2">
      <c r="B35" s="428"/>
      <c r="C35" s="472"/>
      <c r="D35" s="431"/>
      <c r="E35" s="483"/>
      <c r="F35" s="62"/>
      <c r="G35" s="63"/>
      <c r="H35" s="65"/>
      <c r="I35" s="63"/>
      <c r="J35" s="65" t="s">
        <v>43</v>
      </c>
      <c r="K35" s="154">
        <v>-2.2622045297028937</v>
      </c>
      <c r="L35" s="124"/>
    </row>
    <row r="36" spans="1:12" ht="38.25" customHeight="1" x14ac:dyDescent="0.2">
      <c r="B36" s="493"/>
      <c r="C36" s="453" t="s">
        <v>45</v>
      </c>
      <c r="D36" s="460"/>
      <c r="E36" s="499" t="s">
        <v>29</v>
      </c>
      <c r="F36" s="233" t="s">
        <v>42</v>
      </c>
      <c r="G36" s="73">
        <v>-19.906999999999243</v>
      </c>
      <c r="H36" s="234" t="s">
        <v>42</v>
      </c>
      <c r="I36" s="79">
        <v>6.0000000000002274E-3</v>
      </c>
      <c r="J36" s="234" t="s">
        <v>42</v>
      </c>
      <c r="K36" s="73">
        <v>4.973999999999819</v>
      </c>
      <c r="L36" s="124"/>
    </row>
    <row r="37" spans="1:12" x14ac:dyDescent="0.2">
      <c r="B37" s="494"/>
      <c r="C37" s="445"/>
      <c r="D37" s="461"/>
      <c r="E37" s="500"/>
      <c r="F37" s="235" t="s">
        <v>43</v>
      </c>
      <c r="G37" s="74">
        <v>-0.35871894072766475</v>
      </c>
      <c r="H37" s="236" t="s">
        <v>43</v>
      </c>
      <c r="I37" s="80">
        <v>1.2444776305153837E-2</v>
      </c>
      <c r="J37" s="236" t="s">
        <v>43</v>
      </c>
      <c r="K37" s="74">
        <v>0.78569138156259211</v>
      </c>
      <c r="L37" s="124"/>
    </row>
    <row r="38" spans="1:12" x14ac:dyDescent="0.2">
      <c r="B38" s="494"/>
      <c r="C38" s="445"/>
      <c r="D38" s="461"/>
      <c r="E38" s="497" t="s">
        <v>39</v>
      </c>
      <c r="F38" s="237" t="s">
        <v>42</v>
      </c>
      <c r="G38" s="75">
        <v>-18.871999999999389</v>
      </c>
      <c r="H38" s="222"/>
      <c r="I38" s="223"/>
      <c r="J38" s="222"/>
      <c r="K38" s="104"/>
      <c r="L38" s="124"/>
    </row>
    <row r="39" spans="1:12" ht="23.25" customHeight="1" x14ac:dyDescent="0.2">
      <c r="B39" s="494"/>
      <c r="C39" s="445"/>
      <c r="D39" s="461"/>
      <c r="E39" s="498"/>
      <c r="F39" s="238" t="s">
        <v>43</v>
      </c>
      <c r="G39" s="76">
        <v>-0.33314950560696666</v>
      </c>
      <c r="H39" s="224"/>
      <c r="I39" s="225"/>
      <c r="J39" s="224"/>
      <c r="K39" s="105"/>
      <c r="L39" s="124"/>
    </row>
    <row r="40" spans="1:12" ht="25.5" customHeight="1" x14ac:dyDescent="0.2">
      <c r="B40" s="494"/>
      <c r="C40" s="445"/>
      <c r="D40" s="461"/>
      <c r="E40" s="473" t="s">
        <v>33</v>
      </c>
      <c r="F40" s="232" t="s">
        <v>42</v>
      </c>
      <c r="G40" s="77">
        <v>0.36299999999999955</v>
      </c>
      <c r="H40" s="232" t="s">
        <v>42</v>
      </c>
      <c r="I40" s="44">
        <v>-5.8969999999999914</v>
      </c>
      <c r="J40" s="232" t="s">
        <v>42</v>
      </c>
      <c r="K40" s="77">
        <v>20.460999999999331</v>
      </c>
      <c r="L40" s="124"/>
    </row>
    <row r="41" spans="1:12" ht="13.5" thickBot="1" x14ac:dyDescent="0.25">
      <c r="B41" s="432"/>
      <c r="C41" s="495"/>
      <c r="D41" s="434"/>
      <c r="E41" s="496"/>
      <c r="F41" s="247" t="s">
        <v>43</v>
      </c>
      <c r="G41" s="248">
        <v>0.29134161610324671</v>
      </c>
      <c r="H41" s="247" t="s">
        <v>43</v>
      </c>
      <c r="I41" s="249">
        <v>-1.2719605707321779</v>
      </c>
      <c r="J41" s="247" t="s">
        <v>43</v>
      </c>
      <c r="K41" s="248">
        <v>2.0069881404099599</v>
      </c>
      <c r="L41" s="124"/>
    </row>
    <row r="42" spans="1:12" s="29" customFormat="1" ht="11.25" x14ac:dyDescent="0.2">
      <c r="A42" s="125"/>
      <c r="D42" s="30"/>
      <c r="E42" s="30"/>
      <c r="F42" s="31"/>
      <c r="G42" s="70"/>
      <c r="H42" s="32"/>
      <c r="I42" s="32"/>
      <c r="J42" s="32"/>
      <c r="K42" s="32"/>
    </row>
    <row r="43" spans="1:12" s="29" customFormat="1" ht="11.25" x14ac:dyDescent="0.2">
      <c r="A43" s="125"/>
      <c r="B43" s="142"/>
      <c r="C43" s="29" t="s">
        <v>11</v>
      </c>
      <c r="D43" s="30"/>
      <c r="E43" s="30"/>
      <c r="F43" s="31"/>
      <c r="G43" s="70"/>
      <c r="H43" s="32"/>
      <c r="I43" s="32"/>
      <c r="J43" s="32"/>
      <c r="K43" s="32"/>
    </row>
    <row r="44" spans="1:12" s="29" customFormat="1" ht="3" customHeight="1" x14ac:dyDescent="0.2">
      <c r="A44" s="125"/>
      <c r="B44" s="147"/>
      <c r="D44" s="30"/>
      <c r="E44" s="30"/>
      <c r="F44" s="31"/>
      <c r="G44" s="70"/>
      <c r="H44" s="32"/>
      <c r="I44" s="32"/>
      <c r="J44" s="32"/>
      <c r="K44" s="32"/>
    </row>
    <row r="45" spans="1:12" s="29" customFormat="1" x14ac:dyDescent="0.2">
      <c r="A45" s="125"/>
      <c r="B45" s="143"/>
      <c r="C45" s="29" t="s">
        <v>37</v>
      </c>
      <c r="D45" s="30"/>
      <c r="E45" s="30"/>
      <c r="F45" s="31"/>
      <c r="G45" s="31"/>
      <c r="H45" s="32"/>
      <c r="I45" s="32"/>
      <c r="J45" s="32"/>
      <c r="K45" s="32"/>
    </row>
    <row r="46" spans="1:12" s="29" customFormat="1" ht="3.75" customHeight="1" x14ac:dyDescent="0.2">
      <c r="A46" s="125"/>
      <c r="B46" s="156"/>
      <c r="D46" s="30"/>
      <c r="E46" s="30"/>
      <c r="F46" s="31"/>
      <c r="G46" s="31"/>
      <c r="H46" s="32"/>
      <c r="I46" s="32"/>
      <c r="J46" s="32"/>
      <c r="K46" s="32"/>
    </row>
    <row r="47" spans="1:12" x14ac:dyDescent="0.2">
      <c r="B47" s="29" t="s">
        <v>112</v>
      </c>
    </row>
    <row r="48" spans="1:12" x14ac:dyDescent="0.2">
      <c r="B48" s="29" t="s">
        <v>168</v>
      </c>
    </row>
    <row r="50" spans="4:5" x14ac:dyDescent="0.2">
      <c r="D50" s="36"/>
      <c r="E50" s="36"/>
    </row>
  </sheetData>
  <mergeCells count="48">
    <mergeCell ref="B1:K1"/>
    <mergeCell ref="F5:K5"/>
    <mergeCell ref="C5:E5"/>
    <mergeCell ref="B6:B7"/>
    <mergeCell ref="D6:D7"/>
    <mergeCell ref="F6:G6"/>
    <mergeCell ref="H6:I6"/>
    <mergeCell ref="J6:K6"/>
    <mergeCell ref="F7:G7"/>
    <mergeCell ref="H7:I7"/>
    <mergeCell ref="J7:K7"/>
    <mergeCell ref="E6:E7"/>
    <mergeCell ref="C8:C13"/>
    <mergeCell ref="D8:D9"/>
    <mergeCell ref="E8:E17"/>
    <mergeCell ref="D10:D11"/>
    <mergeCell ref="D12:D13"/>
    <mergeCell ref="D14:D15"/>
    <mergeCell ref="B16:B19"/>
    <mergeCell ref="C16:C19"/>
    <mergeCell ref="D16:D19"/>
    <mergeCell ref="E18:E19"/>
    <mergeCell ref="B20:B23"/>
    <mergeCell ref="C20:C23"/>
    <mergeCell ref="D20:D23"/>
    <mergeCell ref="E20:E21"/>
    <mergeCell ref="E22:E23"/>
    <mergeCell ref="B28:B31"/>
    <mergeCell ref="C28:C31"/>
    <mergeCell ref="D28:D31"/>
    <mergeCell ref="E28:E29"/>
    <mergeCell ref="E30:E31"/>
    <mergeCell ref="B24:B27"/>
    <mergeCell ref="C24:C27"/>
    <mergeCell ref="D24:D27"/>
    <mergeCell ref="E24:E25"/>
    <mergeCell ref="E26:E27"/>
    <mergeCell ref="B36:B41"/>
    <mergeCell ref="C36:C41"/>
    <mergeCell ref="D36:D41"/>
    <mergeCell ref="E40:E41"/>
    <mergeCell ref="B32:B35"/>
    <mergeCell ref="C32:C35"/>
    <mergeCell ref="D32:D35"/>
    <mergeCell ref="E32:E33"/>
    <mergeCell ref="E34:E35"/>
    <mergeCell ref="E38:E39"/>
    <mergeCell ref="E36:E3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K19"/>
  <sheetViews>
    <sheetView showGridLines="0" topLeftCell="B4" zoomScale="85" zoomScaleNormal="85" workbookViewId="0">
      <selection activeCell="B17" sqref="B17:G17"/>
    </sheetView>
  </sheetViews>
  <sheetFormatPr baseColWidth="10" defaultRowHeight="12.75" x14ac:dyDescent="0.2"/>
  <cols>
    <col min="1" max="1" width="11.42578125" hidden="1" customWidth="1"/>
    <col min="2" max="2" width="37.42578125" customWidth="1"/>
    <col min="3" max="3" width="13.5703125" customWidth="1"/>
    <col min="4" max="4" width="9.28515625" bestFit="1" customWidth="1"/>
    <col min="5" max="5" width="3" bestFit="1" customWidth="1"/>
    <col min="6" max="6" width="28.85546875" bestFit="1" customWidth="1"/>
    <col min="7" max="7" width="13.7109375" customWidth="1"/>
  </cols>
  <sheetData>
    <row r="1" spans="1:11" ht="24.75" customHeight="1" x14ac:dyDescent="0.2">
      <c r="A1" s="175"/>
      <c r="B1" s="514" t="s">
        <v>122</v>
      </c>
      <c r="C1" s="514"/>
      <c r="D1" s="514"/>
      <c r="E1" s="514"/>
      <c r="F1" s="514"/>
      <c r="G1" s="514"/>
      <c r="H1" s="175"/>
      <c r="I1" s="175"/>
      <c r="J1" s="175"/>
      <c r="K1" s="175"/>
    </row>
    <row r="2" spans="1:11" x14ac:dyDescent="0.2">
      <c r="A2" s="175"/>
      <c r="B2" s="179" t="s">
        <v>53</v>
      </c>
      <c r="C2" s="175"/>
      <c r="D2" s="175"/>
      <c r="E2" s="175"/>
      <c r="F2" s="175"/>
      <c r="G2" s="175"/>
      <c r="H2" s="175"/>
      <c r="I2" s="175"/>
      <c r="J2" s="175"/>
      <c r="K2" s="175"/>
    </row>
    <row r="3" spans="1:11" ht="13.5" thickBot="1" x14ac:dyDescent="0.25">
      <c r="A3" s="175"/>
      <c r="B3" s="178"/>
      <c r="C3" s="180"/>
      <c r="D3" s="180"/>
      <c r="E3" s="180"/>
      <c r="F3" s="180"/>
      <c r="G3" s="180"/>
      <c r="H3" s="175"/>
      <c r="I3" s="175"/>
      <c r="J3" s="175"/>
      <c r="K3" s="175"/>
    </row>
    <row r="4" spans="1:11" ht="56.25" x14ac:dyDescent="0.2">
      <c r="A4" s="175"/>
      <c r="B4" s="181"/>
      <c r="C4" s="182" t="s">
        <v>153</v>
      </c>
      <c r="D4" s="183" t="s">
        <v>154</v>
      </c>
      <c r="E4" s="183"/>
      <c r="F4" s="184" t="s">
        <v>155</v>
      </c>
      <c r="G4" s="184" t="s">
        <v>54</v>
      </c>
      <c r="H4" s="183"/>
      <c r="I4" s="175"/>
      <c r="J4" s="175"/>
      <c r="K4" s="175"/>
    </row>
    <row r="5" spans="1:11" x14ac:dyDescent="0.2">
      <c r="A5" s="175"/>
      <c r="B5" s="185" t="s">
        <v>55</v>
      </c>
      <c r="C5" s="186">
        <f>('Figure 1.1-2'!G30)*1000</f>
        <v>5529563</v>
      </c>
      <c r="D5" s="262"/>
      <c r="E5" s="262"/>
      <c r="F5" s="202">
        <f>C5+D5</f>
        <v>5529563</v>
      </c>
      <c r="G5" s="202">
        <f>SUM('Figure 1.1-2'!G8,'Figure 1.1-2'!G10,'Figure 1.1-2'!G12,'Figure 1.1-2'!G14,'Figure 1.1-2'!G16)*1000</f>
        <v>5454215</v>
      </c>
      <c r="H5" s="188"/>
      <c r="I5" s="175"/>
      <c r="J5" s="175"/>
      <c r="K5" s="175"/>
    </row>
    <row r="6" spans="1:11" ht="13.5" thickBot="1" x14ac:dyDescent="0.25">
      <c r="A6" s="175"/>
      <c r="B6" s="189" t="s">
        <v>150</v>
      </c>
      <c r="C6" s="190"/>
      <c r="D6" s="267">
        <f>'Figure 1.1-2'!G19*1000</f>
        <v>116289</v>
      </c>
      <c r="E6" s="266"/>
      <c r="F6" s="201">
        <f>SUM(C6:D6)</f>
        <v>116289</v>
      </c>
      <c r="G6" s="201">
        <f>'Figure 1.1-2'!G18*1000</f>
        <v>112992</v>
      </c>
      <c r="H6" s="188"/>
      <c r="I6" s="175"/>
      <c r="J6" s="175"/>
      <c r="K6" s="175"/>
    </row>
    <row r="7" spans="1:11" ht="13.5" thickBot="1" x14ac:dyDescent="0.25">
      <c r="A7" s="175"/>
      <c r="B7" s="241" t="s">
        <v>56</v>
      </c>
      <c r="C7" s="263">
        <f>SUM(C5:C6)</f>
        <v>5529563</v>
      </c>
      <c r="D7" s="264">
        <f>SUM(D5:D6)</f>
        <v>116289</v>
      </c>
      <c r="E7" s="265"/>
      <c r="F7" s="242">
        <f>SUM(F5:F6)</f>
        <v>5645852</v>
      </c>
      <c r="G7" s="242">
        <f>SUM(G5:G6)</f>
        <v>5567207</v>
      </c>
      <c r="H7" s="191"/>
      <c r="I7" s="175"/>
      <c r="J7" s="175"/>
      <c r="K7" s="175"/>
    </row>
    <row r="8" spans="1:11" x14ac:dyDescent="0.2">
      <c r="A8" s="175"/>
      <c r="B8" s="189" t="s">
        <v>57</v>
      </c>
      <c r="C8" s="204">
        <f>SUM('Figure 1.1-2'!I30,'Figure 1.1-2'!K30)*1000</f>
        <v>686265.99999999988</v>
      </c>
      <c r="D8" s="192"/>
      <c r="E8" s="192"/>
      <c r="F8" s="193"/>
      <c r="G8" s="193"/>
      <c r="H8" s="175"/>
      <c r="I8" s="193"/>
      <c r="J8" s="192"/>
      <c r="K8" s="175"/>
    </row>
    <row r="9" spans="1:11" x14ac:dyDescent="0.2">
      <c r="A9" s="175"/>
      <c r="B9" s="205" t="s">
        <v>151</v>
      </c>
      <c r="C9" s="271">
        <f>C8-C10</f>
        <v>121873</v>
      </c>
      <c r="D9" s="192"/>
      <c r="E9" s="192"/>
      <c r="F9" s="278" t="s">
        <v>156</v>
      </c>
      <c r="G9" s="175"/>
      <c r="H9" s="175"/>
      <c r="I9" s="175"/>
      <c r="J9" s="192"/>
      <c r="K9" s="175"/>
    </row>
    <row r="10" spans="1:11" x14ac:dyDescent="0.2">
      <c r="A10" s="175"/>
      <c r="B10" s="205" t="s">
        <v>152</v>
      </c>
      <c r="C10" s="272">
        <f>SUM('Figure 1.1-2'!K28,'Figure 1.1-2'!K26)*1000</f>
        <v>564392.99999999988</v>
      </c>
      <c r="D10" s="192"/>
      <c r="E10" s="192"/>
      <c r="F10" s="282" t="s">
        <v>157</v>
      </c>
      <c r="G10" s="194"/>
      <c r="H10" s="175"/>
      <c r="I10" s="175"/>
      <c r="J10" s="192"/>
      <c r="K10" s="175"/>
    </row>
    <row r="11" spans="1:11" ht="13.5" thickBot="1" x14ac:dyDescent="0.25">
      <c r="A11" s="175"/>
      <c r="B11" s="195" t="s">
        <v>58</v>
      </c>
      <c r="C11" s="206">
        <f>C7+C8</f>
        <v>6215829</v>
      </c>
      <c r="D11" s="196"/>
      <c r="E11" s="192"/>
      <c r="F11" s="277" t="s">
        <v>158</v>
      </c>
      <c r="G11" s="187"/>
      <c r="H11" s="197"/>
      <c r="I11" s="198"/>
      <c r="J11" s="192"/>
      <c r="K11" s="175"/>
    </row>
    <row r="12" spans="1:11" x14ac:dyDescent="0.2">
      <c r="A12" s="175"/>
      <c r="B12" s="515" t="s">
        <v>113</v>
      </c>
      <c r="C12" s="515"/>
      <c r="D12" s="515"/>
      <c r="E12" s="515"/>
      <c r="F12" s="515"/>
      <c r="G12" s="515"/>
      <c r="H12" s="175"/>
      <c r="I12" s="175"/>
      <c r="J12" s="175"/>
      <c r="K12" s="175"/>
    </row>
    <row r="13" spans="1:11" x14ac:dyDescent="0.2">
      <c r="B13" s="516" t="s">
        <v>52</v>
      </c>
      <c r="C13" s="516"/>
      <c r="D13" s="516"/>
      <c r="E13" s="516"/>
      <c r="F13" s="516"/>
      <c r="G13" s="516"/>
      <c r="H13" s="175"/>
      <c r="I13" s="175"/>
      <c r="J13" s="175"/>
      <c r="K13" s="175"/>
    </row>
    <row r="14" spans="1:11" x14ac:dyDescent="0.2">
      <c r="A14" s="177"/>
      <c r="B14" s="517" t="s">
        <v>168</v>
      </c>
      <c r="C14" s="517"/>
      <c r="D14" s="517"/>
      <c r="E14" s="517"/>
      <c r="F14" s="517"/>
      <c r="G14" s="517"/>
      <c r="H14" s="176"/>
      <c r="I14" s="176"/>
      <c r="J14" s="176"/>
      <c r="K14" s="176"/>
    </row>
    <row r="15" spans="1:11" x14ac:dyDescent="0.2">
      <c r="A15" s="175"/>
      <c r="B15" s="512" t="s">
        <v>109</v>
      </c>
      <c r="C15" s="512"/>
      <c r="D15" s="512"/>
      <c r="E15" s="512"/>
      <c r="F15" s="512"/>
      <c r="G15" s="512"/>
      <c r="H15" s="200"/>
      <c r="I15" s="200"/>
      <c r="J15" s="175"/>
      <c r="K15" s="175"/>
    </row>
    <row r="16" spans="1:11" ht="24.75" customHeight="1" x14ac:dyDescent="0.2">
      <c r="A16" s="175"/>
      <c r="B16" s="512" t="s">
        <v>110</v>
      </c>
      <c r="C16" s="512"/>
      <c r="D16" s="512"/>
      <c r="E16" s="512"/>
      <c r="F16" s="512"/>
      <c r="G16" s="512"/>
      <c r="H16" s="199"/>
      <c r="I16" s="175"/>
      <c r="J16" s="175"/>
      <c r="K16" s="175"/>
    </row>
    <row r="17" spans="1:11" ht="24.75" customHeight="1" x14ac:dyDescent="0.2">
      <c r="A17" s="175"/>
      <c r="B17" s="511" t="s">
        <v>111</v>
      </c>
      <c r="C17" s="511"/>
      <c r="D17" s="511"/>
      <c r="E17" s="511"/>
      <c r="F17" s="511"/>
      <c r="G17" s="511"/>
      <c r="H17" s="199"/>
      <c r="I17" s="175"/>
      <c r="J17" s="175"/>
      <c r="K17" s="175"/>
    </row>
    <row r="18" spans="1:11" ht="26.25" customHeight="1" x14ac:dyDescent="0.2">
      <c r="A18" s="175"/>
      <c r="B18" s="513" t="s">
        <v>123</v>
      </c>
      <c r="C18" s="513"/>
      <c r="D18" s="513"/>
      <c r="E18" s="513"/>
      <c r="F18" s="513"/>
      <c r="G18" s="513"/>
      <c r="H18" s="175"/>
      <c r="I18" s="175"/>
      <c r="J18" s="175"/>
      <c r="K18" s="175"/>
    </row>
    <row r="19" spans="1:11" x14ac:dyDescent="0.2">
      <c r="A19" s="177"/>
      <c r="B19" s="175"/>
      <c r="C19" s="176"/>
      <c r="D19" s="176"/>
      <c r="E19" s="176"/>
      <c r="F19" s="176"/>
      <c r="G19" s="176"/>
      <c r="H19" s="176"/>
      <c r="I19" s="176"/>
      <c r="J19" s="176"/>
      <c r="K19" s="176"/>
    </row>
  </sheetData>
  <mergeCells count="8">
    <mergeCell ref="B17:G17"/>
    <mergeCell ref="B15:G15"/>
    <mergeCell ref="B18:G18"/>
    <mergeCell ref="B1:G1"/>
    <mergeCell ref="B12:G12"/>
    <mergeCell ref="B16:G16"/>
    <mergeCell ref="B13:G13"/>
    <mergeCell ref="B14:G1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I34"/>
  <sheetViews>
    <sheetView showGridLines="0" workbookViewId="0">
      <selection activeCell="K18" sqref="K18"/>
    </sheetView>
  </sheetViews>
  <sheetFormatPr baseColWidth="10" defaultRowHeight="12.75" x14ac:dyDescent="0.2"/>
  <sheetData>
    <row r="1" spans="1:1" x14ac:dyDescent="0.2">
      <c r="A1" s="220" t="s">
        <v>125</v>
      </c>
    </row>
    <row r="33" spans="1:9" x14ac:dyDescent="0.2">
      <c r="A33" s="518" t="s">
        <v>114</v>
      </c>
      <c r="B33" s="518"/>
      <c r="C33" s="518"/>
      <c r="D33" s="518"/>
      <c r="E33" s="518"/>
      <c r="F33" s="518"/>
      <c r="G33" s="518"/>
      <c r="H33" s="518"/>
      <c r="I33" s="518"/>
    </row>
    <row r="34" spans="1:9" ht="12.75" customHeight="1" x14ac:dyDescent="0.2">
      <c r="A34" s="516" t="s">
        <v>103</v>
      </c>
      <c r="B34" s="516"/>
      <c r="C34" s="516"/>
      <c r="D34" s="516"/>
      <c r="E34" s="516"/>
      <c r="F34" s="516"/>
      <c r="G34" s="516"/>
      <c r="H34" s="516"/>
      <c r="I34" s="516"/>
    </row>
  </sheetData>
  <mergeCells count="2">
    <mergeCell ref="A33:I33"/>
    <mergeCell ref="A34:I3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E25"/>
  <sheetViews>
    <sheetView showGridLines="0" workbookViewId="0">
      <selection activeCell="A24" sqref="A24"/>
    </sheetView>
  </sheetViews>
  <sheetFormatPr baseColWidth="10" defaultRowHeight="12.75" x14ac:dyDescent="0.2"/>
  <cols>
    <col min="1" max="1" width="65" bestFit="1" customWidth="1"/>
  </cols>
  <sheetData>
    <row r="1" spans="1:5" x14ac:dyDescent="0.2">
      <c r="A1" s="214" t="s">
        <v>164</v>
      </c>
      <c r="B1" s="215"/>
      <c r="C1" s="215"/>
    </row>
    <row r="3" spans="1:5" x14ac:dyDescent="0.2">
      <c r="A3" s="217" t="s">
        <v>166</v>
      </c>
      <c r="B3" s="210">
        <f>'Figure 1.1-8'!L29</f>
        <v>21168.280999999999</v>
      </c>
      <c r="C3" s="209">
        <f>B3/$B$9*100</f>
        <v>75.32123896954171</v>
      </c>
    </row>
    <row r="4" spans="1:5" x14ac:dyDescent="0.2">
      <c r="A4" s="216" t="s">
        <v>97</v>
      </c>
      <c r="B4" s="212">
        <f>'Figure 1.1-8'!L6</f>
        <v>5567.2070000000003</v>
      </c>
      <c r="C4" s="269">
        <f t="shared" ref="C4:C9" si="0">B4/$B$9*100</f>
        <v>19.809304725306006</v>
      </c>
    </row>
    <row r="5" spans="1:5" x14ac:dyDescent="0.2">
      <c r="A5" s="217" t="s">
        <v>98</v>
      </c>
      <c r="B5" s="211">
        <f>'Figure 1.1-8'!L7</f>
        <v>78.644999999999996</v>
      </c>
      <c r="C5" s="209">
        <f t="shared" si="0"/>
        <v>0.27983561058923995</v>
      </c>
    </row>
    <row r="6" spans="1:5" x14ac:dyDescent="0.2">
      <c r="A6" s="218" t="s">
        <v>99</v>
      </c>
      <c r="B6" s="283">
        <f>'Figure 1.1-8'!L20</f>
        <v>191.49700000000001</v>
      </c>
      <c r="C6" s="209">
        <f t="shared" si="0"/>
        <v>0.68138699117563339</v>
      </c>
    </row>
    <row r="7" spans="1:5" x14ac:dyDescent="0.2">
      <c r="A7" s="217" t="s">
        <v>100</v>
      </c>
      <c r="B7" s="210">
        <f>'Figure 1.1-8'!L25</f>
        <v>564.39300000000003</v>
      </c>
      <c r="C7" s="209">
        <f t="shared" si="0"/>
        <v>2.0082301451750642</v>
      </c>
    </row>
    <row r="8" spans="1:5" x14ac:dyDescent="0.2">
      <c r="A8" s="217" t="s">
        <v>93</v>
      </c>
      <c r="B8" s="210">
        <f>'Figure 1.1-8'!L28</f>
        <v>533.97699999999998</v>
      </c>
      <c r="C8" s="209">
        <f t="shared" si="0"/>
        <v>1.9000035582123538</v>
      </c>
    </row>
    <row r="9" spans="1:5" x14ac:dyDescent="0.2">
      <c r="A9" s="219" t="s">
        <v>101</v>
      </c>
      <c r="B9" s="209">
        <f>'Figure 1.1-8'!L30</f>
        <v>28104</v>
      </c>
      <c r="C9" s="209">
        <f t="shared" si="0"/>
        <v>100</v>
      </c>
    </row>
    <row r="10" spans="1:5" s="281" customFormat="1" x14ac:dyDescent="0.2">
      <c r="A10" s="279" t="s">
        <v>124</v>
      </c>
      <c r="B10" s="280">
        <v>25162.5</v>
      </c>
      <c r="C10" s="280">
        <f>B4/B10*100</f>
        <v>22.125015399900647</v>
      </c>
    </row>
    <row r="11" spans="1:5" ht="23.25" customHeight="1" x14ac:dyDescent="0.2">
      <c r="A11" s="519" t="s">
        <v>102</v>
      </c>
      <c r="B11" s="519"/>
      <c r="C11" s="519"/>
    </row>
    <row r="12" spans="1:5" x14ac:dyDescent="0.2">
      <c r="A12" s="520" t="s">
        <v>170</v>
      </c>
      <c r="B12" s="520"/>
      <c r="C12" s="520"/>
    </row>
    <row r="13" spans="1:5" x14ac:dyDescent="0.2">
      <c r="B13" s="213"/>
      <c r="E13" s="268"/>
    </row>
    <row r="14" spans="1:5" x14ac:dyDescent="0.2">
      <c r="B14" s="213"/>
    </row>
    <row r="15" spans="1:5" x14ac:dyDescent="0.2">
      <c r="B15" s="213"/>
    </row>
    <row r="16" spans="1:5" x14ac:dyDescent="0.2">
      <c r="B16" s="213"/>
      <c r="E16" s="270"/>
    </row>
    <row r="17" spans="2:4" x14ac:dyDescent="0.2">
      <c r="B17" s="213"/>
    </row>
    <row r="18" spans="2:4" x14ac:dyDescent="0.2">
      <c r="B18" s="213"/>
    </row>
    <row r="19" spans="2:4" x14ac:dyDescent="0.2">
      <c r="D19" s="213"/>
    </row>
    <row r="20" spans="2:4" x14ac:dyDescent="0.2">
      <c r="D20" s="213"/>
    </row>
    <row r="21" spans="2:4" x14ac:dyDescent="0.2">
      <c r="D21" s="213"/>
    </row>
    <row r="22" spans="2:4" x14ac:dyDescent="0.2">
      <c r="D22" s="213"/>
    </row>
    <row r="23" spans="2:4" x14ac:dyDescent="0.2">
      <c r="B23" s="208"/>
      <c r="D23" s="213"/>
    </row>
    <row r="24" spans="2:4" x14ac:dyDescent="0.2">
      <c r="D24" s="213"/>
    </row>
    <row r="25" spans="2:4" x14ac:dyDescent="0.2">
      <c r="D25" s="213"/>
    </row>
  </sheetData>
  <mergeCells count="2">
    <mergeCell ref="A11:C11"/>
    <mergeCell ref="A12:C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L30"/>
  <sheetViews>
    <sheetView showGridLines="0" topLeftCell="A7" zoomScale="85" zoomScaleNormal="85" workbookViewId="0">
      <selection activeCell="A30" sqref="A30:E30"/>
    </sheetView>
  </sheetViews>
  <sheetFormatPr baseColWidth="10" defaultColWidth="11.5703125" defaultRowHeight="12.75" x14ac:dyDescent="0.2"/>
  <cols>
    <col min="1" max="1" width="11.5703125" style="308"/>
    <col min="2" max="2" width="47.140625" style="308" customWidth="1"/>
    <col min="3" max="4" width="11.5703125" style="308"/>
    <col min="5" max="16384" width="11.5703125" style="157"/>
  </cols>
  <sheetData>
    <row r="1" spans="1:12" x14ac:dyDescent="0.2">
      <c r="A1" s="340" t="s">
        <v>128</v>
      </c>
    </row>
    <row r="2" spans="1:12" x14ac:dyDescent="0.2">
      <c r="A2" s="308" t="s">
        <v>53</v>
      </c>
    </row>
    <row r="3" spans="1:12" ht="13.5" thickBot="1" x14ac:dyDescent="0.25">
      <c r="A3" s="286"/>
    </row>
    <row r="4" spans="1:12" ht="12" customHeight="1" x14ac:dyDescent="0.2">
      <c r="A4" s="521"/>
      <c r="B4" s="522"/>
      <c r="C4" s="307">
        <v>2010</v>
      </c>
      <c r="D4" s="294">
        <v>2011</v>
      </c>
      <c r="E4" s="294">
        <v>2012</v>
      </c>
      <c r="F4" s="294">
        <v>2013</v>
      </c>
      <c r="G4" s="294">
        <v>2014</v>
      </c>
      <c r="H4" s="354">
        <v>2015</v>
      </c>
      <c r="I4" s="354">
        <v>2016</v>
      </c>
      <c r="J4" s="354">
        <v>2017</v>
      </c>
      <c r="K4" s="354">
        <v>2018</v>
      </c>
      <c r="L4" s="354">
        <v>2019</v>
      </c>
    </row>
    <row r="5" spans="1:12" ht="11.45" customHeight="1" x14ac:dyDescent="0.2">
      <c r="A5" s="523" t="s">
        <v>129</v>
      </c>
      <c r="B5" s="287" t="s">
        <v>59</v>
      </c>
      <c r="C5" s="295">
        <v>2.0419999999999998</v>
      </c>
      <c r="D5" s="288">
        <v>3.129</v>
      </c>
      <c r="E5" s="288">
        <v>2.2069999999999999</v>
      </c>
      <c r="F5" s="296">
        <v>1.952</v>
      </c>
      <c r="G5" s="296">
        <v>1.9059999999999999</v>
      </c>
      <c r="H5" s="291">
        <v>1.169</v>
      </c>
      <c r="I5" s="291">
        <v>2.3260000000000001</v>
      </c>
      <c r="J5" s="291">
        <v>2.3380000000000001</v>
      </c>
      <c r="K5" s="291">
        <v>0.70399999999999996</v>
      </c>
      <c r="L5" s="291">
        <v>6.5000000000000002E-2</v>
      </c>
    </row>
    <row r="6" spans="1:12" ht="11.45" customHeight="1" x14ac:dyDescent="0.2">
      <c r="A6" s="524"/>
      <c r="B6" s="297" t="s">
        <v>116</v>
      </c>
      <c r="C6" s="298">
        <v>0</v>
      </c>
      <c r="D6" s="293">
        <v>1E-3</v>
      </c>
      <c r="E6" s="293">
        <v>0</v>
      </c>
      <c r="F6" s="293">
        <v>0</v>
      </c>
      <c r="G6" s="293">
        <v>0</v>
      </c>
      <c r="H6" s="292">
        <v>1E-3</v>
      </c>
      <c r="I6" s="292">
        <v>1E-3</v>
      </c>
      <c r="J6" s="292">
        <v>2E-3</v>
      </c>
      <c r="K6" s="292">
        <v>0</v>
      </c>
      <c r="L6" s="292">
        <v>0</v>
      </c>
    </row>
    <row r="7" spans="1:12" ht="22.5" x14ac:dyDescent="0.2">
      <c r="A7" s="524"/>
      <c r="B7" s="297" t="s">
        <v>178</v>
      </c>
      <c r="C7" s="298">
        <v>2.016</v>
      </c>
      <c r="D7" s="293">
        <v>3.1259999999999999</v>
      </c>
      <c r="E7" s="293">
        <v>2.2029999999999998</v>
      </c>
      <c r="F7" s="293">
        <v>1.9510000000000001</v>
      </c>
      <c r="G7" s="293">
        <v>1.9059999999999999</v>
      </c>
      <c r="H7" s="292">
        <v>1.1679999999999999</v>
      </c>
      <c r="I7" s="292">
        <v>2.3239999999999998</v>
      </c>
      <c r="J7" s="292">
        <v>2.3359999999999999</v>
      </c>
      <c r="K7" s="292">
        <v>0.70399999999999996</v>
      </c>
      <c r="L7" s="292">
        <v>6.4000000000000001E-2</v>
      </c>
    </row>
    <row r="8" spans="1:12" ht="12" customHeight="1" x14ac:dyDescent="0.2">
      <c r="A8" s="524"/>
      <c r="B8" s="299" t="s">
        <v>60</v>
      </c>
      <c r="C8" s="301">
        <v>55.555</v>
      </c>
      <c r="D8" s="296">
        <v>64.402000000000001</v>
      </c>
      <c r="E8" s="296">
        <v>66.442999999999998</v>
      </c>
      <c r="F8" s="296">
        <v>73.917000000000002</v>
      </c>
      <c r="G8" s="296">
        <v>81.078999999999994</v>
      </c>
      <c r="H8" s="291">
        <v>78.257000000000005</v>
      </c>
      <c r="I8" s="291">
        <v>74.027000000000001</v>
      </c>
      <c r="J8" s="291">
        <v>54.481999999999999</v>
      </c>
      <c r="K8" s="291">
        <v>32.503999999999998</v>
      </c>
      <c r="L8" s="291">
        <v>13.936999999999999</v>
      </c>
    </row>
    <row r="9" spans="1:12" ht="11.45" customHeight="1" x14ac:dyDescent="0.2">
      <c r="A9" s="524"/>
      <c r="B9" s="297" t="s">
        <v>130</v>
      </c>
      <c r="C9" s="298">
        <v>52.395000000000003</v>
      </c>
      <c r="D9" s="293">
        <v>61.661999999999999</v>
      </c>
      <c r="E9" s="293">
        <v>63.588000000000001</v>
      </c>
      <c r="F9" s="293">
        <v>70.596000000000004</v>
      </c>
      <c r="G9" s="293">
        <v>77.712999999999994</v>
      </c>
      <c r="H9" s="292">
        <v>75.085999999999999</v>
      </c>
      <c r="I9" s="292">
        <v>70.492999999999995</v>
      </c>
      <c r="J9" s="292">
        <v>52.204999999999998</v>
      </c>
      <c r="K9" s="292">
        <v>31.49</v>
      </c>
      <c r="L9" s="292">
        <v>12.988</v>
      </c>
    </row>
    <row r="10" spans="1:12" x14ac:dyDescent="0.2">
      <c r="A10" s="524"/>
      <c r="B10" s="297" t="s">
        <v>131</v>
      </c>
      <c r="C10" s="298">
        <v>5.2999999999999999E-2</v>
      </c>
      <c r="D10" s="293">
        <v>1.7000000000000001E-2</v>
      </c>
      <c r="E10" s="293">
        <v>0</v>
      </c>
      <c r="F10" s="293">
        <v>3.0000000000000001E-3</v>
      </c>
      <c r="G10" s="293">
        <v>4.0000000000000001E-3</v>
      </c>
      <c r="H10" s="292">
        <v>5.0000000000000001E-3</v>
      </c>
      <c r="I10" s="292">
        <v>1.7000000000000001E-2</v>
      </c>
      <c r="J10" s="292">
        <v>8.0000000000000002E-3</v>
      </c>
      <c r="K10" s="292">
        <v>1.2E-2</v>
      </c>
      <c r="L10" s="292">
        <v>1.0999999999999999E-2</v>
      </c>
    </row>
    <row r="11" spans="1:12" ht="12" customHeight="1" x14ac:dyDescent="0.2">
      <c r="A11" s="525"/>
      <c r="B11" s="285" t="s">
        <v>61</v>
      </c>
      <c r="C11" s="309">
        <v>57.597000000000001</v>
      </c>
      <c r="D11" s="289">
        <v>67.531000000000006</v>
      </c>
      <c r="E11" s="289">
        <v>68.650000000000006</v>
      </c>
      <c r="F11" s="289">
        <f>F5+F8</f>
        <v>75.869</v>
      </c>
      <c r="G11" s="289">
        <f>G5+G8</f>
        <v>82.984999999999999</v>
      </c>
      <c r="H11" s="290">
        <v>79.426000000000002</v>
      </c>
      <c r="I11" s="290">
        <v>76.352999999999994</v>
      </c>
      <c r="J11" s="290">
        <v>56.82</v>
      </c>
      <c r="K11" s="290">
        <v>33.207999999999998</v>
      </c>
      <c r="L11" s="290">
        <v>14.002000000000001</v>
      </c>
    </row>
    <row r="12" spans="1:12" ht="11.45" customHeight="1" x14ac:dyDescent="0.2">
      <c r="A12" s="523" t="s">
        <v>62</v>
      </c>
      <c r="B12" s="297" t="s">
        <v>63</v>
      </c>
      <c r="C12" s="298">
        <v>43.481000000000002</v>
      </c>
      <c r="D12" s="293">
        <v>33.167000000000002</v>
      </c>
      <c r="E12" s="293">
        <v>32.256</v>
      </c>
      <c r="F12" s="293">
        <v>46.11</v>
      </c>
      <c r="G12" s="293">
        <v>55.279000000000003</v>
      </c>
      <c r="H12" s="300">
        <v>59.618000000000002</v>
      </c>
      <c r="I12" s="300">
        <v>58.057000000000002</v>
      </c>
      <c r="J12" s="300">
        <v>42.316000000000003</v>
      </c>
      <c r="K12" s="300">
        <v>23.161000000000001</v>
      </c>
      <c r="L12" s="300">
        <v>19.100000000000001</v>
      </c>
    </row>
    <row r="13" spans="1:12" ht="11.45" customHeight="1" x14ac:dyDescent="0.2">
      <c r="A13" s="524"/>
      <c r="B13" s="297" t="s">
        <v>64</v>
      </c>
      <c r="C13" s="298">
        <v>4.9909999999999997</v>
      </c>
      <c r="D13" s="293">
        <v>4.9320000000000004</v>
      </c>
      <c r="E13" s="293">
        <v>4.7119999999999997</v>
      </c>
      <c r="F13" s="293">
        <v>6.819</v>
      </c>
      <c r="G13" s="293">
        <v>7.8730000000000002</v>
      </c>
      <c r="H13" s="300">
        <v>7.8570000000000002</v>
      </c>
      <c r="I13" s="300">
        <v>6.5549999999999997</v>
      </c>
      <c r="J13" s="300">
        <v>5.19</v>
      </c>
      <c r="K13" s="300">
        <v>3.129</v>
      </c>
      <c r="L13" s="300">
        <v>2.1829999999999998</v>
      </c>
    </row>
    <row r="14" spans="1:12" x14ac:dyDescent="0.2">
      <c r="A14" s="524"/>
      <c r="B14" s="297" t="s">
        <v>65</v>
      </c>
      <c r="C14" s="298">
        <v>0.24399999999999999</v>
      </c>
      <c r="D14" s="293">
        <v>0.46300000000000002</v>
      </c>
      <c r="E14" s="293">
        <v>0.40899999999999997</v>
      </c>
      <c r="F14" s="293">
        <v>0.90900000000000003</v>
      </c>
      <c r="G14" s="293">
        <v>1.3069999999999999</v>
      </c>
      <c r="H14" s="300">
        <v>1.399</v>
      </c>
      <c r="I14" s="300">
        <v>1.3129999999999999</v>
      </c>
      <c r="J14" s="300">
        <v>0.879</v>
      </c>
      <c r="K14" s="300">
        <v>0.59099999999999997</v>
      </c>
      <c r="L14" s="300">
        <v>0.77600000000000002</v>
      </c>
    </row>
    <row r="15" spans="1:12" ht="11.45" customHeight="1" x14ac:dyDescent="0.2">
      <c r="A15" s="524"/>
      <c r="B15" s="299" t="s">
        <v>66</v>
      </c>
      <c r="C15" s="301">
        <v>48.716000000000001</v>
      </c>
      <c r="D15" s="296">
        <v>38.561999999999998</v>
      </c>
      <c r="E15" s="296">
        <v>37.377000000000002</v>
      </c>
      <c r="F15" s="296">
        <v>53.838000000000001</v>
      </c>
      <c r="G15" s="296">
        <v>64.459000000000003</v>
      </c>
      <c r="H15" s="291">
        <v>68.873999999999995</v>
      </c>
      <c r="I15" s="291">
        <v>65.924999999999997</v>
      </c>
      <c r="J15" s="291">
        <v>48.384999999999998</v>
      </c>
      <c r="K15" s="291">
        <v>26.881</v>
      </c>
      <c r="L15" s="291">
        <v>22.059000000000001</v>
      </c>
    </row>
    <row r="16" spans="1:12" ht="11.45" customHeight="1" x14ac:dyDescent="0.2">
      <c r="A16" s="524"/>
      <c r="B16" s="297" t="s">
        <v>67</v>
      </c>
      <c r="C16" s="298">
        <v>6.4130000000000003</v>
      </c>
      <c r="D16" s="293">
        <v>5.7169999999999996</v>
      </c>
      <c r="E16" s="293">
        <v>5.6440000000000001</v>
      </c>
      <c r="F16" s="293">
        <v>8.0890000000000004</v>
      </c>
      <c r="G16" s="293">
        <v>9.2289999999999992</v>
      </c>
      <c r="H16" s="300">
        <v>10.33</v>
      </c>
      <c r="I16" s="300">
        <v>10.228</v>
      </c>
      <c r="J16" s="300">
        <v>8.6159999999999997</v>
      </c>
      <c r="K16" s="300">
        <v>5.7380000000000004</v>
      </c>
      <c r="L16" s="300">
        <v>5.4470000000000001</v>
      </c>
    </row>
    <row r="17" spans="1:12" ht="11.45" customHeight="1" x14ac:dyDescent="0.2">
      <c r="A17" s="524"/>
      <c r="B17" s="297" t="s">
        <v>68</v>
      </c>
      <c r="C17" s="298">
        <v>9.6739999999999995</v>
      </c>
      <c r="D17" s="293">
        <v>6.7569999999999997</v>
      </c>
      <c r="E17" s="293">
        <v>7.0609999999999999</v>
      </c>
      <c r="F17" s="293">
        <v>10.234</v>
      </c>
      <c r="G17" s="293">
        <v>12.394</v>
      </c>
      <c r="H17" s="300">
        <v>14.864000000000001</v>
      </c>
      <c r="I17" s="300">
        <v>14.412000000000001</v>
      </c>
      <c r="J17" s="300">
        <v>10.234</v>
      </c>
      <c r="K17" s="300">
        <v>5.7720000000000002</v>
      </c>
      <c r="L17" s="300">
        <v>4.8959999999999999</v>
      </c>
    </row>
    <row r="18" spans="1:12" ht="11.45" customHeight="1" x14ac:dyDescent="0.2">
      <c r="A18" s="524"/>
      <c r="B18" s="297" t="s">
        <v>118</v>
      </c>
      <c r="C18" s="298">
        <v>0.21299999999999999</v>
      </c>
      <c r="D18" s="293">
        <v>5.0999999999999997E-2</v>
      </c>
      <c r="E18" s="293">
        <v>0.27500000000000002</v>
      </c>
      <c r="F18" s="293">
        <v>0.33100000000000002</v>
      </c>
      <c r="G18" s="293">
        <v>0.55900000000000005</v>
      </c>
      <c r="H18" s="300">
        <v>0.68</v>
      </c>
      <c r="I18" s="300">
        <v>0.59099999999999997</v>
      </c>
      <c r="J18" s="300">
        <v>0.373</v>
      </c>
      <c r="K18" s="300">
        <v>0.14099999999999999</v>
      </c>
      <c r="L18" s="300">
        <v>7.3999999999999996E-2</v>
      </c>
    </row>
    <row r="19" spans="1:12" x14ac:dyDescent="0.2">
      <c r="A19" s="524"/>
      <c r="B19" s="297" t="s">
        <v>69</v>
      </c>
      <c r="C19" s="298">
        <v>0.11600000000000001</v>
      </c>
      <c r="D19" s="293">
        <v>8.2000000000000003E-2</v>
      </c>
      <c r="E19" s="293">
        <v>7.1999999999999995E-2</v>
      </c>
      <c r="F19" s="293">
        <v>0.11700000000000001</v>
      </c>
      <c r="G19" s="293">
        <v>0.16</v>
      </c>
      <c r="H19" s="300">
        <v>0.186</v>
      </c>
      <c r="I19" s="300">
        <v>0.217</v>
      </c>
      <c r="J19" s="300">
        <v>0.15</v>
      </c>
      <c r="K19" s="300">
        <v>6.4000000000000001E-2</v>
      </c>
      <c r="L19" s="300">
        <v>4.3999999999999997E-2</v>
      </c>
    </row>
    <row r="20" spans="1:12" x14ac:dyDescent="0.2">
      <c r="A20" s="524"/>
      <c r="B20" s="299" t="s">
        <v>70</v>
      </c>
      <c r="C20" s="301">
        <v>16.416</v>
      </c>
      <c r="D20" s="296">
        <v>12.606999999999999</v>
      </c>
      <c r="E20" s="296">
        <v>13.052</v>
      </c>
      <c r="F20" s="296">
        <v>18.771000000000001</v>
      </c>
      <c r="G20" s="296">
        <v>22.341999999999999</v>
      </c>
      <c r="H20" s="291">
        <v>26.06</v>
      </c>
      <c r="I20" s="291">
        <v>25.448</v>
      </c>
      <c r="J20" s="291">
        <v>19.373000000000001</v>
      </c>
      <c r="K20" s="291">
        <v>11.715</v>
      </c>
      <c r="L20" s="291">
        <v>10.461</v>
      </c>
    </row>
    <row r="21" spans="1:12" ht="12" customHeight="1" x14ac:dyDescent="0.2">
      <c r="A21" s="525"/>
      <c r="B21" s="285" t="s">
        <v>61</v>
      </c>
      <c r="C21" s="309">
        <v>65.132000000000005</v>
      </c>
      <c r="D21" s="289">
        <v>51.168999999999997</v>
      </c>
      <c r="E21" s="289">
        <v>50.429000000000002</v>
      </c>
      <c r="F21" s="289">
        <f>F20+F15</f>
        <v>72.609000000000009</v>
      </c>
      <c r="G21" s="289">
        <f>G20+G15</f>
        <v>86.801000000000002</v>
      </c>
      <c r="H21" s="290">
        <v>94.933999999999997</v>
      </c>
      <c r="I21" s="290">
        <v>91.373000000000005</v>
      </c>
      <c r="J21" s="290">
        <v>67.757999999999996</v>
      </c>
      <c r="K21" s="290">
        <v>38.595999999999997</v>
      </c>
      <c r="L21" s="290">
        <v>32.520000000000003</v>
      </c>
    </row>
    <row r="22" spans="1:12" ht="11.45" customHeight="1" x14ac:dyDescent="0.2">
      <c r="A22" s="523" t="s">
        <v>71</v>
      </c>
      <c r="B22" s="310" t="s">
        <v>72</v>
      </c>
      <c r="C22" s="284">
        <v>14.242000000000001</v>
      </c>
      <c r="D22" s="355">
        <v>10.821</v>
      </c>
      <c r="E22" s="355">
        <v>11.170999999999999</v>
      </c>
      <c r="F22" s="355">
        <v>12.84</v>
      </c>
      <c r="G22" s="355">
        <v>14.467000000000001</v>
      </c>
      <c r="H22" s="356">
        <v>14.593</v>
      </c>
      <c r="I22" s="356">
        <v>13.148999999999999</v>
      </c>
      <c r="J22" s="356">
        <v>7.9649999999999999</v>
      </c>
      <c r="K22" s="356">
        <v>3.05</v>
      </c>
      <c r="L22" s="356">
        <v>2.0470000000000002</v>
      </c>
    </row>
    <row r="23" spans="1:12" ht="11.45" customHeight="1" x14ac:dyDescent="0.2">
      <c r="A23" s="524"/>
      <c r="B23" s="297" t="s">
        <v>73</v>
      </c>
      <c r="C23" s="298">
        <v>4.9740000000000002</v>
      </c>
      <c r="D23" s="293">
        <v>4.29</v>
      </c>
      <c r="E23" s="293">
        <v>4.41</v>
      </c>
      <c r="F23" s="293">
        <v>6.2160000000000002</v>
      </c>
      <c r="G23" s="293">
        <v>6.9219999999999997</v>
      </c>
      <c r="H23" s="300">
        <v>7.516</v>
      </c>
      <c r="I23" s="300">
        <v>7.45</v>
      </c>
      <c r="J23" s="300">
        <v>5.3940000000000001</v>
      </c>
      <c r="K23" s="300">
        <v>3.286</v>
      </c>
      <c r="L23" s="300">
        <v>2.6059999999999999</v>
      </c>
    </row>
    <row r="24" spans="1:12" x14ac:dyDescent="0.2">
      <c r="A24" s="524"/>
      <c r="B24" s="297" t="s">
        <v>74</v>
      </c>
      <c r="C24" s="298">
        <v>0.67400000000000004</v>
      </c>
      <c r="D24" s="293">
        <v>0.65700000000000003</v>
      </c>
      <c r="E24" s="293">
        <v>0.62</v>
      </c>
      <c r="F24" s="293">
        <v>0.84199999999999997</v>
      </c>
      <c r="G24" s="293">
        <v>1.155</v>
      </c>
      <c r="H24" s="300">
        <v>1.2230000000000001</v>
      </c>
      <c r="I24" s="300">
        <v>0.97599999999999998</v>
      </c>
      <c r="J24" s="300">
        <v>0.88500000000000001</v>
      </c>
      <c r="K24" s="300">
        <v>0.505</v>
      </c>
      <c r="L24" s="300">
        <v>0.55500000000000005</v>
      </c>
    </row>
    <row r="25" spans="1:12" x14ac:dyDescent="0.2">
      <c r="A25" s="525"/>
      <c r="B25" s="285" t="s">
        <v>75</v>
      </c>
      <c r="C25" s="309">
        <v>19.89</v>
      </c>
      <c r="D25" s="289">
        <v>15.768000000000001</v>
      </c>
      <c r="E25" s="289">
        <v>16.201000000000001</v>
      </c>
      <c r="F25" s="289">
        <f>F22+F23+F24</f>
        <v>19.898</v>
      </c>
      <c r="G25" s="289">
        <f>G22+G23+G24</f>
        <v>22.544</v>
      </c>
      <c r="H25" s="290">
        <v>23.332000000000001</v>
      </c>
      <c r="I25" s="290">
        <v>21.574999999999999</v>
      </c>
      <c r="J25" s="290">
        <v>14.244</v>
      </c>
      <c r="K25" s="290">
        <v>6.8410000000000002</v>
      </c>
      <c r="L25" s="290">
        <v>5.2080000000000002</v>
      </c>
    </row>
    <row r="26" spans="1:12" ht="13.5" thickBot="1" x14ac:dyDescent="0.25">
      <c r="A26" s="526" t="s">
        <v>76</v>
      </c>
      <c r="B26" s="527"/>
      <c r="C26" s="357">
        <v>142.619</v>
      </c>
      <c r="D26" s="358">
        <v>134.46799999999999</v>
      </c>
      <c r="E26" s="358">
        <v>135.28</v>
      </c>
      <c r="F26" s="358">
        <f>F25+F21+F11</f>
        <v>168.376</v>
      </c>
      <c r="G26" s="358">
        <f>G25+G21+G11</f>
        <v>192.32999999999998</v>
      </c>
      <c r="H26" s="359">
        <v>197.69200000000001</v>
      </c>
      <c r="I26" s="359">
        <v>189.30099999999999</v>
      </c>
      <c r="J26" s="359">
        <v>138.822</v>
      </c>
      <c r="K26" s="359">
        <v>78.644999999999996</v>
      </c>
      <c r="L26" s="359">
        <v>51.73</v>
      </c>
    </row>
    <row r="27" spans="1:12" x14ac:dyDescent="0.2">
      <c r="A27" s="341" t="s">
        <v>117</v>
      </c>
      <c r="B27" s="341"/>
      <c r="C27" s="342"/>
      <c r="D27" s="342"/>
      <c r="E27" s="342"/>
      <c r="L27" s="291"/>
    </row>
    <row r="28" spans="1:12" s="268" customFormat="1" ht="12.75" customHeight="1" x14ac:dyDescent="0.2">
      <c r="A28" s="512" t="s">
        <v>132</v>
      </c>
      <c r="B28" s="512"/>
      <c r="C28" s="512"/>
      <c r="D28" s="512"/>
      <c r="E28" s="512"/>
      <c r="L28" s="291"/>
    </row>
    <row r="29" spans="1:12" ht="15" customHeight="1" x14ac:dyDescent="0.2">
      <c r="A29" s="512" t="s">
        <v>105</v>
      </c>
      <c r="B29" s="512"/>
      <c r="C29" s="512"/>
      <c r="D29" s="512"/>
      <c r="E29" s="512"/>
    </row>
    <row r="30" spans="1:12" ht="64.150000000000006" customHeight="1" x14ac:dyDescent="0.2">
      <c r="A30" s="513" t="s">
        <v>133</v>
      </c>
      <c r="B30" s="513"/>
      <c r="C30" s="513"/>
      <c r="D30" s="513"/>
      <c r="E30" s="513"/>
    </row>
  </sheetData>
  <mergeCells count="8">
    <mergeCell ref="A30:E30"/>
    <mergeCell ref="A29:E29"/>
    <mergeCell ref="A28:E28"/>
    <mergeCell ref="A4:B4"/>
    <mergeCell ref="A5:A11"/>
    <mergeCell ref="A12:A21"/>
    <mergeCell ref="A22:A25"/>
    <mergeCell ref="A26:B2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Figure 1.1-1</vt:lpstr>
      <vt:lpstr>Figure 1.1-2</vt:lpstr>
      <vt:lpstr>Figure 1.1-3</vt:lpstr>
      <vt:lpstr>Figure 1.1-4</vt:lpstr>
      <vt:lpstr>Figure 1.1-5</vt:lpstr>
      <vt:lpstr>Figure 1.1-6</vt:lpstr>
      <vt:lpstr>Source Figure 1.1-6</vt:lpstr>
      <vt:lpstr>Figure 1.1-7</vt:lpstr>
      <vt:lpstr>Figure 1.1-8</vt:lpstr>
    </vt:vector>
  </TitlesOfParts>
  <Company>INSEE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dc:creator>
  <cp:lastModifiedBy>ROSOVSKY Maguelonne</cp:lastModifiedBy>
  <cp:lastPrinted>2013-08-26T09:49:48Z</cp:lastPrinted>
  <dcterms:created xsi:type="dcterms:W3CDTF">2005-06-14T09:11:25Z</dcterms:created>
  <dcterms:modified xsi:type="dcterms:W3CDTF">2021-10-21T14:41:44Z</dcterms:modified>
</cp:coreProperties>
</file>