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ublications DES réalisation\RAPPORT ANNUEL\rapportannuel 2022\1-En validation\FS 2\pole CDT\"/>
    </mc:Choice>
  </mc:AlternateContent>
  <bookViews>
    <workbookView xWindow="-1350" yWindow="-60" windowWidth="21315" windowHeight="10035"/>
  </bookViews>
  <sheets>
    <sheet name="Sommaire" sheetId="32" r:id="rId1"/>
    <sheet name="Figure 1" sheetId="23" r:id="rId2"/>
    <sheet name="Figure 2" sheetId="1" r:id="rId3"/>
    <sheet name="Figure 3" sheetId="33" r:id="rId4"/>
    <sheet name="Figure 4" sheetId="20" r:id="rId5"/>
    <sheet name="Figure 5" sheetId="24" r:id="rId6"/>
    <sheet name="Figure 6" sheetId="21" r:id="rId7"/>
    <sheet name="Figure 7" sheetId="25" r:id="rId8"/>
    <sheet name="Figure 8" sheetId="26" r:id="rId9"/>
    <sheet name="Figure 9" sheetId="27" r:id="rId10"/>
    <sheet name="Figure 10" sheetId="22" r:id="rId11"/>
    <sheet name="Figure 11" sheetId="37" r:id="rId12"/>
    <sheet name="Figure 12" sheetId="35" r:id="rId13"/>
    <sheet name="Figure 13" sheetId="36" r:id="rId14"/>
  </sheets>
  <calcPr calcId="152511"/>
</workbook>
</file>

<file path=xl/calcChain.xml><?xml version="1.0" encoding="utf-8"?>
<calcChain xmlns="http://schemas.openxmlformats.org/spreadsheetml/2006/main">
  <c r="B15" i="35" l="1"/>
  <c r="G12" i="37" l="1"/>
  <c r="F12" i="37"/>
  <c r="H11" i="37"/>
  <c r="G11" i="37"/>
  <c r="F11" i="37"/>
  <c r="B12" i="36" l="1"/>
  <c r="S23" i="33" l="1"/>
  <c r="S18" i="33"/>
  <c r="S17" i="33"/>
  <c r="M11" i="33"/>
  <c r="K11" i="33"/>
  <c r="S10" i="33"/>
  <c r="M10" i="33"/>
  <c r="K10" i="33"/>
  <c r="I10" i="33"/>
  <c r="S7" i="33"/>
  <c r="S5" i="33"/>
  <c r="M5" i="33"/>
  <c r="K5" i="33"/>
</calcChain>
</file>

<file path=xl/sharedStrings.xml><?xml version="1.0" encoding="utf-8"?>
<sst xmlns="http://schemas.openxmlformats.org/spreadsheetml/2006/main" count="669" uniqueCount="230">
  <si>
    <t>H</t>
  </si>
  <si>
    <t>F</t>
  </si>
  <si>
    <t>nd</t>
  </si>
  <si>
    <t>Intérieur - gendarmerie</t>
  </si>
  <si>
    <t>Intérieur - secrétariat général</t>
  </si>
  <si>
    <t>Champ : Ministères.</t>
  </si>
  <si>
    <t>(1) AT reconnus uniquement.</t>
  </si>
  <si>
    <t>(3) DDI inclus, hors EPA.</t>
  </si>
  <si>
    <t>Note : Le taux de couverture représente la part des services du ministère couverts par ces réponses. Ces résultats excluent les accidents du trajet.</t>
  </si>
  <si>
    <t>nd : données non disponibles, non communiquées ou manquantes.</t>
  </si>
  <si>
    <t>Nombre d'AT ayant fait l'objet de plus de 3 jours d'arrêt ou ayant provoqué le décès</t>
  </si>
  <si>
    <t xml:space="preserve">* Taux de réponse manquant (remplacé par le taux de couverture global de l'enquête lorsqu'il était disponible). </t>
  </si>
  <si>
    <t>(1) Accidents reconnus uniquement.</t>
  </si>
  <si>
    <t>Moyenne jours d'arrêt</t>
  </si>
  <si>
    <t>Communauté de communes, de ville</t>
  </si>
  <si>
    <t>Communauté urbaine, district</t>
  </si>
  <si>
    <t>Commune</t>
  </si>
  <si>
    <t>Centre d'action sociale</t>
  </si>
  <si>
    <t>Département</t>
  </si>
  <si>
    <t>Offices publics de l'habitat (OPH)</t>
  </si>
  <si>
    <t>Région</t>
  </si>
  <si>
    <t>Syndicat</t>
  </si>
  <si>
    <t>Autre collectivité territoriale</t>
  </si>
  <si>
    <t>Métropole</t>
  </si>
  <si>
    <t>Ensemble</t>
  </si>
  <si>
    <t>Autres collectivités hospitalières</t>
  </si>
  <si>
    <t>Centres de soins avec/sans hébergement</t>
  </si>
  <si>
    <t>Centres d'hébergement pour personnes âgées</t>
  </si>
  <si>
    <t>Centres hospitaliers généraux</t>
  </si>
  <si>
    <t>Centres hospitaliers régionaux</t>
  </si>
  <si>
    <t>Centres hospitaliers spécialisés</t>
  </si>
  <si>
    <t>Hôpitaux locaux</t>
  </si>
  <si>
    <t>(en %)</t>
  </si>
  <si>
    <t>Part des agents ayant eu…</t>
  </si>
  <si>
    <t>au moins un accident dans l'année</t>
  </si>
  <si>
    <t>un accident</t>
  </si>
  <si>
    <t>deux accidents</t>
  </si>
  <si>
    <t>trois accidents ou plus</t>
  </si>
  <si>
    <t>Fonction publique territoriale</t>
  </si>
  <si>
    <t>Ensemble de la fonction publique</t>
  </si>
  <si>
    <t>Secteur privé</t>
  </si>
  <si>
    <t>Champ : France, salariés.</t>
  </si>
  <si>
    <t>Note : Accidents du travail déclarés, hors accidents de trajet, survenus dans les 12 mois précédant la collecte.</t>
  </si>
  <si>
    <t>Filière</t>
  </si>
  <si>
    <t>Administrative</t>
  </si>
  <si>
    <t>Animation</t>
  </si>
  <si>
    <t>Culturelle</t>
  </si>
  <si>
    <t>Incendie et secours</t>
  </si>
  <si>
    <t>Médico-sociale technique</t>
  </si>
  <si>
    <t>Police municipale</t>
  </si>
  <si>
    <t>Sociale</t>
  </si>
  <si>
    <t>Sportive</t>
  </si>
  <si>
    <t>Technique</t>
  </si>
  <si>
    <t>Chute de plain-pied</t>
  </si>
  <si>
    <t>Effort lié à la manutention de malades</t>
  </si>
  <si>
    <t>Contact/Projection avec sang, urine, produit biologique, etc. sur peau lésée, muqueuses, yeux</t>
  </si>
  <si>
    <t xml:space="preserve">Aide-soignant(e) </t>
  </si>
  <si>
    <t>Infirmier(e) en soins généraux</t>
  </si>
  <si>
    <t>Agent de bio-nettoyage</t>
  </si>
  <si>
    <t>(2) Hors personnel militaire.</t>
  </si>
  <si>
    <t>Accidents de service</t>
  </si>
  <si>
    <t>Accidents de trajet</t>
  </si>
  <si>
    <t>Contact avec un malade agité</t>
  </si>
  <si>
    <t>Intérieur - police</t>
  </si>
  <si>
    <t>Agriculture et Alimentation</t>
  </si>
  <si>
    <t>Transition écologique et solidaire, logement et habitat durable et Cohésion des territoires - Aviation civile</t>
  </si>
  <si>
    <t>Répartition selon le sexe
(en %)</t>
  </si>
  <si>
    <t>Taux de couverture
(en %)</t>
  </si>
  <si>
    <t>Répartition selon la gravité
(en nombre)</t>
  </si>
  <si>
    <t>Nombre d'agents en équivalent temps plein de l'échantillon</t>
  </si>
  <si>
    <t>Sans arrêt
(A)</t>
  </si>
  <si>
    <t>Avec arrêt
(B)</t>
  </si>
  <si>
    <t xml:space="preserve">Avec décès
(C)
</t>
  </si>
  <si>
    <t>Nombre d'accidents du travail notifiés
(A + B + C)</t>
  </si>
  <si>
    <t>dont + de 3 jours
parmi (B)</t>
  </si>
  <si>
    <t>Nombre d'accidents de trajet notifiés
(A + B + C)</t>
  </si>
  <si>
    <t>Transition écologique et solidaire, Logement et Habitat durable et Cohésion des territoires - Aviation civile</t>
  </si>
  <si>
    <t>Nombre d'accidents du travail (hors accidents de trajet) et avec arrêt de travail recensés</t>
  </si>
  <si>
    <t>Source : Enquête Conditions de travail - Risques psychosociaux 2019, Dares, DGAFP, Drees, Insee. Traitement Dares et DGAFP - SDessi.</t>
  </si>
  <si>
    <t>-</t>
  </si>
  <si>
    <t>Fonction publique hospitalière</t>
  </si>
  <si>
    <t>** Comprend également les accidents de trajet.</t>
  </si>
  <si>
    <t>Enseignement supérieur, Recherche et Innovation</t>
  </si>
  <si>
    <t>Nombre d'accidents de service pour 100 agents</t>
  </si>
  <si>
    <t xml:space="preserve">Agriculture et Pêche </t>
  </si>
  <si>
    <t>Ministères économiques et financiers</t>
  </si>
  <si>
    <t>Culture et Communication</t>
  </si>
  <si>
    <t>DDI</t>
  </si>
  <si>
    <t>Défense</t>
  </si>
  <si>
    <t>Écologie, Développement durable et Énergie, et Logement, Égalité des territoires et Ruralité - hors Aviation civile</t>
  </si>
  <si>
    <t>Écologie, Développement et Aménagement durables - Aviation civile</t>
  </si>
  <si>
    <t>Note : Le taux de couverture représente la part des effectifs du ministère couverts par ces réponses. Ces résultats excluent les accidents de trajet.</t>
  </si>
  <si>
    <t>Nombre de MP reconnues</t>
  </si>
  <si>
    <t>Services du Premier ministre</t>
  </si>
  <si>
    <t>Ministères sociaux</t>
  </si>
  <si>
    <t>Nombre de maladies professionnelles</t>
  </si>
  <si>
    <t>Nombre moyen de jours d'arrêt</t>
  </si>
  <si>
    <t>Note : Le faible taux de couverture de l'enquête rend les résultats fragiles et la comparaison avec des résultats d'années antérieures délicate.</t>
  </si>
  <si>
    <t>Centre de soins avec/sans hébergement</t>
  </si>
  <si>
    <t>Centre d'hébergement pour personnes âgées</t>
  </si>
  <si>
    <t>Affaires étrangères et européennes</t>
  </si>
  <si>
    <t xml:space="preserve">Ministères économiques et financiers </t>
  </si>
  <si>
    <t>Autre Écologie, Développement et Aménagement durables</t>
  </si>
  <si>
    <t xml:space="preserve">Enseignement supérieur et Recherche </t>
  </si>
  <si>
    <t>Justice et Libertés</t>
  </si>
  <si>
    <t>Santé, Jeunesse, Sports et Vie associative</t>
  </si>
  <si>
    <t>Travail, Relations sociales, Famille, Solidarité et Ville</t>
  </si>
  <si>
    <t>*</t>
  </si>
  <si>
    <t>Intérieur - Gendarmerie</t>
  </si>
  <si>
    <t>Intérieur - Police</t>
  </si>
  <si>
    <t>Source : Volet AT/MP, Bilans de l'application des dispositions relatives à l'hygiène, à la sécurité du travail et à la médecine du travail dans la fonction publique de l'Etat. Traitement DGAFP - Dessi.</t>
  </si>
  <si>
    <t>Note : Le taux de couverture représente la part des effectifs du ministère couverts par ces réponses.</t>
  </si>
  <si>
    <t>Notes : En 2020, 27 964 accidents de service et 4 419 accidents de trajet d'agents de la FPT ont été recensés dans la BND ; le faible taux de couverture de l'enquête rend les résultats fragiles et la comparaison avec des résultats d'années antérieures délicate.</t>
  </si>
  <si>
    <t>Notes : En 2020, 14 671 accidents de service et 1 034 accidents de trajet d'agents de la FPH ont été recensés dans la BND ; le faible taux de couverture de l'enquête rend les résultats fragiles et la comparaison avec des résultats d'années antérieures délicate.</t>
  </si>
  <si>
    <t>Source : DGOS et ATIH,  Analyse des bilans sociaux des établissements publics de santé à fin 2019.</t>
  </si>
  <si>
    <t>Nombre d'accidents du travail avec arrêt de travail recensés pour 100 ETP</t>
  </si>
  <si>
    <t>Champ : Agents travaillant dans 440 établissements publics de santé répondants.</t>
  </si>
  <si>
    <t>Lecture : Sur un échantillon de 440 établissements composés de 628 775 ETP au total, 27 368 accidents du travail (hors accidents de trajet) et avec arrêt de travail ont été recensés soit 4,4 accidents du travail pour 100 ETP.</t>
  </si>
  <si>
    <t>362(**)</t>
  </si>
  <si>
    <t>Figure 1 : Part des agents ayant eu un accident du travail dans les trois versants de la fonction publique et dans le secteur privé en 2019</t>
  </si>
  <si>
    <t>Figure 6 : Répartition des accidents de service et de trajet selon le type de collectivité dans la fonction publique territoriale en 2020</t>
  </si>
  <si>
    <t>Figure 7 : Accidents du travail recensés dans la fonction publique hospitalière en 2019</t>
  </si>
  <si>
    <t>Figure 8 : Causes d'accidents du travail les plus fréquentes dans la fonction publique hospitalière en 2019</t>
  </si>
  <si>
    <t>Figure 9 : Métiers les plus touchés par les accidents du travail dans la fonction publique hospitalière en 2019</t>
  </si>
  <si>
    <t>Figure 10 : Répartition des accidents de service et de trajet selon le type d'établissement de la fonction publique hospitalière en 2020</t>
  </si>
  <si>
    <t xml:space="preserve">Numéro de la feuille </t>
  </si>
  <si>
    <t>8.5-1</t>
  </si>
  <si>
    <t>8.5-2</t>
  </si>
  <si>
    <t>8.5-3</t>
  </si>
  <si>
    <t>8.5-4</t>
  </si>
  <si>
    <t>8.5-5</t>
  </si>
  <si>
    <t>8.5-6</t>
  </si>
  <si>
    <t>8.5-7</t>
  </si>
  <si>
    <t>8.5-8</t>
  </si>
  <si>
    <t>8.5-9</t>
  </si>
  <si>
    <t>8.5-10</t>
  </si>
  <si>
    <t>Répartition des accidents de service et de trajet selon le type d'établissement de la fonction publique hospitalière en 2020</t>
  </si>
  <si>
    <t>Figure 2 : Répartition des accidents du travail notifiés en 2020 selon le sexe et la gravité par ministère</t>
  </si>
  <si>
    <t>Métiers les plus touchés par les accidents du travail dans la fonction publique hospitalière en 2019</t>
  </si>
  <si>
    <t>Nombre de maladies professionnelles reconnues selon les ministères depuis 2007</t>
  </si>
  <si>
    <t>Répartition des maladies professionnelles selon le type de collectivité de la fonction publique territoriale en 2020</t>
  </si>
  <si>
    <t>Répartition des maladies professionnelles selon le type d'établissement de la fonction publique hospitalière en 2020</t>
  </si>
  <si>
    <t>8.6-1</t>
  </si>
  <si>
    <t>8.6-2</t>
  </si>
  <si>
    <t>8.6-3</t>
  </si>
  <si>
    <t>Part des agents ayant eu un accident du travail dans les trois versants de la fonction publique et dans le secteur privé en 2019</t>
  </si>
  <si>
    <t>Répartition des accidents du travail notifiés en 2020 selon le sexe et la gravité par ministère</t>
  </si>
  <si>
    <t>Répartition des accidents de trajet notifiés en 2020 selon le sexe et la gravité par ministère</t>
  </si>
  <si>
    <t>Répartition des accidents de service et de trajet selon le type de collectivité dans la fonction publique territoriale en 2020</t>
  </si>
  <si>
    <t>Accidents du travail recensés dans la fonction publique hospitalière en 2019</t>
  </si>
  <si>
    <t>Causes d'accidents du travail les plus fréquentes dans la fonction publique hospitalière en 2019</t>
  </si>
  <si>
    <t>Figure 4 : Répartition des accidents de trajet notifiés en 2020 selon le sexe et la gravité par ministère</t>
  </si>
  <si>
    <t>entre 75 et 100</t>
  </si>
  <si>
    <t>entre 80 et 100</t>
  </si>
  <si>
    <t>92*</t>
  </si>
  <si>
    <t>56*</t>
  </si>
  <si>
    <t>87*</t>
  </si>
  <si>
    <t>91*</t>
  </si>
  <si>
    <t>89*</t>
  </si>
  <si>
    <t>100*</t>
  </si>
  <si>
    <t>Taux de couverture (en %)</t>
  </si>
  <si>
    <t>96*</t>
  </si>
  <si>
    <t>&gt; 70</t>
  </si>
  <si>
    <t>(4) Les agents contractuels recrutés sous contrat à durée déterminée supérieur ou égal à un an ou en contrat à durée indéterminée, à temps complet, relevant du budget de l’Éducation nationale ont été intégrés dans les chiffres de l'enquête 2014.</t>
  </si>
  <si>
    <t>Champ : Échantillon de 644 988 agents représentant 45 % de la population des actifs territoriaux affiliés à la CNRACL.</t>
  </si>
  <si>
    <t>Champ : Échantillon de 423 établissements publics de santé répondants à ces éléments (84 % des établissements publics de plus de 300 agents)</t>
  </si>
  <si>
    <t>Champ : Échantillon de 423 établissements publics de santé répondant à ces éléments.</t>
  </si>
  <si>
    <t>Champ : Échantillon de 209 976 agents représentant 22 % de la population des actifs hospitaliers de la CNRACL.</t>
  </si>
  <si>
    <t>Figure 11 : Nombre de maladies professionnelles reconnues selon les ministères depuis 2007</t>
  </si>
  <si>
    <t>Figure 12 : Répartition des maladies professionnelles selon le type de collectivité de la fonction publique territoriale en 2020</t>
  </si>
  <si>
    <t>Figure 13 : Répartition des maladies professionnelles selon le type d'établissement de la fonction publique hospitalière en 2020</t>
  </si>
  <si>
    <t>Part avec arrêt
(en %)</t>
  </si>
  <si>
    <t>Source : DGCL, synthèse nationale des rapports au CTP sur l'état des collectivités territoriales au 31 décembre 2019.</t>
  </si>
  <si>
    <t>Champ : Fonctionnaires et contractuels sur emplois permanents employés dans les collectivités territoriales au 31 décembre 2019.</t>
  </si>
  <si>
    <t>Source : Volet AT/MP, Bilan de l'application des dispositions relatives à l'hygiène, à la sécurité du travail et à la médecine du travail dans la fonction publique de l'État en 2020. Traitement DGAFP - SDessi.</t>
  </si>
  <si>
    <t xml:space="preserve">Lecture : en 2020, au sein du ministère des affaires étrangères et européennes, 14 accidents de travail ayant fait l'objet de plus de 3 jours d'arrêt ou ayant provoqué le décès sont recensés. </t>
  </si>
  <si>
    <t xml:space="preserve">Lecture : en 2019, 75 % des accidents du travail sont provoqués suite à un effort lié à la manutention de malades. </t>
  </si>
  <si>
    <t>Lecture : en 2019, 96 % des établissements ont indiqué qu'au moins une aide soignant avait eu un accident du travail.</t>
  </si>
  <si>
    <t>(1) Le taux de sinistralité est calculé en rapportant le nombre d'événements (accident de service ou de trajet) d'une année aux effectifs couverts par la Banque nationale des données.</t>
  </si>
  <si>
    <t>Lecture : en 2020, dans la FPT, 65 % des accidents de service ont donné lieu à un arrêt maladie, qui a duré en moyenne 53 jours.</t>
  </si>
  <si>
    <t>(1) Le taux de sinistralité est calculé en rapportant le nombre d'événements (accidents de service ou de trajet) d'une année au nombre des effectifs couverts par la Banque nationale des données.</t>
  </si>
  <si>
    <t>Lecture : en 2020, dans la FPH, 48 % des accidents de service ont donné lieu à un arrêt maladie, qui a duré en moyenne 58 jours.</t>
  </si>
  <si>
    <t>(1) Le taux de sinistralité est calculé en rapportant le nombre de maladies professionnelles d'une année aux effectifs couverts par la Banque nationale des données.</t>
  </si>
  <si>
    <t>Établissements publics à caractère sanitaire ou social</t>
  </si>
  <si>
    <r>
      <t>Taux de sinistralité</t>
    </r>
    <r>
      <rPr>
        <b/>
        <vertAlign val="superscript"/>
        <sz val="10"/>
        <rFont val="Arial Narrow"/>
        <family val="2"/>
      </rPr>
      <t xml:space="preserve">(1)
</t>
    </r>
    <r>
      <rPr>
        <b/>
        <sz val="10"/>
        <rFont val="Arial Narrow"/>
        <family val="2"/>
      </rPr>
      <t>(en %)</t>
    </r>
  </si>
  <si>
    <t>Conseil d'État</t>
  </si>
  <si>
    <t>Éducation nationale</t>
  </si>
  <si>
    <r>
      <t>Europe et Affaires étrangères</t>
    </r>
    <r>
      <rPr>
        <vertAlign val="superscript"/>
        <sz val="10"/>
        <rFont val="Arial Narrow"/>
        <family val="2"/>
      </rPr>
      <t>(1)</t>
    </r>
  </si>
  <si>
    <r>
      <t>Ministères économiques et financiers</t>
    </r>
    <r>
      <rPr>
        <vertAlign val="superscript"/>
        <sz val="10"/>
        <rFont val="Arial Narrow"/>
        <family val="2"/>
      </rPr>
      <t>(1)</t>
    </r>
  </si>
  <si>
    <r>
      <t>Conseil d'État</t>
    </r>
    <r>
      <rPr>
        <vertAlign val="superscript"/>
        <sz val="10"/>
        <rFont val="Arial Narrow"/>
        <family val="2"/>
      </rPr>
      <t xml:space="preserve"> (1)</t>
    </r>
  </si>
  <si>
    <r>
      <t>Culture</t>
    </r>
    <r>
      <rPr>
        <vertAlign val="superscript"/>
        <sz val="10"/>
        <rFont val="Arial Narrow"/>
        <family val="2"/>
      </rPr>
      <t xml:space="preserve">(1) </t>
    </r>
  </si>
  <si>
    <r>
      <t>Directions départementales interministérielles</t>
    </r>
    <r>
      <rPr>
        <vertAlign val="superscript"/>
        <sz val="10"/>
        <rFont val="Arial Narrow"/>
        <family val="2"/>
      </rPr>
      <t>(1)</t>
    </r>
  </si>
  <si>
    <r>
      <t>Armées</t>
    </r>
    <r>
      <rPr>
        <vertAlign val="superscript"/>
        <sz val="10"/>
        <rFont val="Arial Narrow"/>
        <family val="2"/>
      </rPr>
      <t>(2)</t>
    </r>
  </si>
  <si>
    <r>
      <t>Transition écologique et solidaire, Logement et Habitat durable et Cohésion des territoires - hors Aviation civile</t>
    </r>
    <r>
      <rPr>
        <vertAlign val="superscript"/>
        <sz val="10"/>
        <rFont val="Arial Narrow"/>
        <family val="2"/>
      </rPr>
      <t>(1)(3)</t>
    </r>
  </si>
  <si>
    <r>
      <t>Éducation nationale</t>
    </r>
    <r>
      <rPr>
        <vertAlign val="superscript"/>
        <sz val="10"/>
        <rFont val="Arial Narrow"/>
        <family val="2"/>
      </rPr>
      <t>(4)</t>
    </r>
  </si>
  <si>
    <r>
      <t>Justice</t>
    </r>
    <r>
      <rPr>
        <vertAlign val="superscript"/>
        <sz val="10"/>
        <rFont val="Arial Narrow"/>
        <family val="2"/>
      </rPr>
      <t>(1)</t>
    </r>
  </si>
  <si>
    <r>
      <t>Services du Premier ministre</t>
    </r>
    <r>
      <rPr>
        <vertAlign val="superscript"/>
        <sz val="10"/>
        <rFont val="Arial Narrow"/>
        <family val="2"/>
      </rPr>
      <t>(1)</t>
    </r>
  </si>
  <si>
    <r>
      <t>Ministères sociaux</t>
    </r>
    <r>
      <rPr>
        <vertAlign val="superscript"/>
        <sz val="10"/>
        <rFont val="Arial Narrow"/>
        <family val="2"/>
      </rPr>
      <t>(1)</t>
    </r>
  </si>
  <si>
    <r>
      <t>Affaires étrangères et européennes</t>
    </r>
    <r>
      <rPr>
        <vertAlign val="superscript"/>
        <sz val="10"/>
        <rFont val="Arial Narrow"/>
        <family val="2"/>
      </rPr>
      <t>(1)</t>
    </r>
  </si>
  <si>
    <r>
      <t>Éducation nationale</t>
    </r>
    <r>
      <rPr>
        <vertAlign val="superscript"/>
        <sz val="10"/>
        <rFont val="Arial Narrow"/>
        <family val="2"/>
      </rPr>
      <t>(1)</t>
    </r>
  </si>
  <si>
    <r>
      <t>Enseignement supérieur et Recherche</t>
    </r>
    <r>
      <rPr>
        <vertAlign val="superscript"/>
        <sz val="10"/>
        <rFont val="Arial Narrow"/>
        <family val="2"/>
      </rPr>
      <t>(1)</t>
    </r>
  </si>
  <si>
    <r>
      <t>Intérieur - police</t>
    </r>
    <r>
      <rPr>
        <vertAlign val="superscript"/>
        <sz val="10"/>
        <rFont val="Arial Narrow"/>
        <family val="2"/>
      </rPr>
      <t>(1)</t>
    </r>
  </si>
  <si>
    <r>
      <t>Justice et Libertés</t>
    </r>
    <r>
      <rPr>
        <vertAlign val="superscript"/>
        <sz val="10"/>
        <rFont val="Arial Narrow"/>
        <family val="2"/>
      </rPr>
      <t>(1)</t>
    </r>
  </si>
  <si>
    <r>
      <t>Santé, Jeunesse, Sports et Vie associative</t>
    </r>
    <r>
      <rPr>
        <vertAlign val="superscript"/>
        <sz val="10"/>
        <rFont val="Arial Narrow"/>
        <family val="2"/>
      </rPr>
      <t>(1)</t>
    </r>
  </si>
  <si>
    <r>
      <t>Travail, Relations sociales, Famille, Solidarité et Ville</t>
    </r>
    <r>
      <rPr>
        <vertAlign val="superscript"/>
        <sz val="10"/>
        <rFont val="Arial Narrow"/>
        <family val="2"/>
      </rPr>
      <t>(1)</t>
    </r>
  </si>
  <si>
    <r>
      <t>Source : Volet AT/MP, Bilans de l'application des dispositions relatives à l'hygiène, à la sécurité du travail et à la médecine du travail dans la fonction publique de l'</t>
    </r>
    <r>
      <rPr>
        <sz val="9"/>
        <rFont val="Arial Narrow"/>
        <family val="2"/>
      </rPr>
      <t>É</t>
    </r>
    <r>
      <rPr>
        <i/>
        <sz val="9"/>
        <rFont val="Arial Narrow"/>
        <family val="2"/>
      </rPr>
      <t>tat. Traitement DGAFP - SDessi.</t>
    </r>
  </si>
  <si>
    <r>
      <t xml:space="preserve">(1) </t>
    </r>
    <r>
      <rPr>
        <sz val="9"/>
        <rFont val="Arial Narrow"/>
        <family val="2"/>
      </rPr>
      <t>AT reconnus uniquement.</t>
    </r>
  </si>
  <si>
    <t>Fonction publique de l'État</t>
  </si>
  <si>
    <t>Accidents du travail et maladies professionnelles</t>
  </si>
  <si>
    <r>
      <rPr>
        <b/>
        <sz val="10"/>
        <color theme="1"/>
        <rFont val="Arial"/>
        <family val="2"/>
      </rPr>
      <t xml:space="preserve">Les maladies professionnelles </t>
    </r>
    <r>
      <rPr>
        <sz val="10"/>
        <color theme="1"/>
        <rFont val="Arial"/>
        <family val="2"/>
      </rPr>
      <t xml:space="preserve">
Les résultats agrégés portant sur les maladies professionnelles reconnues en 2020, issus du bilan « Hygiène et sécurité » pour la FPE, sont présentés dans la BDS, figure 11. Des éléments peuvent être obtenus pour la FPT et la FPH grâce à l’exploitation de la Banque nationale de données (BND) du Fonds national de prévention de la CNRACL, données issues de l’utilisation du logiciel Prorisq (BDS, figures 12 et 13).
</t>
    </r>
  </si>
  <si>
    <t>Numérotation de la figure dans le  RA 2020</t>
  </si>
  <si>
    <r>
      <rPr>
        <b/>
        <sz val="10"/>
        <color theme="1"/>
        <rFont val="Arial"/>
        <family val="2"/>
      </rPr>
      <t>Les accidents du travail</t>
    </r>
    <r>
      <rPr>
        <sz val="10"/>
        <color theme="1"/>
        <rFont val="Arial"/>
        <family val="2"/>
      </rPr>
      <t xml:space="preserve">
Dans la fonction publique de l’État, la refonte du bilan « Hygiène et sécurité » en 2013 auprès des ministères a permis la mise en place d’un volet spécifique sur les accidents du travail et les maladies professionnelles. Les résultats agrégés portant sur les accidents du travail et les accidents de trajet de 2019 sont présentés dans les figures 2 à 4 de la Base de données sociales.
Dans la fonction publique territoriale, l’indicateur utilisé est le nombre d’accidents (avec ou sans arrêt) pour 100 agents (Figure 5). 
Dans la fonction publique hospitalière, l’indicateur retenu est le nombre d’accidents du travail, avec et sans arrêt (Figures 7 à 9).
Des éléments complémentaires peuvent être obtenus grâce à l’exploitation de l’enquête Conditions de travail 2019, seule source permettant la comparaison des données sur les accidents du travail entre versants et le secteur privé. En 2019, 10,1 % des agents de la fonction publique et 10,7 % des salariés du privé ont eu au moins un accident de service ou du travail au cours de l’année (Figure 1). Dans la fonction publique, 7,9 % des agents ont déclaré un accident de service, 1,5 % deux et 0,8 % trois ou plus.
Pour la FPT et la FPH, des éléments complémentaires peuvent aussi être obtenus grâce à l’exploitation de la Banque nationale de données (BND) du Fonds national de prévention de la CNRACL, données issues de l’utilisation du logiciel Prorisq (Figures 6 et 10).
</t>
    </r>
  </si>
  <si>
    <t>Accidents du travail</t>
  </si>
  <si>
    <t>Maladies professionnelles</t>
  </si>
  <si>
    <t>Figure 3 : Nombre d'accidents du travail notifiés ayant fait l'objet de plus de 3 jours d'arrêt ou ayant provoqué le décès selon les ministères depuis 2007</t>
  </si>
  <si>
    <t>Nombre d'accidents du travail (AT) notifiés ayant fait l'objet de plus de 3 jours d'arrêt ou ayant provoqué le décès selon les ministères depuis 2007</t>
  </si>
  <si>
    <t>Lecture : Sur un périmètre couvrant 100 % des services du Conseil d'État, 14 accidents du travail ont été notifiés en 2020. Parmi ceux-ci, 79 % concernaient des femmes. Parmi les accidents du travail qui concernaient les femmes dans ce même ministère, 4  n'ont fait l'objet d'aucun arrêt de travail, 7 en ont fait l'objet (dont 3 avec un arrêt de travail de plus de 3 jours) et aucun n'a donné lieu à un décès.</t>
  </si>
  <si>
    <t>Lecture : Sur un périmètre couvrant 100 % des services du Conseil d'État, 25 accidents du trajet ont été notifiés en 2020. Parmi ceux-ci, 84 % concernaient des femmes. Parmi les accidents du trajet qui concernaient les femmes dans ce même ministère, 10 n'ont fait l'objet d'aucun arrêt de travail, 11 en ont fait l'objet (dont 10 avec un arrêt de travail de plus de 3 jours), et aucun n'a donné lieu à un décès.</t>
  </si>
  <si>
    <t>Lecture : en 2019, on dénombre 6,3 accidents de service pour 100 agents dans l'ensemble des collectivités territoriales et 0,9 accidents du trajet pour 100 agents.</t>
  </si>
  <si>
    <t>Nombre d'accidents de trajet pour 100 agents</t>
  </si>
  <si>
    <t>Figure 5 : Répartition du nombre d'accidents du travail et de trajet pour 100 agents selon la filière dans les collectivités territoriales au 31 décembre 2019</t>
  </si>
  <si>
    <t>Répartition du nombre d'accidents du travail et de trajet pour 100 agents selon la filière dans les collectivités territoriales au 31 décembre 2017</t>
  </si>
  <si>
    <t>Sources : CNRACL, Fonds national de prévention, Banque nationale de données (BND).</t>
  </si>
  <si>
    <t xml:space="preserve">Part des établissements de santé qui déclarent le métier parmi les plus touchés </t>
  </si>
  <si>
    <t xml:space="preserve">Lecture : en 2020, 2 263 maladies professionnelles ont été recensées. Elles concernent 0,4 % des agents. 62,7 % des agents qui ont une maladie professionnelle ont eu un arrêt maladie, en moyenne de 167 jours. </t>
  </si>
  <si>
    <t>Source : CNRACL, Fonds national de prévention, Banque nationale de données (BND).</t>
  </si>
  <si>
    <t>Lecture : En 2019, 11 % des agents de la FPT ont déclaré avoir subi au moins un accident du travail dans l'année : 9 % ont déclaré un accident, 1 % deux accidents et 1 % trois accidents ou plus.</t>
  </si>
  <si>
    <t xml:space="preserve">Part des établissements de santé qui déclarent la cause d'accident parmi les plus fréquentes
</t>
  </si>
  <si>
    <t xml:space="preserve">Contient des données sur l'égalité professionnelle entre les femmes et les hommes </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</si>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</sst>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0.0_ ;\-#,##0.0\ "/>
    <numFmt numFmtId="166" formatCode="_-* #,##0\ _€_-;\-* #,##0\ _€_-;_-* &quot;-&quot;??\ _€_-;_-@_-"/>
    <numFmt numFmtId="167" formatCode="_-* #,##0.0\ _€_-;\-* #,##0.0\ _€_-;_-* &quot;-&quot;??\ _€_-;_-@_-"/>
    <numFmt numFmtId="168" formatCode="#,##0_ ;\-#,##0\ "/>
  </numFmts>
  <fonts count="40" x14ac:knownFonts="1">
    <font>
      <sz val="11"/>
      <color theme="1"/>
      <name val="Calibri"/>
      <family val="2"/>
      <scheme val="minor"/>
    </font>
    <font>
      <sz val="11"/>
      <color theme="1"/>
      <name val="Calibri"/>
      <family val="2"/>
      <scheme val="minor"/>
    </font>
    <font>
      <b/>
      <sz val="10"/>
      <name val="Arial"/>
      <family val="2"/>
    </font>
    <font>
      <sz val="9"/>
      <name val="Arial"/>
      <family val="2"/>
    </font>
    <font>
      <sz val="10"/>
      <name val="Arial"/>
      <family val="2"/>
    </font>
    <font>
      <i/>
      <sz val="8"/>
      <name val="Arial"/>
      <family val="2"/>
    </font>
    <font>
      <sz val="8"/>
      <name val="Arial"/>
      <family val="2"/>
    </font>
    <font>
      <b/>
      <sz val="18"/>
      <color indexed="56"/>
      <name val="Cambria"/>
      <family val="2"/>
    </font>
    <font>
      <b/>
      <sz val="9"/>
      <name val="Arial"/>
      <family val="2"/>
    </font>
    <font>
      <sz val="11"/>
      <name val="Calibri"/>
      <family val="2"/>
      <scheme val="minor"/>
    </font>
    <font>
      <sz val="10"/>
      <name val="Arial"/>
      <family val="2"/>
    </font>
    <font>
      <sz val="10"/>
      <name val="Arial"/>
      <family val="2"/>
    </font>
    <font>
      <b/>
      <sz val="11"/>
      <color theme="1"/>
      <name val="Calibri"/>
      <family val="2"/>
      <scheme val="minor"/>
    </font>
    <font>
      <i/>
      <sz val="11"/>
      <color theme="1"/>
      <name val="Calibri"/>
      <family val="2"/>
      <scheme val="minor"/>
    </font>
    <font>
      <u/>
      <sz val="11"/>
      <color theme="10"/>
      <name val="Calibri"/>
      <family val="2"/>
      <scheme val="minor"/>
    </font>
    <font>
      <sz val="10"/>
      <name val="Arial"/>
      <family val="2"/>
    </font>
    <font>
      <b/>
      <sz val="10"/>
      <color theme="0"/>
      <name val="Arial"/>
      <family val="2"/>
    </font>
    <font>
      <sz val="10"/>
      <name val="Arial Narrow"/>
      <family val="2"/>
    </font>
    <font>
      <b/>
      <sz val="10"/>
      <name val="Arial Narrow"/>
      <family val="2"/>
    </font>
    <font>
      <sz val="10"/>
      <color theme="1"/>
      <name val="Arial Narrow"/>
      <family val="2"/>
    </font>
    <font>
      <sz val="10"/>
      <color theme="1"/>
      <name val="Calibri"/>
      <family val="2"/>
      <scheme val="minor"/>
    </font>
    <font>
      <vertAlign val="superscript"/>
      <sz val="10"/>
      <name val="Arial Narrow"/>
      <family val="2"/>
    </font>
    <font>
      <sz val="10"/>
      <name val="Arial"/>
      <family val="2"/>
    </font>
    <font>
      <b/>
      <sz val="10"/>
      <color theme="1"/>
      <name val="Arial Narrow"/>
      <family val="2"/>
    </font>
    <font>
      <b/>
      <vertAlign val="superscript"/>
      <sz val="10"/>
      <name val="Arial Narrow"/>
      <family val="2"/>
    </font>
    <font>
      <i/>
      <sz val="9"/>
      <name val="Arial Narrow"/>
      <family val="2"/>
    </font>
    <font>
      <sz val="9"/>
      <name val="Arial Narrow"/>
      <family val="2"/>
    </font>
    <font>
      <b/>
      <sz val="9"/>
      <color theme="0"/>
      <name val="Arial Narrow"/>
      <family val="2"/>
    </font>
    <font>
      <sz val="9"/>
      <color theme="1"/>
      <name val="Arial Narrow"/>
      <family val="2"/>
    </font>
    <font>
      <sz val="9"/>
      <color theme="1"/>
      <name val="Calibri"/>
      <family val="2"/>
      <scheme val="minor"/>
    </font>
    <font>
      <sz val="11"/>
      <color theme="1"/>
      <name val="Arial Narrow"/>
      <family val="2"/>
    </font>
    <font>
      <b/>
      <i/>
      <sz val="10"/>
      <name val="Arial Narrow"/>
      <family val="2"/>
    </font>
    <font>
      <vertAlign val="superscript"/>
      <sz val="9"/>
      <name val="Arial Narrow"/>
      <family val="2"/>
    </font>
    <font>
      <i/>
      <sz val="9"/>
      <name val="Arial"/>
      <family val="2"/>
    </font>
    <font>
      <vertAlign val="superscript"/>
      <sz val="9"/>
      <name val="Arial"/>
      <family val="2"/>
    </font>
    <font>
      <i/>
      <sz val="9"/>
      <color theme="1"/>
      <name val="Arial Narrow"/>
      <family val="2"/>
    </font>
    <font>
      <sz val="10"/>
      <color theme="1"/>
      <name val="Arial"/>
      <family val="2"/>
    </font>
    <font>
      <b/>
      <sz val="10"/>
      <color theme="1"/>
      <name val="Arial"/>
      <family val="2"/>
    </font>
    <font>
      <u/>
      <sz val="10"/>
      <color theme="10"/>
      <name val="Arial"/>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s>
  <cellStyleXfs count="23">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0" fontId="10" fillId="0" borderId="0"/>
    <xf numFmtId="0" fontId="4" fillId="0" borderId="0"/>
    <xf numFmtId="0" fontId="4" fillId="0" borderId="0"/>
    <xf numFmtId="43" fontId="4" fillId="0" borderId="0" applyFont="0" applyFill="0" applyBorder="0" applyAlignment="0" applyProtection="0"/>
    <xf numFmtId="0" fontId="11" fillId="0" borderId="0"/>
    <xf numFmtId="0" fontId="4" fillId="0" borderId="0"/>
    <xf numFmtId="0" fontId="4" fillId="0" borderId="0"/>
    <xf numFmtId="0" fontId="14" fillId="0" borderId="0" applyNumberFormat="0" applyFill="0" applyBorder="0" applyAlignment="0" applyProtection="0"/>
    <xf numFmtId="43" fontId="1" fillId="0" borderId="0" applyFont="0" applyFill="0" applyBorder="0" applyAlignment="0" applyProtection="0"/>
    <xf numFmtId="0" fontId="15" fillId="0" borderId="0"/>
    <xf numFmtId="0" fontId="22" fillId="0" borderId="0"/>
    <xf numFmtId="44" fontId="22" fillId="0" borderId="0" applyFont="0" applyFill="0" applyBorder="0" applyAlignment="0" applyProtection="0"/>
    <xf numFmtId="44"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22" fillId="0" borderId="0" applyFont="0" applyFill="0" applyBorder="0" applyAlignment="0" applyProtection="0"/>
    <xf numFmtId="9" fontId="4" fillId="0" borderId="0" applyFont="0" applyFill="0" applyBorder="0" applyAlignment="0" applyProtection="0"/>
  </cellStyleXfs>
  <cellXfs count="314">
    <xf numFmtId="0" fontId="0" fillId="0" borderId="0" xfId="0"/>
    <xf numFmtId="0" fontId="2" fillId="0" borderId="0" xfId="0" applyFont="1"/>
    <xf numFmtId="0" fontId="0" fillId="0" borderId="0" xfId="0" applyBorder="1"/>
    <xf numFmtId="0" fontId="9" fillId="0" borderId="0" xfId="0" applyFont="1"/>
    <xf numFmtId="0" fontId="2" fillId="0" borderId="13" xfId="0" applyFont="1" applyBorder="1" applyAlignment="1">
      <alignment horizontal="left" wrapText="1"/>
    </xf>
    <xf numFmtId="0" fontId="2" fillId="3" borderId="0" xfId="4" applyFont="1" applyFill="1" applyBorder="1" applyAlignment="1">
      <alignment vertical="center"/>
    </xf>
    <xf numFmtId="0" fontId="10" fillId="0" borderId="0" xfId="4"/>
    <xf numFmtId="0" fontId="10" fillId="0" borderId="0" xfId="4" applyBorder="1"/>
    <xf numFmtId="0" fontId="6" fillId="0" borderId="0" xfId="4" applyFont="1" applyBorder="1"/>
    <xf numFmtId="0" fontId="2" fillId="0" borderId="0" xfId="5" applyFont="1" applyFill="1" applyBorder="1" applyAlignment="1">
      <alignment vertical="center" wrapText="1"/>
    </xf>
    <xf numFmtId="0" fontId="6" fillId="0" borderId="0" xfId="5" applyFont="1" applyFill="1"/>
    <xf numFmtId="0" fontId="6" fillId="0" borderId="0" xfId="6" applyFont="1" applyFill="1"/>
    <xf numFmtId="0" fontId="5" fillId="0" borderId="0" xfId="6" applyFont="1" applyFill="1"/>
    <xf numFmtId="0" fontId="5" fillId="0" borderId="0" xfId="5" applyFont="1" applyFill="1" applyBorder="1" applyAlignment="1">
      <alignment vertical="center" wrapText="1"/>
    </xf>
    <xf numFmtId="0" fontId="4" fillId="0" borderId="0" xfId="4" applyFont="1" applyFill="1"/>
    <xf numFmtId="0" fontId="6" fillId="0" borderId="0" xfId="4" applyFont="1" applyFill="1" applyBorder="1" applyAlignment="1">
      <alignment wrapText="1"/>
    </xf>
    <xf numFmtId="0" fontId="4" fillId="0" borderId="0" xfId="4" applyFont="1" applyFill="1" applyAlignment="1">
      <alignment wrapText="1"/>
    </xf>
    <xf numFmtId="0" fontId="2" fillId="0" borderId="0" xfId="4" applyFont="1" applyFill="1" applyBorder="1" applyAlignment="1">
      <alignment vertical="center"/>
    </xf>
    <xf numFmtId="0" fontId="2" fillId="0" borderId="0" xfId="4" applyFont="1" applyFill="1" applyBorder="1" applyAlignment="1">
      <alignment vertical="center" wrapText="1"/>
    </xf>
    <xf numFmtId="0" fontId="2" fillId="0" borderId="0" xfId="4" applyFont="1" applyFill="1" applyBorder="1" applyAlignment="1">
      <alignment horizontal="left" vertical="center" wrapText="1"/>
    </xf>
    <xf numFmtId="0" fontId="13" fillId="0" borderId="0" xfId="0" applyFont="1"/>
    <xf numFmtId="0" fontId="13" fillId="0" borderId="0" xfId="0" applyFont="1" applyBorder="1"/>
    <xf numFmtId="0" fontId="2" fillId="0" borderId="0" xfId="4" applyFont="1" applyFill="1" applyBorder="1" applyAlignment="1">
      <alignment horizontal="left" vertical="center"/>
    </xf>
    <xf numFmtId="0" fontId="12" fillId="0" borderId="0" xfId="0" applyFont="1"/>
    <xf numFmtId="1" fontId="3" fillId="0" borderId="0" xfId="1"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0" fillId="2" borderId="0" xfId="0" applyFill="1"/>
    <xf numFmtId="0" fontId="0" fillId="0" borderId="0" xfId="0" applyFont="1"/>
    <xf numFmtId="1" fontId="0" fillId="0" borderId="0" xfId="0" applyNumberFormat="1" applyFill="1"/>
    <xf numFmtId="0" fontId="0" fillId="0" borderId="0" xfId="0" applyFill="1"/>
    <xf numFmtId="0" fontId="3" fillId="0" borderId="0" xfId="10" applyFont="1" applyFill="1" applyBorder="1" applyAlignment="1">
      <alignment horizontal="center" vertical="center"/>
    </xf>
    <xf numFmtId="0" fontId="15" fillId="0" borderId="0" xfId="13"/>
    <xf numFmtId="0" fontId="15" fillId="0" borderId="0" xfId="13" applyBorder="1"/>
    <xf numFmtId="0" fontId="15" fillId="0" borderId="0" xfId="13" applyAlignment="1">
      <alignment wrapText="1"/>
    </xf>
    <xf numFmtId="0" fontId="2" fillId="0" borderId="13" xfId="0" applyFont="1" applyBorder="1" applyAlignment="1"/>
    <xf numFmtId="0" fontId="2" fillId="0" borderId="0" xfId="13" applyFont="1"/>
    <xf numFmtId="0" fontId="15" fillId="0" borderId="0" xfId="13" applyFill="1"/>
    <xf numFmtId="0" fontId="15" fillId="0" borderId="0" xfId="13" applyFill="1" applyAlignment="1"/>
    <xf numFmtId="0" fontId="16" fillId="0" borderId="0" xfId="13" applyFont="1" applyFill="1"/>
    <xf numFmtId="0" fontId="4" fillId="0" borderId="0" xfId="4" applyFont="1"/>
    <xf numFmtId="0" fontId="2" fillId="0" borderId="0" xfId="13" applyFont="1" applyAlignment="1">
      <alignment vertical="center"/>
    </xf>
    <xf numFmtId="0" fontId="2" fillId="0" borderId="0" xfId="0" applyFont="1" applyAlignment="1">
      <alignment vertical="center"/>
    </xf>
    <xf numFmtId="1" fontId="15" fillId="0" borderId="0" xfId="13" applyNumberFormat="1"/>
    <xf numFmtId="1" fontId="5" fillId="0" borderId="0" xfId="13" applyNumberFormat="1" applyFont="1" applyFill="1" applyBorder="1" applyAlignment="1"/>
    <xf numFmtId="1" fontId="5" fillId="0" borderId="0" xfId="13" applyNumberFormat="1" applyFont="1" applyFill="1" applyBorder="1" applyAlignment="1">
      <alignment horizontal="left" wrapText="1"/>
    </xf>
    <xf numFmtId="1" fontId="6" fillId="0" borderId="0" xfId="13" applyNumberFormat="1" applyFont="1"/>
    <xf numFmtId="1" fontId="15" fillId="0" borderId="0" xfId="13" applyNumberFormat="1" applyBorder="1"/>
    <xf numFmtId="1" fontId="3" fillId="0" borderId="0" xfId="10" applyNumberFormat="1" applyFont="1" applyFill="1" applyBorder="1" applyAlignment="1">
      <alignment horizontal="center" vertical="center"/>
    </xf>
    <xf numFmtId="0" fontId="2" fillId="0" borderId="0" xfId="0" applyFont="1" applyBorder="1" applyAlignment="1">
      <alignment horizontal="left" wrapText="1"/>
    </xf>
    <xf numFmtId="0" fontId="17" fillId="2" borderId="8" xfId="13" applyFont="1" applyFill="1" applyBorder="1" applyAlignment="1">
      <alignment horizontal="center" vertical="center" wrapText="1"/>
    </xf>
    <xf numFmtId="0" fontId="17" fillId="2" borderId="10" xfId="13" applyFont="1" applyFill="1" applyBorder="1" applyAlignment="1">
      <alignment horizontal="center" vertical="center" wrapText="1"/>
    </xf>
    <xf numFmtId="1" fontId="17" fillId="2" borderId="8" xfId="13" applyNumberFormat="1" applyFont="1" applyFill="1" applyBorder="1" applyAlignment="1">
      <alignment horizontal="center" vertical="center" wrapText="1"/>
    </xf>
    <xf numFmtId="166" fontId="17" fillId="0" borderId="4" xfId="7" applyNumberFormat="1" applyFont="1" applyFill="1" applyBorder="1" applyAlignment="1">
      <alignment horizontal="center" vertical="center" wrapText="1"/>
    </xf>
    <xf numFmtId="167" fontId="17" fillId="0" borderId="4" xfId="7" applyNumberFormat="1" applyFont="1" applyFill="1" applyBorder="1" applyAlignment="1">
      <alignment horizontal="center" vertical="center" wrapText="1"/>
    </xf>
    <xf numFmtId="0" fontId="20" fillId="0" borderId="0" xfId="0" applyFont="1"/>
    <xf numFmtId="0" fontId="2" fillId="0" borderId="0" xfId="0" applyFont="1" applyBorder="1" applyAlignment="1"/>
    <xf numFmtId="0" fontId="18" fillId="0" borderId="0" xfId="0" applyFont="1" applyBorder="1" applyAlignment="1">
      <alignment horizontal="left" wrapText="1"/>
    </xf>
    <xf numFmtId="0" fontId="17"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5" xfId="0" applyFont="1" applyBorder="1" applyAlignment="1">
      <alignment vertical="center" wrapText="1"/>
    </xf>
    <xf numFmtId="0" fontId="18" fillId="0" borderId="4" xfId="0" applyFont="1" applyBorder="1" applyAlignment="1">
      <alignment vertical="center" wrapText="1"/>
    </xf>
    <xf numFmtId="0" fontId="18" fillId="0" borderId="7" xfId="13" applyFont="1" applyFill="1" applyBorder="1" applyAlignment="1">
      <alignment horizontal="center" wrapText="1"/>
    </xf>
    <xf numFmtId="0" fontId="18" fillId="0" borderId="8" xfId="13" applyFont="1" applyFill="1" applyBorder="1" applyAlignment="1">
      <alignment horizontal="center"/>
    </xf>
    <xf numFmtId="0" fontId="18" fillId="0" borderId="8" xfId="5" applyFont="1" applyFill="1" applyBorder="1" applyAlignment="1">
      <alignment horizontal="center"/>
    </xf>
    <xf numFmtId="0" fontId="18" fillId="0" borderId="4" xfId="13" applyFont="1" applyFill="1" applyBorder="1" applyAlignment="1">
      <alignment horizontal="center"/>
    </xf>
    <xf numFmtId="0" fontId="17" fillId="0" borderId="8" xfId="13" applyFont="1" applyFill="1" applyBorder="1" applyAlignment="1">
      <alignment vertical="center" wrapText="1"/>
    </xf>
    <xf numFmtId="0" fontId="17" fillId="2" borderId="8" xfId="13" applyFont="1" applyFill="1" applyBorder="1" applyAlignment="1">
      <alignment vertical="center" wrapText="1"/>
    </xf>
    <xf numFmtId="0" fontId="17" fillId="0" borderId="18" xfId="13" applyFont="1" applyFill="1" applyBorder="1" applyAlignment="1">
      <alignment vertical="center" wrapText="1"/>
    </xf>
    <xf numFmtId="0" fontId="17" fillId="3" borderId="18" xfId="13" applyFont="1" applyFill="1" applyBorder="1" applyAlignment="1">
      <alignment vertical="center" wrapText="1"/>
    </xf>
    <xf numFmtId="0" fontId="23" fillId="0" borderId="9" xfId="13" applyFont="1" applyFill="1" applyBorder="1" applyAlignment="1">
      <alignment vertical="center" wrapText="1"/>
    </xf>
    <xf numFmtId="0" fontId="26" fillId="0" borderId="0" xfId="13" applyFont="1" applyFill="1"/>
    <xf numFmtId="0" fontId="25" fillId="0" borderId="0" xfId="13" applyFont="1" applyFill="1" applyBorder="1" applyAlignment="1">
      <alignment horizontal="left" wrapText="1"/>
    </xf>
    <xf numFmtId="0" fontId="26" fillId="0" borderId="0" xfId="13" applyFont="1"/>
    <xf numFmtId="0" fontId="17" fillId="0" borderId="4" xfId="13" applyFont="1" applyFill="1" applyBorder="1" applyAlignment="1">
      <alignment horizontal="right" vertical="center" wrapText="1" indent="1"/>
    </xf>
    <xf numFmtId="0" fontId="17" fillId="0" borderId="10" xfId="13" applyFont="1" applyFill="1" applyBorder="1" applyAlignment="1">
      <alignment horizontal="right" vertical="center" wrapText="1" indent="1"/>
    </xf>
    <xf numFmtId="0" fontId="17" fillId="0" borderId="10" xfId="5" applyFont="1" applyFill="1" applyBorder="1" applyAlignment="1">
      <alignment horizontal="right" vertical="center" wrapText="1" indent="1"/>
    </xf>
    <xf numFmtId="1" fontId="17" fillId="0" borderId="10" xfId="13" applyNumberFormat="1" applyFont="1" applyFill="1" applyBorder="1" applyAlignment="1">
      <alignment horizontal="right" vertical="center" indent="1"/>
    </xf>
    <xf numFmtId="0" fontId="17" fillId="0" borderId="4" xfId="13" applyFont="1" applyFill="1" applyBorder="1" applyAlignment="1">
      <alignment horizontal="right" vertical="center" indent="1"/>
    </xf>
    <xf numFmtId="0" fontId="17" fillId="0" borderId="10" xfId="13" applyFont="1" applyFill="1" applyBorder="1" applyAlignment="1">
      <alignment horizontal="right" vertical="center" indent="1"/>
    </xf>
    <xf numFmtId="0" fontId="17" fillId="0" borderId="10" xfId="5" applyFont="1" applyFill="1" applyBorder="1" applyAlignment="1">
      <alignment horizontal="right" vertical="center" indent="1"/>
    </xf>
    <xf numFmtId="0" fontId="17" fillId="2" borderId="4" xfId="13" applyFont="1" applyFill="1" applyBorder="1" applyAlignment="1">
      <alignment horizontal="right" vertical="center" indent="1"/>
    </xf>
    <xf numFmtId="0" fontId="17" fillId="2" borderId="10" xfId="13" applyFont="1" applyFill="1" applyBorder="1" applyAlignment="1">
      <alignment horizontal="right" vertical="center" indent="1"/>
    </xf>
    <xf numFmtId="0" fontId="17" fillId="2" borderId="10" xfId="5" applyFont="1" applyFill="1" applyBorder="1" applyAlignment="1">
      <alignment horizontal="right" vertical="center" indent="1"/>
    </xf>
    <xf numFmtId="1" fontId="17" fillId="2" borderId="10" xfId="13" applyNumberFormat="1" applyFont="1" applyFill="1" applyBorder="1" applyAlignment="1">
      <alignment horizontal="right" vertical="center" indent="1"/>
    </xf>
    <xf numFmtId="1" fontId="17" fillId="0" borderId="4" xfId="13" applyNumberFormat="1" applyFont="1" applyFill="1" applyBorder="1" applyAlignment="1">
      <alignment horizontal="right" vertical="center" indent="1"/>
    </xf>
    <xf numFmtId="1" fontId="17" fillId="0" borderId="4" xfId="13" applyNumberFormat="1" applyFont="1" applyFill="1" applyBorder="1" applyAlignment="1">
      <alignment horizontal="right" indent="1"/>
    </xf>
    <xf numFmtId="0" fontId="26" fillId="0" borderId="7" xfId="0" applyFont="1" applyBorder="1" applyAlignment="1">
      <alignment horizontal="center" vertical="center" wrapText="1"/>
    </xf>
    <xf numFmtId="0" fontId="17" fillId="0" borderId="1" xfId="0" applyFont="1" applyBorder="1" applyAlignment="1">
      <alignment horizontal="left" vertical="center" wrapText="1"/>
    </xf>
    <xf numFmtId="0" fontId="17" fillId="0" borderId="5" xfId="0" applyFont="1" applyFill="1" applyBorder="1" applyAlignment="1">
      <alignment horizontal="left" vertical="center" wrapText="1"/>
    </xf>
    <xf numFmtId="0" fontId="18" fillId="0" borderId="4" xfId="0" applyFont="1" applyBorder="1" applyAlignment="1">
      <alignment horizontal="left" vertical="center" wrapText="1"/>
    </xf>
    <xf numFmtId="0" fontId="26" fillId="0" borderId="0" xfId="0" applyFont="1"/>
    <xf numFmtId="0" fontId="28" fillId="0" borderId="0" xfId="0" applyFont="1"/>
    <xf numFmtId="0" fontId="29" fillId="0" borderId="0" xfId="0" applyFont="1"/>
    <xf numFmtId="168" fontId="17" fillId="0" borderId="1" xfId="12" applyNumberFormat="1" applyFont="1" applyFill="1" applyBorder="1" applyAlignment="1">
      <alignment horizontal="right" vertical="center" wrapText="1" indent="1"/>
    </xf>
    <xf numFmtId="1" fontId="17" fillId="0" borderId="1" xfId="0" applyNumberFormat="1" applyFont="1" applyFill="1" applyBorder="1" applyAlignment="1">
      <alignment horizontal="right" vertical="center" indent="1"/>
    </xf>
    <xf numFmtId="168" fontId="17" fillId="0" borderId="5" xfId="12" applyNumberFormat="1" applyFont="1" applyFill="1" applyBorder="1" applyAlignment="1">
      <alignment horizontal="right" vertical="center" wrapText="1" indent="1"/>
    </xf>
    <xf numFmtId="1" fontId="17" fillId="0" borderId="5" xfId="0" applyNumberFormat="1" applyFont="1" applyFill="1" applyBorder="1" applyAlignment="1">
      <alignment horizontal="right" vertical="center" indent="1"/>
    </xf>
    <xf numFmtId="168" fontId="18" fillId="0" borderId="4" xfId="12" applyNumberFormat="1" applyFont="1" applyFill="1" applyBorder="1" applyAlignment="1">
      <alignment horizontal="right" wrapText="1" indent="1"/>
    </xf>
    <xf numFmtId="164" fontId="18" fillId="0" borderId="4" xfId="0" applyNumberFormat="1" applyFont="1" applyFill="1" applyBorder="1" applyAlignment="1">
      <alignment horizontal="right" vertical="center" indent="1"/>
    </xf>
    <xf numFmtId="1" fontId="18" fillId="0" borderId="4" xfId="0" applyNumberFormat="1" applyFont="1" applyFill="1" applyBorder="1" applyAlignment="1">
      <alignment horizontal="right" vertical="center" indent="1"/>
    </xf>
    <xf numFmtId="0" fontId="17" fillId="0" borderId="5" xfId="0" applyFont="1" applyBorder="1" applyAlignment="1">
      <alignment horizontal="left" vertical="center" wrapText="1"/>
    </xf>
    <xf numFmtId="168" fontId="18" fillId="0" borderId="4" xfId="12" applyNumberFormat="1" applyFont="1" applyFill="1" applyBorder="1" applyAlignment="1">
      <alignment horizontal="right" vertical="center" wrapText="1" indent="1"/>
    </xf>
    <xf numFmtId="164" fontId="17" fillId="0" borderId="5" xfId="1" applyNumberFormat="1" applyFont="1" applyFill="1" applyBorder="1" applyAlignment="1">
      <alignment horizontal="right" vertical="center" indent="1"/>
    </xf>
    <xf numFmtId="1" fontId="17" fillId="0" borderId="5" xfId="1" applyNumberFormat="1" applyFont="1" applyFill="1" applyBorder="1" applyAlignment="1">
      <alignment horizontal="right" vertical="center" indent="1"/>
    </xf>
    <xf numFmtId="164" fontId="18" fillId="0" borderId="4" xfId="1" applyNumberFormat="1" applyFont="1" applyFill="1" applyBorder="1" applyAlignment="1">
      <alignment horizontal="right" vertical="center" indent="1"/>
    </xf>
    <xf numFmtId="0" fontId="17" fillId="0" borderId="4" xfId="4" applyFont="1" applyFill="1" applyBorder="1" applyAlignment="1">
      <alignment horizontal="right" indent="1"/>
    </xf>
    <xf numFmtId="0" fontId="17" fillId="0" borderId="4" xfId="4" applyFont="1" applyFill="1" applyBorder="1" applyAlignment="1">
      <alignment wrapText="1"/>
    </xf>
    <xf numFmtId="0" fontId="17" fillId="0" borderId="4" xfId="4" applyFont="1" applyFill="1" applyBorder="1" applyAlignment="1">
      <alignment horizontal="left" wrapText="1"/>
    </xf>
    <xf numFmtId="1" fontId="17" fillId="0" borderId="4" xfId="4" applyNumberFormat="1" applyFont="1" applyFill="1" applyBorder="1" applyAlignment="1">
      <alignment horizontal="right" indent="1"/>
    </xf>
    <xf numFmtId="1" fontId="17" fillId="0" borderId="4" xfId="4" applyNumberFormat="1" applyFont="1" applyFill="1" applyBorder="1" applyAlignment="1">
      <alignment horizontal="right" vertical="center" indent="1"/>
    </xf>
    <xf numFmtId="0" fontId="25" fillId="0" borderId="0" xfId="4" applyFont="1" applyFill="1" applyBorder="1" applyAlignment="1"/>
    <xf numFmtId="0" fontId="26" fillId="0" borderId="0" xfId="4" applyFont="1" applyFill="1"/>
    <xf numFmtId="0" fontId="25" fillId="0" borderId="0" xfId="4" applyFont="1" applyFill="1"/>
    <xf numFmtId="0" fontId="26" fillId="0" borderId="0" xfId="4" applyFont="1" applyFill="1" applyBorder="1" applyAlignment="1">
      <alignment wrapText="1"/>
    </xf>
    <xf numFmtId="0" fontId="18" fillId="0" borderId="19" xfId="0" applyFont="1" applyBorder="1" applyAlignment="1">
      <alignment horizontal="left" wrapText="1"/>
    </xf>
    <xf numFmtId="0" fontId="17" fillId="0" borderId="1" xfId="0" applyFont="1" applyBorder="1" applyAlignment="1">
      <alignment vertical="center" wrapText="1"/>
    </xf>
    <xf numFmtId="0" fontId="17" fillId="0" borderId="11" xfId="0" applyFont="1" applyBorder="1" applyAlignment="1">
      <alignment horizontal="center" vertical="center" wrapText="1"/>
    </xf>
    <xf numFmtId="164" fontId="17" fillId="0" borderId="1" xfId="1" applyNumberFormat="1" applyFont="1" applyFill="1" applyBorder="1" applyAlignment="1">
      <alignment horizontal="right" vertical="center" indent="1"/>
    </xf>
    <xf numFmtId="1" fontId="17" fillId="0" borderId="1" xfId="1" applyNumberFormat="1" applyFont="1" applyFill="1" applyBorder="1" applyAlignment="1">
      <alignment horizontal="right" vertical="center" indent="1"/>
    </xf>
    <xf numFmtId="0" fontId="18" fillId="0" borderId="4" xfId="5" applyFont="1" applyFill="1" applyBorder="1" applyAlignment="1">
      <alignment horizontal="left" vertical="center" wrapText="1"/>
    </xf>
    <xf numFmtId="0" fontId="17" fillId="0" borderId="18" xfId="6" applyFont="1" applyFill="1" applyBorder="1" applyAlignment="1">
      <alignment wrapText="1"/>
    </xf>
    <xf numFmtId="0" fontId="18" fillId="0" borderId="8" xfId="6" applyFont="1" applyFill="1" applyBorder="1"/>
    <xf numFmtId="165" fontId="17" fillId="0" borderId="18" xfId="7" applyNumberFormat="1" applyFont="1" applyFill="1" applyBorder="1" applyAlignment="1">
      <alignment horizontal="right" vertical="center" wrapText="1" indent="1"/>
    </xf>
    <xf numFmtId="165" fontId="17" fillId="0" borderId="1" xfId="7" applyNumberFormat="1" applyFont="1" applyFill="1" applyBorder="1" applyAlignment="1">
      <alignment horizontal="right" vertical="center" wrapText="1" indent="1"/>
    </xf>
    <xf numFmtId="165" fontId="17" fillId="0" borderId="5" xfId="7" applyNumberFormat="1" applyFont="1" applyFill="1" applyBorder="1" applyAlignment="1">
      <alignment horizontal="right" vertical="center" wrapText="1" indent="1"/>
    </xf>
    <xf numFmtId="165" fontId="18" fillId="0" borderId="8" xfId="7" applyNumberFormat="1" applyFont="1" applyFill="1" applyBorder="1" applyAlignment="1">
      <alignment horizontal="right" vertical="center" indent="1"/>
    </xf>
    <xf numFmtId="165" fontId="18" fillId="0" borderId="4" xfId="7" applyNumberFormat="1" applyFont="1" applyFill="1" applyBorder="1" applyAlignment="1">
      <alignment horizontal="right" vertical="center" indent="1"/>
    </xf>
    <xf numFmtId="0" fontId="25" fillId="0" borderId="0" xfId="5" applyFont="1" applyFill="1" applyBorder="1" applyAlignment="1">
      <alignment vertical="center"/>
    </xf>
    <xf numFmtId="0" fontId="25" fillId="0" borderId="0" xfId="5" applyFont="1" applyFill="1" applyBorder="1" applyAlignment="1">
      <alignment vertical="center" wrapText="1"/>
    </xf>
    <xf numFmtId="0" fontId="18" fillId="0" borderId="4" xfId="5"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10"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8" xfId="0" applyFont="1" applyFill="1" applyBorder="1" applyAlignment="1">
      <alignment horizontal="left" vertical="center" wrapText="1"/>
    </xf>
    <xf numFmtId="20" fontId="17" fillId="0" borderId="8" xfId="0" applyNumberFormat="1" applyFont="1" applyFill="1" applyBorder="1" applyAlignment="1">
      <alignment horizontal="left" vertical="center" wrapText="1"/>
    </xf>
    <xf numFmtId="0" fontId="26" fillId="0" borderId="0" xfId="0" applyFont="1" applyFill="1" applyBorder="1" applyAlignment="1">
      <alignment wrapText="1"/>
    </xf>
    <xf numFmtId="0" fontId="25" fillId="0" borderId="0" xfId="0" applyFont="1" applyFill="1" applyBorder="1" applyAlignment="1">
      <alignment wrapText="1"/>
    </xf>
    <xf numFmtId="0" fontId="26" fillId="0" borderId="0" xfId="0" applyFont="1" applyBorder="1"/>
    <xf numFmtId="0" fontId="28" fillId="0" borderId="0" xfId="0" applyFont="1" applyBorder="1"/>
    <xf numFmtId="0" fontId="26" fillId="0" borderId="0" xfId="0" applyFont="1" applyAlignment="1"/>
    <xf numFmtId="0" fontId="26" fillId="0" borderId="0" xfId="0" applyFont="1" applyFill="1" applyBorder="1" applyAlignment="1"/>
    <xf numFmtId="0" fontId="32" fillId="0" borderId="0" xfId="0" applyFont="1" applyFill="1" applyBorder="1" applyAlignment="1"/>
    <xf numFmtId="0" fontId="17" fillId="2" borderId="8" xfId="13" applyFont="1" applyFill="1" applyBorder="1" applyAlignment="1">
      <alignment horizontal="right" vertical="center" wrapText="1" indent="1"/>
    </xf>
    <xf numFmtId="0" fontId="17" fillId="2" borderId="10" xfId="13" applyFont="1" applyFill="1" applyBorder="1" applyAlignment="1">
      <alignment horizontal="right" vertical="center" wrapText="1" indent="1"/>
    </xf>
    <xf numFmtId="1" fontId="17" fillId="2" borderId="8" xfId="13" applyNumberFormat="1" applyFont="1" applyFill="1" applyBorder="1" applyAlignment="1">
      <alignment horizontal="right" vertical="center" wrapText="1" indent="1"/>
    </xf>
    <xf numFmtId="1" fontId="17" fillId="2" borderId="10" xfId="13" applyNumberFormat="1" applyFont="1" applyFill="1" applyBorder="1" applyAlignment="1">
      <alignment horizontal="right" vertical="center" wrapText="1" indent="1"/>
    </xf>
    <xf numFmtId="0" fontId="17" fillId="2" borderId="8" xfId="13" applyFont="1" applyFill="1" applyBorder="1" applyAlignment="1">
      <alignment horizontal="right" vertical="center" indent="1"/>
    </xf>
    <xf numFmtId="1" fontId="17" fillId="2" borderId="8" xfId="13" applyNumberFormat="1" applyFont="1" applyFill="1" applyBorder="1" applyAlignment="1">
      <alignment horizontal="right" vertical="center" indent="1"/>
    </xf>
    <xf numFmtId="0" fontId="17" fillId="0" borderId="8" xfId="13" applyFont="1" applyFill="1" applyBorder="1" applyAlignment="1">
      <alignment horizontal="left" vertical="center" wrapText="1"/>
    </xf>
    <xf numFmtId="0" fontId="17" fillId="2" borderId="8" xfId="13" applyFont="1" applyFill="1" applyBorder="1" applyAlignment="1">
      <alignment horizontal="left" vertical="center" wrapText="1"/>
    </xf>
    <xf numFmtId="0" fontId="17" fillId="3" borderId="18" xfId="13" applyFont="1" applyFill="1" applyBorder="1" applyAlignment="1">
      <alignment horizontal="left" vertical="center" wrapText="1"/>
    </xf>
    <xf numFmtId="0" fontId="18" fillId="0" borderId="19" xfId="13" applyFont="1" applyFill="1" applyBorder="1" applyAlignment="1">
      <alignment horizontal="center" wrapText="1"/>
    </xf>
    <xf numFmtId="0" fontId="18" fillId="2" borderId="7" xfId="13" applyFont="1" applyFill="1" applyBorder="1" applyAlignment="1">
      <alignment horizontal="center" wrapText="1"/>
    </xf>
    <xf numFmtId="0" fontId="25" fillId="0" borderId="0" xfId="13" applyFont="1" applyFill="1" applyBorder="1" applyAlignment="1"/>
    <xf numFmtId="0" fontId="33" fillId="0" borderId="0" xfId="13" applyFont="1" applyFill="1" applyBorder="1" applyAlignment="1"/>
    <xf numFmtId="1" fontId="33" fillId="0" borderId="0" xfId="13" applyNumberFormat="1" applyFont="1" applyFill="1" applyBorder="1" applyAlignment="1"/>
    <xf numFmtId="0" fontId="26" fillId="0" borderId="0" xfId="13" applyFont="1" applyFill="1" applyBorder="1" applyAlignment="1">
      <alignment horizontal="left" wrapText="1"/>
    </xf>
    <xf numFmtId="0" fontId="33" fillId="0" borderId="0" xfId="13" applyFont="1" applyFill="1" applyBorder="1" applyAlignment="1">
      <alignment horizontal="left" wrapText="1"/>
    </xf>
    <xf numFmtId="1" fontId="33" fillId="0" borderId="0" xfId="13" applyNumberFormat="1" applyFont="1" applyFill="1" applyBorder="1" applyAlignment="1">
      <alignment horizontal="left" wrapText="1"/>
    </xf>
    <xf numFmtId="0" fontId="32" fillId="0" borderId="0" xfId="13" applyFont="1" applyFill="1" applyBorder="1" applyAlignment="1">
      <alignment horizontal="left"/>
    </xf>
    <xf numFmtId="0" fontId="34" fillId="0" borderId="0" xfId="13" applyFont="1" applyFill="1" applyBorder="1" applyAlignment="1">
      <alignment horizontal="center"/>
    </xf>
    <xf numFmtId="0" fontId="3" fillId="0" borderId="0" xfId="13" applyFont="1"/>
    <xf numFmtId="1" fontId="3" fillId="0" borderId="0" xfId="13" applyNumberFormat="1" applyFont="1"/>
    <xf numFmtId="0" fontId="26" fillId="0" borderId="0" xfId="13" applyFont="1" applyAlignment="1"/>
    <xf numFmtId="0" fontId="3" fillId="0" borderId="0" xfId="13" applyFont="1" applyAlignment="1">
      <alignment wrapText="1"/>
    </xf>
    <xf numFmtId="0" fontId="3" fillId="2" borderId="2" xfId="13" applyFont="1" applyFill="1" applyBorder="1" applyAlignment="1">
      <alignment horizontal="center" vertical="center" wrapText="1"/>
    </xf>
    <xf numFmtId="0" fontId="3" fillId="2" borderId="3" xfId="13" applyFont="1" applyFill="1" applyBorder="1" applyAlignment="1">
      <alignment horizontal="center" vertical="center" wrapText="1"/>
    </xf>
    <xf numFmtId="1" fontId="15" fillId="0" borderId="13" xfId="13" applyNumberFormat="1" applyBorder="1"/>
    <xf numFmtId="0" fontId="15" fillId="0" borderId="13" xfId="13" applyBorder="1"/>
    <xf numFmtId="3" fontId="18" fillId="0" borderId="4" xfId="0" applyNumberFormat="1" applyFont="1" applyFill="1" applyBorder="1" applyAlignment="1">
      <alignment horizontal="right" vertical="center" indent="1"/>
    </xf>
    <xf numFmtId="0" fontId="25" fillId="0" borderId="0" xfId="0" applyFont="1" applyAlignment="1"/>
    <xf numFmtId="0" fontId="35" fillId="0" borderId="0" xfId="0" applyFont="1" applyBorder="1"/>
    <xf numFmtId="0" fontId="25" fillId="0" borderId="0" xfId="0" applyFont="1" applyBorder="1"/>
    <xf numFmtId="0" fontId="18" fillId="0" borderId="4"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10" xfId="4" applyFont="1" applyBorder="1" applyAlignment="1">
      <alignment horizontal="center" vertical="center" wrapText="1"/>
    </xf>
    <xf numFmtId="0" fontId="17" fillId="3" borderId="4" xfId="4" applyFont="1" applyFill="1" applyBorder="1" applyAlignment="1">
      <alignment vertical="center" wrapText="1"/>
    </xf>
    <xf numFmtId="0" fontId="17" fillId="0" borderId="4" xfId="4" applyFont="1" applyBorder="1" applyAlignment="1">
      <alignment vertical="center"/>
    </xf>
    <xf numFmtId="0" fontId="19" fillId="3" borderId="14" xfId="4" applyFont="1" applyFill="1" applyBorder="1" applyAlignment="1">
      <alignment vertical="center" wrapText="1"/>
    </xf>
    <xf numFmtId="0" fontId="18" fillId="0" borderId="11" xfId="4" applyFont="1" applyBorder="1" applyAlignment="1">
      <alignment vertical="center"/>
    </xf>
    <xf numFmtId="0" fontId="25" fillId="0" borderId="0" xfId="4" applyFont="1" applyBorder="1" applyAlignment="1">
      <alignment vertical="center"/>
    </xf>
    <xf numFmtId="0" fontId="26" fillId="0" borderId="0" xfId="4" applyFont="1" applyBorder="1" applyAlignment="1">
      <alignment vertical="center"/>
    </xf>
    <xf numFmtId="0" fontId="26" fillId="0" borderId="0" xfId="4" applyFont="1" applyBorder="1"/>
    <xf numFmtId="0" fontId="36" fillId="0" borderId="1" xfId="0" applyFont="1" applyBorder="1" applyAlignment="1">
      <alignment horizontal="center" vertical="center" wrapText="1"/>
    </xf>
    <xf numFmtId="0" fontId="36" fillId="0" borderId="2" xfId="0" applyFont="1" applyBorder="1" applyAlignment="1">
      <alignment horizontal="center" vertical="center"/>
    </xf>
    <xf numFmtId="0" fontId="36" fillId="0" borderId="1" xfId="0" applyFont="1" applyBorder="1" applyAlignment="1">
      <alignment horizontal="center"/>
    </xf>
    <xf numFmtId="0" fontId="36" fillId="0" borderId="18" xfId="0" applyFont="1" applyBorder="1" applyAlignment="1">
      <alignment horizontal="center" vertical="center"/>
    </xf>
    <xf numFmtId="0" fontId="36" fillId="0" borderId="5" xfId="0" applyFont="1" applyBorder="1" applyAlignment="1">
      <alignment horizontal="center"/>
    </xf>
    <xf numFmtId="0" fontId="36" fillId="0" borderId="5" xfId="0" applyFont="1" applyFill="1" applyBorder="1" applyAlignment="1">
      <alignment horizontal="center"/>
    </xf>
    <xf numFmtId="0" fontId="36" fillId="0" borderId="6" xfId="0" applyFont="1" applyBorder="1" applyAlignment="1">
      <alignment horizontal="center" vertical="center"/>
    </xf>
    <xf numFmtId="0" fontId="36" fillId="0" borderId="11" xfId="0" applyFont="1" applyFill="1" applyBorder="1" applyAlignment="1">
      <alignment horizontal="center"/>
    </xf>
    <xf numFmtId="0" fontId="37" fillId="0" borderId="0" xfId="0" applyFont="1"/>
    <xf numFmtId="0" fontId="36" fillId="0" borderId="0" xfId="0" applyFont="1"/>
    <xf numFmtId="0" fontId="36" fillId="0" borderId="0" xfId="0" applyFont="1" applyBorder="1" applyAlignment="1">
      <alignment horizontal="left" wrapText="1"/>
    </xf>
    <xf numFmtId="0" fontId="36" fillId="0" borderId="11" xfId="0" applyFont="1" applyBorder="1" applyAlignment="1">
      <alignment horizontal="center"/>
    </xf>
    <xf numFmtId="0" fontId="38" fillId="0" borderId="1" xfId="11" applyFont="1" applyBorder="1"/>
    <xf numFmtId="0" fontId="38" fillId="0" borderId="5" xfId="11" applyFont="1" applyBorder="1"/>
    <xf numFmtId="0" fontId="38" fillId="0" borderId="5" xfId="11" applyFont="1" applyFill="1" applyBorder="1"/>
    <xf numFmtId="0" fontId="38" fillId="0" borderId="11" xfId="11" applyFont="1" applyBorder="1"/>
    <xf numFmtId="0" fontId="18" fillId="0" borderId="4" xfId="0" applyFont="1" applyFill="1" applyBorder="1" applyAlignment="1">
      <alignment horizontal="center" vertical="center"/>
    </xf>
    <xf numFmtId="0" fontId="31" fillId="0" borderId="4" xfId="0" applyFont="1" applyFill="1" applyBorder="1" applyAlignment="1">
      <alignment horizontal="center" vertical="center"/>
    </xf>
    <xf numFmtId="3" fontId="19" fillId="0" borderId="8" xfId="0" applyNumberFormat="1" applyFont="1" applyFill="1" applyBorder="1" applyAlignment="1">
      <alignment horizontal="right" vertical="center" indent="1"/>
    </xf>
    <xf numFmtId="3" fontId="17" fillId="0" borderId="4" xfId="1" applyNumberFormat="1" applyFont="1" applyFill="1" applyBorder="1" applyAlignment="1">
      <alignment horizontal="right" vertical="center" indent="1"/>
    </xf>
    <xf numFmtId="3" fontId="17" fillId="0" borderId="8" xfId="1" applyNumberFormat="1" applyFont="1" applyFill="1" applyBorder="1" applyAlignment="1">
      <alignment horizontal="right" vertical="center" wrapText="1" indent="1"/>
    </xf>
    <xf numFmtId="3" fontId="17" fillId="0" borderId="4" xfId="1" applyNumberFormat="1" applyFont="1" applyFill="1" applyBorder="1" applyAlignment="1">
      <alignment horizontal="right" vertical="center" wrapText="1" indent="1"/>
    </xf>
    <xf numFmtId="3" fontId="17" fillId="0" borderId="10" xfId="1" applyNumberFormat="1" applyFont="1" applyFill="1" applyBorder="1" applyAlignment="1">
      <alignment horizontal="right" vertical="center" wrapText="1" indent="1"/>
    </xf>
    <xf numFmtId="3" fontId="19" fillId="0" borderId="8" xfId="0" quotePrefix="1" applyNumberFormat="1" applyFont="1" applyFill="1" applyBorder="1" applyAlignment="1">
      <alignment horizontal="right" vertical="center" indent="1"/>
    </xf>
    <xf numFmtId="3" fontId="17" fillId="0" borderId="8" xfId="0" applyNumberFormat="1" applyFont="1" applyFill="1" applyBorder="1" applyAlignment="1">
      <alignment horizontal="right" vertical="center" indent="1"/>
    </xf>
    <xf numFmtId="3" fontId="17" fillId="0" borderId="8" xfId="1" applyNumberFormat="1" applyFont="1" applyFill="1" applyBorder="1" applyAlignment="1">
      <alignment horizontal="right" vertical="center" indent="1"/>
    </xf>
    <xf numFmtId="3" fontId="17" fillId="0" borderId="9" xfId="1" applyNumberFormat="1" applyFont="1" applyFill="1" applyBorder="1" applyAlignment="1">
      <alignment horizontal="right" vertical="center" indent="1"/>
    </xf>
    <xf numFmtId="3" fontId="17" fillId="0" borderId="10" xfId="1" applyNumberFormat="1" applyFont="1" applyFill="1" applyBorder="1" applyAlignment="1">
      <alignment horizontal="right" vertical="center" indent="1"/>
    </xf>
    <xf numFmtId="3" fontId="17" fillId="0" borderId="4" xfId="0" applyNumberFormat="1" applyFont="1" applyFill="1" applyBorder="1" applyAlignment="1">
      <alignment horizontal="right" vertical="center" indent="1"/>
    </xf>
    <xf numFmtId="1" fontId="18" fillId="0" borderId="4" xfId="4" applyNumberFormat="1" applyFont="1" applyFill="1" applyBorder="1" applyAlignment="1">
      <alignment horizontal="right" vertical="center" wrapText="1" indent="1"/>
    </xf>
    <xf numFmtId="1" fontId="17" fillId="0" borderId="8" xfId="4" applyNumberFormat="1" applyFont="1" applyFill="1" applyBorder="1" applyAlignment="1">
      <alignment horizontal="right" vertical="center" wrapText="1" indent="1"/>
    </xf>
    <xf numFmtId="1" fontId="17" fillId="0" borderId="9" xfId="4" applyNumberFormat="1" applyFont="1" applyFill="1" applyBorder="1" applyAlignment="1">
      <alignment horizontal="right" vertical="center" wrapText="1" indent="1"/>
    </xf>
    <xf numFmtId="1" fontId="17" fillId="0" borderId="10" xfId="4" applyNumberFormat="1" applyFont="1" applyFill="1" applyBorder="1" applyAlignment="1">
      <alignment horizontal="right" vertical="center" wrapText="1" indent="1"/>
    </xf>
    <xf numFmtId="1" fontId="18" fillId="0" borderId="14" xfId="4" applyNumberFormat="1" applyFont="1" applyFill="1" applyBorder="1" applyAlignment="1">
      <alignment horizontal="right" vertical="center" wrapText="1" indent="1"/>
    </xf>
    <xf numFmtId="1" fontId="17" fillId="0" borderId="15" xfId="4" applyNumberFormat="1" applyFont="1" applyFill="1" applyBorder="1" applyAlignment="1">
      <alignment horizontal="right" vertical="center" wrapText="1" indent="1"/>
    </xf>
    <xf numFmtId="1" fontId="17" fillId="0" borderId="16" xfId="4" applyNumberFormat="1" applyFont="1" applyFill="1" applyBorder="1" applyAlignment="1">
      <alignment horizontal="right" vertical="center" wrapText="1" indent="1"/>
    </xf>
    <xf numFmtId="1" fontId="17" fillId="0" borderId="17" xfId="4" applyNumberFormat="1" applyFont="1" applyFill="1" applyBorder="1" applyAlignment="1">
      <alignment horizontal="right" vertical="center" wrapText="1" indent="1"/>
    </xf>
    <xf numFmtId="1" fontId="18" fillId="0" borderId="11" xfId="4" applyNumberFormat="1" applyFont="1" applyFill="1" applyBorder="1" applyAlignment="1">
      <alignment horizontal="right" vertical="center" wrapText="1" indent="1"/>
    </xf>
    <xf numFmtId="1" fontId="18" fillId="0" borderId="6" xfId="4" applyNumberFormat="1" applyFont="1" applyFill="1" applyBorder="1" applyAlignment="1">
      <alignment horizontal="right" vertical="center" wrapText="1" indent="1"/>
    </xf>
    <xf numFmtId="1" fontId="18" fillId="0" borderId="13" xfId="4" applyNumberFormat="1" applyFont="1" applyFill="1" applyBorder="1" applyAlignment="1">
      <alignment horizontal="right" vertical="center" wrapText="1" indent="1"/>
    </xf>
    <xf numFmtId="1" fontId="18" fillId="0" borderId="7" xfId="4" applyNumberFormat="1" applyFont="1" applyFill="1" applyBorder="1" applyAlignment="1">
      <alignment horizontal="right" vertical="center" wrapText="1" indent="1"/>
    </xf>
    <xf numFmtId="3" fontId="0" fillId="0" borderId="0" xfId="0" applyNumberFormat="1" applyFill="1"/>
    <xf numFmtId="0" fontId="10" fillId="0" borderId="0" xfId="4" applyFill="1"/>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0" fontId="36" fillId="0" borderId="10" xfId="0" applyFont="1" applyBorder="1" applyAlignment="1">
      <alignment horizontal="left" vertical="top" wrapText="1"/>
    </xf>
    <xf numFmtId="0" fontId="37" fillId="0" borderId="8" xfId="0" applyFont="1" applyBorder="1" applyAlignment="1">
      <alignment horizontal="left"/>
    </xf>
    <xf numFmtId="0" fontId="37" fillId="0" borderId="9" xfId="0" applyFont="1" applyBorder="1" applyAlignment="1">
      <alignment horizontal="left"/>
    </xf>
    <xf numFmtId="0" fontId="37" fillId="0" borderId="10" xfId="0" applyFont="1" applyBorder="1" applyAlignment="1">
      <alignment horizontal="left"/>
    </xf>
    <xf numFmtId="0" fontId="18" fillId="0" borderId="19" xfId="4" applyFont="1" applyBorder="1" applyAlignment="1">
      <alignment horizontal="left"/>
    </xf>
    <xf numFmtId="0" fontId="18" fillId="0" borderId="7" xfId="4" applyFont="1" applyBorder="1" applyAlignment="1">
      <alignment horizontal="left"/>
    </xf>
    <xf numFmtId="0" fontId="18" fillId="0" borderId="2" xfId="4" applyFont="1" applyBorder="1" applyAlignment="1">
      <alignment horizontal="center"/>
    </xf>
    <xf numFmtId="0" fontId="17" fillId="0" borderId="12" xfId="4" applyFont="1" applyBorder="1" applyAlignment="1">
      <alignment horizontal="center"/>
    </xf>
    <xf numFmtId="0" fontId="17" fillId="0" borderId="3" xfId="4" applyFont="1" applyBorder="1" applyAlignment="1">
      <alignment horizontal="center"/>
    </xf>
    <xf numFmtId="0" fontId="26" fillId="0" borderId="0" xfId="4" applyFont="1" applyBorder="1" applyAlignment="1">
      <alignment horizontal="left" vertical="center" wrapText="1"/>
    </xf>
    <xf numFmtId="0" fontId="2" fillId="3" borderId="0" xfId="4" applyFont="1" applyFill="1" applyBorder="1" applyAlignment="1">
      <alignment horizontal="left" vertical="center" wrapText="1"/>
    </xf>
    <xf numFmtId="0" fontId="30" fillId="0" borderId="19" xfId="0" applyFont="1" applyBorder="1" applyAlignment="1">
      <alignment horizontal="center"/>
    </xf>
    <xf numFmtId="0" fontId="30" fillId="0" borderId="7" xfId="0" applyFont="1" applyBorder="1" applyAlignment="1">
      <alignment horizontal="center"/>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8" xfId="0" applyFont="1" applyFill="1" applyBorder="1" applyAlignment="1">
      <alignment horizontal="center" vertical="top" wrapText="1"/>
    </xf>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1" fillId="0" borderId="8" xfId="0" applyFont="1" applyFill="1" applyBorder="1" applyAlignment="1">
      <alignment horizontal="center" vertical="top" wrapText="1"/>
    </xf>
    <xf numFmtId="0" fontId="31" fillId="0" borderId="10" xfId="0" applyFont="1" applyFill="1" applyBorder="1" applyAlignment="1">
      <alignment horizontal="center" vertical="top"/>
    </xf>
    <xf numFmtId="0" fontId="18" fillId="0" borderId="9" xfId="0" applyFont="1" applyFill="1" applyBorder="1" applyAlignment="1">
      <alignment horizontal="center" vertical="top" wrapText="1"/>
    </xf>
    <xf numFmtId="3" fontId="17" fillId="0" borderId="8" xfId="1" applyNumberFormat="1" applyFont="1" applyFill="1" applyBorder="1" applyAlignment="1">
      <alignment horizontal="right" vertical="center" wrapText="1" indent="1"/>
    </xf>
    <xf numFmtId="3" fontId="17" fillId="0" borderId="9" xfId="1" applyNumberFormat="1" applyFont="1" applyFill="1" applyBorder="1" applyAlignment="1">
      <alignment horizontal="right" vertical="center" wrapText="1" indent="1"/>
    </xf>
    <xf numFmtId="3" fontId="17" fillId="0" borderId="10" xfId="1" applyNumberFormat="1" applyFont="1" applyFill="1" applyBorder="1" applyAlignment="1">
      <alignment horizontal="right" vertical="center" wrapText="1" indent="1"/>
    </xf>
    <xf numFmtId="0" fontId="26" fillId="2" borderId="0" xfId="0" applyFont="1" applyFill="1" applyAlignment="1">
      <alignment horizontal="left" wrapText="1"/>
    </xf>
    <xf numFmtId="0" fontId="25" fillId="0" borderId="0" xfId="0" applyFont="1" applyFill="1" applyBorder="1" applyAlignment="1">
      <alignment horizontal="left" vertical="center" wrapText="1"/>
    </xf>
    <xf numFmtId="0" fontId="26" fillId="0" borderId="0" xfId="0" applyFont="1" applyFill="1" applyBorder="1" applyAlignment="1">
      <alignment wrapText="1"/>
    </xf>
    <xf numFmtId="3" fontId="17" fillId="0" borderId="8" xfId="1" applyNumberFormat="1" applyFont="1" applyFill="1" applyBorder="1" applyAlignment="1">
      <alignment horizontal="right" vertical="center" indent="1"/>
    </xf>
    <xf numFmtId="3" fontId="17" fillId="0" borderId="9" xfId="1" applyNumberFormat="1" applyFont="1" applyFill="1" applyBorder="1" applyAlignment="1">
      <alignment horizontal="right" vertical="center" indent="1"/>
    </xf>
    <xf numFmtId="3" fontId="17" fillId="0" borderId="10" xfId="1" applyNumberFormat="1" applyFont="1" applyFill="1" applyBorder="1" applyAlignment="1">
      <alignment horizontal="right" vertical="center" indent="1"/>
    </xf>
    <xf numFmtId="0" fontId="26" fillId="0" borderId="0" xfId="0" applyFont="1" applyFill="1" applyBorder="1" applyAlignment="1">
      <alignment vertical="top" wrapText="1"/>
    </xf>
    <xf numFmtId="0" fontId="18" fillId="0" borderId="8" xfId="13" applyFont="1" applyFill="1" applyBorder="1" applyAlignment="1">
      <alignment horizontal="center"/>
    </xf>
    <xf numFmtId="0" fontId="18" fillId="0" borderId="10" xfId="13" applyFont="1" applyFill="1" applyBorder="1" applyAlignment="1">
      <alignment horizontal="center"/>
    </xf>
    <xf numFmtId="0" fontId="18" fillId="0" borderId="8" xfId="10" applyFont="1" applyFill="1" applyBorder="1" applyAlignment="1">
      <alignment horizontal="center"/>
    </xf>
    <xf numFmtId="0" fontId="18" fillId="0" borderId="10" xfId="10" applyFont="1" applyFill="1" applyBorder="1" applyAlignment="1">
      <alignment horizontal="center"/>
    </xf>
    <xf numFmtId="0" fontId="19" fillId="0" borderId="1" xfId="0" applyFont="1" applyBorder="1" applyAlignment="1">
      <alignment horizontal="center"/>
    </xf>
    <xf numFmtId="0" fontId="19" fillId="0" borderId="5" xfId="0" applyFont="1" applyBorder="1" applyAlignment="1">
      <alignment horizontal="center"/>
    </xf>
    <xf numFmtId="0" fontId="19" fillId="0" borderId="11" xfId="0" applyFont="1" applyBorder="1" applyAlignment="1">
      <alignment horizontal="center"/>
    </xf>
    <xf numFmtId="0" fontId="18" fillId="0" borderId="4" xfId="0" applyFont="1" applyBorder="1" applyAlignment="1">
      <alignment horizontal="center" wrapText="1"/>
    </xf>
    <xf numFmtId="0" fontId="18" fillId="0" borderId="4" xfId="0" applyFont="1" applyBorder="1" applyAlignment="1">
      <alignment horizontal="center"/>
    </xf>
    <xf numFmtId="3" fontId="19" fillId="0" borderId="8" xfId="0" applyNumberFormat="1" applyFont="1" applyFill="1" applyBorder="1" applyAlignment="1">
      <alignment horizontal="right" vertical="center" indent="1"/>
    </xf>
    <xf numFmtId="3" fontId="19" fillId="0" borderId="9" xfId="0" applyNumberFormat="1" applyFont="1" applyFill="1" applyBorder="1" applyAlignment="1">
      <alignment horizontal="right" vertical="center" indent="1"/>
    </xf>
    <xf numFmtId="3" fontId="19" fillId="0" borderId="10" xfId="0" applyNumberFormat="1" applyFont="1" applyFill="1" applyBorder="1" applyAlignment="1">
      <alignment horizontal="right" vertical="center" indent="1"/>
    </xf>
    <xf numFmtId="0" fontId="25" fillId="0" borderId="0" xfId="0" applyFont="1" applyFill="1" applyBorder="1" applyAlignment="1">
      <alignment wrapText="1"/>
    </xf>
    <xf numFmtId="0" fontId="26" fillId="0" borderId="0" xfId="0" applyFont="1" applyFill="1" applyBorder="1" applyAlignment="1">
      <alignment horizontal="left"/>
    </xf>
    <xf numFmtId="0" fontId="2" fillId="0" borderId="0" xfId="5" applyFont="1" applyFill="1" applyBorder="1" applyAlignment="1">
      <alignment horizontal="left" vertical="center" wrapText="1"/>
    </xf>
    <xf numFmtId="0" fontId="26" fillId="0" borderId="0" xfId="5" applyFont="1" applyFill="1" applyBorder="1" applyAlignment="1">
      <alignment horizontal="left" vertical="center" wrapText="1"/>
    </xf>
    <xf numFmtId="0" fontId="26" fillId="0" borderId="0" xfId="0" applyFont="1" applyFill="1" applyAlignment="1">
      <alignment horizontal="left" vertical="center" wrapText="1"/>
    </xf>
    <xf numFmtId="0" fontId="2" fillId="0" borderId="0" xfId="0" applyFont="1" applyBorder="1" applyAlignment="1">
      <alignment horizontal="left" wrapText="1"/>
    </xf>
    <xf numFmtId="0" fontId="25" fillId="0" borderId="0" xfId="0" applyFont="1" applyBorder="1" applyAlignment="1">
      <alignment horizontal="left" wrapText="1"/>
    </xf>
    <xf numFmtId="0" fontId="26" fillId="0" borderId="0" xfId="0" applyFont="1" applyFill="1" applyAlignment="1">
      <alignment horizontal="left"/>
    </xf>
    <xf numFmtId="0" fontId="26" fillId="0" borderId="0" xfId="0" applyFont="1" applyFill="1" applyAlignment="1">
      <alignment horizontal="left" wrapText="1"/>
    </xf>
    <xf numFmtId="0" fontId="26" fillId="0" borderId="0" xfId="4" applyFont="1" applyFill="1" applyAlignment="1">
      <alignment horizontal="left" vertical="center" wrapText="1"/>
    </xf>
    <xf numFmtId="0" fontId="2" fillId="0" borderId="0" xfId="4" applyFont="1" applyFill="1" applyBorder="1" applyAlignment="1">
      <alignment horizontal="left" vertical="center" wrapText="1"/>
    </xf>
    <xf numFmtId="0" fontId="0" fillId="0" borderId="0" xfId="0" applyAlignment="1">
      <alignment horizontal="left" vertical="center" wrapText="1"/>
    </xf>
    <xf numFmtId="0" fontId="18" fillId="0" borderId="8" xfId="4"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4" applyFont="1" applyFill="1" applyAlignment="1">
      <alignment horizontal="left" wrapText="1"/>
    </xf>
    <xf numFmtId="0" fontId="23" fillId="0" borderId="10" xfId="0" applyFont="1" applyBorder="1" applyAlignment="1">
      <alignment horizontal="center" vertical="center" wrapText="1"/>
    </xf>
    <xf numFmtId="0" fontId="25" fillId="0" borderId="12" xfId="4" applyFont="1" applyFill="1" applyBorder="1" applyAlignment="1">
      <alignment horizontal="left" wrapText="1"/>
    </xf>
    <xf numFmtId="0" fontId="2" fillId="0" borderId="0" xfId="0" applyFont="1" applyBorder="1" applyAlignment="1">
      <alignment horizontal="left" vertical="center" wrapText="1"/>
    </xf>
    <xf numFmtId="0" fontId="26" fillId="0" borderId="0" xfId="0" applyFont="1" applyBorder="1" applyAlignment="1">
      <alignment horizontal="left" wrapText="1"/>
    </xf>
    <xf numFmtId="0" fontId="26" fillId="0" borderId="0" xfId="0" applyFont="1" applyFill="1" applyBorder="1" applyAlignment="1">
      <alignment horizontal="left" wrapText="1"/>
    </xf>
    <xf numFmtId="0" fontId="25" fillId="0" borderId="12" xfId="13" applyFont="1" applyFill="1" applyBorder="1" applyAlignment="1">
      <alignment horizontal="left"/>
    </xf>
    <xf numFmtId="0" fontId="23" fillId="0" borderId="9" xfId="13" applyFont="1" applyFill="1" applyBorder="1" applyAlignment="1">
      <alignment horizontal="right" vertical="center" wrapText="1" indent="1"/>
    </xf>
    <xf numFmtId="0" fontId="23" fillId="0" borderId="10" xfId="13" applyFont="1" applyFill="1" applyBorder="1" applyAlignment="1">
      <alignment horizontal="right" vertical="center" wrapText="1" indent="1"/>
    </xf>
    <xf numFmtId="0" fontId="27" fillId="0" borderId="9" xfId="13" applyFont="1" applyFill="1" applyBorder="1" applyAlignment="1">
      <alignment horizontal="center" vertical="center" wrapText="1"/>
    </xf>
    <xf numFmtId="0" fontId="27" fillId="0" borderId="10" xfId="13" applyFont="1" applyFill="1" applyBorder="1" applyAlignment="1">
      <alignment horizontal="center" vertical="center" wrapText="1"/>
    </xf>
    <xf numFmtId="0" fontId="26" fillId="0" borderId="0" xfId="0" applyFont="1" applyAlignment="1">
      <alignment horizontal="left" vertical="center" wrapText="1"/>
    </xf>
    <xf numFmtId="0" fontId="2" fillId="0" borderId="0" xfId="0" applyFont="1" applyAlignment="1">
      <alignment horizontal="left" wrapText="1"/>
    </xf>
    <xf numFmtId="0" fontId="39" fillId="0" borderId="1" xfId="0" applyFont="1" applyBorder="1" applyAlignment="1">
      <alignment horizontal="center" vertical="center" wrapText="1"/>
    </xf>
  </cellXfs>
  <cellStyles count="23">
    <cellStyle name="Euro" xfId="15"/>
    <cellStyle name="Euro 2" xfId="16"/>
    <cellStyle name="Lien hypertexte" xfId="11" builtinId="8"/>
    <cellStyle name="Milliers" xfId="12" builtinId="3"/>
    <cellStyle name="Milliers 2" xfId="18"/>
    <cellStyle name="Milliers 3" xfId="7"/>
    <cellStyle name="Milliers 3 2" xfId="19"/>
    <cellStyle name="Milliers 4" xfId="17"/>
    <cellStyle name="Normal" xfId="0" builtinId="0"/>
    <cellStyle name="Normal 2" xfId="2"/>
    <cellStyle name="Normal 2 2" xfId="5"/>
    <cellStyle name="Normal 3" xfId="4"/>
    <cellStyle name="Normal 3 2" xfId="10"/>
    <cellStyle name="Normal 4" xfId="8"/>
    <cellStyle name="Normal 4 2" xfId="9"/>
    <cellStyle name="Normal 5" xfId="6"/>
    <cellStyle name="Normal 6" xfId="13"/>
    <cellStyle name="Normal 7" xfId="14"/>
    <cellStyle name="Normal 7 2" xfId="20"/>
    <cellStyle name="Pourcentage" xfId="1" builtinId="5"/>
    <cellStyle name="Pourcentage 2" xfId="22"/>
    <cellStyle name="Pourcentage 3" xfId="21"/>
    <cellStyle name="Titr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D22"/>
  <sheetViews>
    <sheetView showGridLines="0" tabSelected="1" workbookViewId="0"/>
  </sheetViews>
  <sheetFormatPr baseColWidth="10" defaultRowHeight="15" x14ac:dyDescent="0.25"/>
  <cols>
    <col min="1" max="1" width="133.85546875" customWidth="1"/>
    <col min="3" max="3" width="17.28515625" customWidth="1"/>
    <col min="4" max="4" width="22.42578125" customWidth="1"/>
  </cols>
  <sheetData>
    <row r="1" spans="1:4" x14ac:dyDescent="0.25">
      <c r="A1" s="196" t="s">
        <v>208</v>
      </c>
      <c r="B1" s="197"/>
      <c r="C1" s="197"/>
      <c r="D1" s="197"/>
    </row>
    <row r="2" spans="1:4" x14ac:dyDescent="0.25">
      <c r="A2" s="197"/>
      <c r="B2" s="197"/>
      <c r="C2" s="197"/>
      <c r="D2" s="197"/>
    </row>
    <row r="3" spans="1:4" ht="46.5" customHeight="1" x14ac:dyDescent="0.25">
      <c r="A3" s="197"/>
      <c r="B3" s="188" t="s">
        <v>125</v>
      </c>
      <c r="C3" s="188" t="s">
        <v>210</v>
      </c>
      <c r="D3" s="313" t="s">
        <v>228</v>
      </c>
    </row>
    <row r="4" spans="1:4" ht="17.25" customHeight="1" x14ac:dyDescent="0.25">
      <c r="A4" s="234" t="s">
        <v>212</v>
      </c>
      <c r="B4" s="235"/>
      <c r="C4" s="235"/>
      <c r="D4" s="236"/>
    </row>
    <row r="5" spans="1:4" x14ac:dyDescent="0.25">
      <c r="A5" s="200" t="s">
        <v>145</v>
      </c>
      <c r="B5" s="189">
        <v>1</v>
      </c>
      <c r="C5" s="190" t="s">
        <v>126</v>
      </c>
      <c r="D5" s="190"/>
    </row>
    <row r="6" spans="1:4" x14ac:dyDescent="0.25">
      <c r="A6" s="201" t="s">
        <v>146</v>
      </c>
      <c r="B6" s="191">
        <v>2</v>
      </c>
      <c r="C6" s="192" t="s">
        <v>127</v>
      </c>
      <c r="D6" s="192" t="s">
        <v>229</v>
      </c>
    </row>
    <row r="7" spans="1:4" x14ac:dyDescent="0.25">
      <c r="A7" s="201" t="s">
        <v>215</v>
      </c>
      <c r="B7" s="191">
        <v>3</v>
      </c>
      <c r="C7" s="192" t="s">
        <v>128</v>
      </c>
      <c r="D7" s="192"/>
    </row>
    <row r="8" spans="1:4" x14ac:dyDescent="0.25">
      <c r="A8" s="201" t="s">
        <v>147</v>
      </c>
      <c r="B8" s="191">
        <v>4</v>
      </c>
      <c r="C8" s="192" t="s">
        <v>129</v>
      </c>
      <c r="D8" s="192" t="s">
        <v>229</v>
      </c>
    </row>
    <row r="9" spans="1:4" x14ac:dyDescent="0.25">
      <c r="A9" s="202" t="s">
        <v>221</v>
      </c>
      <c r="B9" s="191">
        <v>5</v>
      </c>
      <c r="C9" s="192" t="s">
        <v>130</v>
      </c>
      <c r="D9" s="192"/>
    </row>
    <row r="10" spans="1:4" x14ac:dyDescent="0.25">
      <c r="A10" s="201" t="s">
        <v>148</v>
      </c>
      <c r="B10" s="191">
        <v>6</v>
      </c>
      <c r="C10" s="192" t="s">
        <v>131</v>
      </c>
      <c r="D10" s="192"/>
    </row>
    <row r="11" spans="1:4" x14ac:dyDescent="0.25">
      <c r="A11" s="201" t="s">
        <v>149</v>
      </c>
      <c r="B11" s="191">
        <v>7</v>
      </c>
      <c r="C11" s="192" t="s">
        <v>132</v>
      </c>
      <c r="D11" s="192"/>
    </row>
    <row r="12" spans="1:4" x14ac:dyDescent="0.25">
      <c r="A12" s="201" t="s">
        <v>150</v>
      </c>
      <c r="B12" s="191">
        <v>8</v>
      </c>
      <c r="C12" s="192" t="s">
        <v>133</v>
      </c>
      <c r="D12" s="192"/>
    </row>
    <row r="13" spans="1:4" x14ac:dyDescent="0.25">
      <c r="A13" s="201" t="s">
        <v>138</v>
      </c>
      <c r="B13" s="191">
        <v>9</v>
      </c>
      <c r="C13" s="192" t="s">
        <v>134</v>
      </c>
      <c r="D13" s="192"/>
    </row>
    <row r="14" spans="1:4" x14ac:dyDescent="0.25">
      <c r="A14" s="203" t="s">
        <v>136</v>
      </c>
      <c r="B14" s="194">
        <v>10</v>
      </c>
      <c r="C14" s="199" t="s">
        <v>135</v>
      </c>
      <c r="D14" s="199"/>
    </row>
    <row r="15" spans="1:4" ht="32.25" customHeight="1" x14ac:dyDescent="0.25">
      <c r="A15" s="235" t="s">
        <v>213</v>
      </c>
      <c r="B15" s="235"/>
      <c r="C15" s="235"/>
      <c r="D15" s="236"/>
    </row>
    <row r="16" spans="1:4" x14ac:dyDescent="0.25">
      <c r="A16" s="201" t="s">
        <v>139</v>
      </c>
      <c r="B16" s="191">
        <v>11</v>
      </c>
      <c r="C16" s="193" t="s">
        <v>142</v>
      </c>
      <c r="D16" s="193"/>
    </row>
    <row r="17" spans="1:4" x14ac:dyDescent="0.25">
      <c r="A17" s="201" t="s">
        <v>140</v>
      </c>
      <c r="B17" s="191">
        <v>12</v>
      </c>
      <c r="C17" s="193" t="s">
        <v>143</v>
      </c>
      <c r="D17" s="193"/>
    </row>
    <row r="18" spans="1:4" x14ac:dyDescent="0.25">
      <c r="A18" s="203" t="s">
        <v>141</v>
      </c>
      <c r="B18" s="194">
        <v>13</v>
      </c>
      <c r="C18" s="195" t="s">
        <v>144</v>
      </c>
      <c r="D18" s="195"/>
    </row>
    <row r="19" spans="1:4" x14ac:dyDescent="0.25">
      <c r="A19" s="197"/>
      <c r="B19" s="197"/>
      <c r="C19" s="197"/>
      <c r="D19" s="197"/>
    </row>
    <row r="20" spans="1:4" ht="144" customHeight="1" x14ac:dyDescent="0.25">
      <c r="A20" s="231" t="s">
        <v>211</v>
      </c>
      <c r="B20" s="232"/>
      <c r="C20" s="232"/>
      <c r="D20" s="233"/>
    </row>
    <row r="21" spans="1:4" ht="15" customHeight="1" x14ac:dyDescent="0.25">
      <c r="A21" s="198"/>
      <c r="B21" s="198"/>
      <c r="C21" s="198"/>
      <c r="D21" s="198"/>
    </row>
    <row r="22" spans="1:4" ht="72.75" customHeight="1" x14ac:dyDescent="0.25">
      <c r="A22" s="231" t="s">
        <v>209</v>
      </c>
      <c r="B22" s="232"/>
      <c r="C22" s="232"/>
      <c r="D22" s="233"/>
    </row>
  </sheetData>
  <mergeCells count="4">
    <mergeCell ref="A20:D20"/>
    <mergeCell ref="A22:D22"/>
    <mergeCell ref="A4:D4"/>
    <mergeCell ref="A15:D15"/>
  </mergeCells>
  <hyperlinks>
    <hyperlink ref="A5" location="'Figure 1'!A1" display="Part des agents ayant eu un accident du travail dans les trois versants de la fonction publique et dans le secteur privé en 2019"/>
    <hyperlink ref="A6" location="'Figure 2'!A1" display="Répartition des accidents du travail notifiés en 2020 selon le sexe et la gravité par ministère"/>
    <hyperlink ref="A7" location="'Figure 3'!A1" display="Nombre d'accidents du travail (AT) notifiés ayant fait l'objet de plus de 3 jours d'arrêt ou ayant provoqué le décès selon les ministères"/>
    <hyperlink ref="A8" location="'Figure 4'!A1" display="Répartition des accidents de trajet notifiés en 2020 selon le sexe et la gravité par ministère"/>
    <hyperlink ref="A9" location="'Figure 5'!A1" display="Répartition du nombre d'accidents du travail pour 100 agents selon la filière dans les collectivités territoriales au 31 décembre 2017"/>
    <hyperlink ref="A10" location="'Figure 6'!A1" display="Répartition des accidents de service et de trajet selon le type de collectivité dans la fonction publique territoriale en 2020"/>
    <hyperlink ref="A11" location="'Figure 7'!A1" display="Accidents du travail recensés dans la fonction publique hospitalière en 2019"/>
    <hyperlink ref="A12" location="'Figure 8'!A1" display="Causes d'accidents du travail les plus fréquentes dans la fonction publique hospitalière en 2019"/>
    <hyperlink ref="A13" location="'Figure 9'!A1" display="Métiers les plus touchés par les accidents du travail dans la fonction publique hospitalière en 2019"/>
    <hyperlink ref="A14" location="'Figure 10'!A1" display="Répartition des accidents de service et de trajet selon le type d'établissement de la fonction publique hospitalière en 2020"/>
    <hyperlink ref="A16" location="'Figure 11'!A1" display="Nombre de maladies professionnelles reconnues selon les ministères depuis 2007"/>
    <hyperlink ref="A17" location="'Figure 12'!A1" display="Répartition des maladies professionnelles selon le type de collectivité de la fonction publique territoriale en 2020"/>
    <hyperlink ref="A18" location="'Figure 13'!A1" display="Répartition des maladies professionnelles selon le type d'établissement de la fonction publique hospitalière en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C10"/>
  <sheetViews>
    <sheetView showGridLines="0" workbookViewId="0">
      <selection sqref="A1:B1"/>
    </sheetView>
  </sheetViews>
  <sheetFormatPr baseColWidth="10" defaultColWidth="11.42578125" defaultRowHeight="12.75" x14ac:dyDescent="0.2"/>
  <cols>
    <col min="1" max="1" width="46.42578125" style="6" customWidth="1"/>
    <col min="2" max="2" width="16.28515625" style="6" customWidth="1"/>
    <col min="3" max="16384" width="11.42578125" style="6"/>
  </cols>
  <sheetData>
    <row r="1" spans="1:3" ht="27.75" customHeight="1" x14ac:dyDescent="0.2">
      <c r="A1" s="296" t="s">
        <v>123</v>
      </c>
      <c r="B1" s="296"/>
      <c r="C1" s="18"/>
    </row>
    <row r="2" spans="1:3" x14ac:dyDescent="0.2">
      <c r="A2" s="18" t="s">
        <v>32</v>
      </c>
      <c r="B2" s="18"/>
      <c r="C2" s="18"/>
    </row>
    <row r="3" spans="1:3" x14ac:dyDescent="0.2">
      <c r="A3" s="18"/>
      <c r="B3" s="18"/>
      <c r="C3" s="18"/>
    </row>
    <row r="4" spans="1:3" ht="28.5" customHeight="1" x14ac:dyDescent="0.2">
      <c r="A4" s="298" t="s">
        <v>223</v>
      </c>
      <c r="B4" s="301"/>
      <c r="C4" s="14"/>
    </row>
    <row r="5" spans="1:3" x14ac:dyDescent="0.2">
      <c r="A5" s="108" t="s">
        <v>56</v>
      </c>
      <c r="B5" s="106">
        <v>96</v>
      </c>
      <c r="C5" s="14"/>
    </row>
    <row r="6" spans="1:3" x14ac:dyDescent="0.2">
      <c r="A6" s="108" t="s">
        <v>57</v>
      </c>
      <c r="B6" s="106">
        <v>90</v>
      </c>
      <c r="C6" s="14"/>
    </row>
    <row r="7" spans="1:3" x14ac:dyDescent="0.2">
      <c r="A7" s="108" t="s">
        <v>58</v>
      </c>
      <c r="B7" s="106">
        <v>64</v>
      </c>
      <c r="C7" s="14"/>
    </row>
    <row r="8" spans="1:3" ht="16.5" customHeight="1" x14ac:dyDescent="0.25">
      <c r="A8" s="302" t="s">
        <v>114</v>
      </c>
      <c r="B8" s="302"/>
      <c r="C8" s="14"/>
    </row>
    <row r="9" spans="1:3" ht="13.5" x14ac:dyDescent="0.25">
      <c r="A9" s="112" t="s">
        <v>166</v>
      </c>
      <c r="B9" s="112"/>
      <c r="C9" s="14"/>
    </row>
    <row r="10" spans="1:3" ht="25.5" customHeight="1" x14ac:dyDescent="0.25">
      <c r="A10" s="300" t="s">
        <v>177</v>
      </c>
      <c r="B10" s="300"/>
    </row>
  </sheetData>
  <mergeCells count="4">
    <mergeCell ref="A4:B4"/>
    <mergeCell ref="A8:B8"/>
    <mergeCell ref="A1:B1"/>
    <mergeCell ref="A10:B10"/>
  </mergeCell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27"/>
  <sheetViews>
    <sheetView showGridLines="0" workbookViewId="0">
      <selection sqref="A1:G1"/>
    </sheetView>
  </sheetViews>
  <sheetFormatPr baseColWidth="10" defaultRowHeight="15" x14ac:dyDescent="0.25"/>
  <cols>
    <col min="1" max="1" width="46.5703125" customWidth="1"/>
    <col min="2" max="2" width="15" customWidth="1"/>
    <col min="3" max="3" width="14.85546875" customWidth="1"/>
    <col min="4" max="4" width="12" customWidth="1"/>
    <col min="5" max="5" width="15" customWidth="1"/>
    <col min="6" max="6" width="13" customWidth="1"/>
    <col min="10" max="10" width="2" bestFit="1" customWidth="1"/>
  </cols>
  <sheetData>
    <row r="1" spans="1:10" ht="18.75" customHeight="1" x14ac:dyDescent="0.25">
      <c r="A1" s="303" t="s">
        <v>124</v>
      </c>
      <c r="B1" s="303"/>
      <c r="C1" s="303"/>
      <c r="D1" s="303"/>
      <c r="E1" s="303"/>
      <c r="F1" s="303"/>
      <c r="G1" s="303"/>
    </row>
    <row r="2" spans="1:10" x14ac:dyDescent="0.25">
      <c r="A2" s="3"/>
      <c r="B2" s="3"/>
      <c r="C2" s="3"/>
      <c r="D2" s="3"/>
      <c r="E2" s="3"/>
      <c r="F2" s="3"/>
      <c r="G2" s="3"/>
    </row>
    <row r="3" spans="1:10" x14ac:dyDescent="0.25">
      <c r="A3" s="57"/>
      <c r="B3" s="281" t="s">
        <v>60</v>
      </c>
      <c r="C3" s="281"/>
      <c r="D3" s="281"/>
      <c r="E3" s="281" t="s">
        <v>61</v>
      </c>
      <c r="F3" s="281"/>
      <c r="G3" s="281"/>
    </row>
    <row r="4" spans="1:10" ht="40.5" x14ac:dyDescent="0.25">
      <c r="A4" s="58"/>
      <c r="B4" s="59" t="s">
        <v>184</v>
      </c>
      <c r="C4" s="59" t="s">
        <v>171</v>
      </c>
      <c r="D4" s="59" t="s">
        <v>13</v>
      </c>
      <c r="E4" s="59" t="s">
        <v>184</v>
      </c>
      <c r="F4" s="59" t="s">
        <v>171</v>
      </c>
      <c r="G4" s="59" t="s">
        <v>13</v>
      </c>
      <c r="J4" s="26"/>
    </row>
    <row r="5" spans="1:10" ht="15" customHeight="1" x14ac:dyDescent="0.25">
      <c r="A5" s="60" t="s">
        <v>28</v>
      </c>
      <c r="B5" s="103">
        <v>6.8</v>
      </c>
      <c r="C5" s="97">
        <v>49</v>
      </c>
      <c r="D5" s="97">
        <v>64</v>
      </c>
      <c r="E5" s="103">
        <v>0.3</v>
      </c>
      <c r="F5" s="104">
        <v>58</v>
      </c>
      <c r="G5" s="97">
        <v>68</v>
      </c>
    </row>
    <row r="6" spans="1:10" ht="15" customHeight="1" x14ac:dyDescent="0.25">
      <c r="A6" s="60" t="s">
        <v>29</v>
      </c>
      <c r="B6" s="103">
        <v>6.3</v>
      </c>
      <c r="C6" s="97">
        <v>36</v>
      </c>
      <c r="D6" s="97">
        <v>42</v>
      </c>
      <c r="E6" s="103">
        <v>0.8</v>
      </c>
      <c r="F6" s="104">
        <v>45</v>
      </c>
      <c r="G6" s="97">
        <v>38</v>
      </c>
    </row>
    <row r="7" spans="1:10" ht="15" customHeight="1" x14ac:dyDescent="0.25">
      <c r="A7" s="60" t="s">
        <v>30</v>
      </c>
      <c r="B7" s="103">
        <v>6.9</v>
      </c>
      <c r="C7" s="97">
        <v>57</v>
      </c>
      <c r="D7" s="97">
        <v>55</v>
      </c>
      <c r="E7" s="103">
        <v>0.5</v>
      </c>
      <c r="F7" s="104">
        <v>71</v>
      </c>
      <c r="G7" s="97">
        <v>44</v>
      </c>
    </row>
    <row r="8" spans="1:10" ht="15" customHeight="1" x14ac:dyDescent="0.25">
      <c r="A8" s="60" t="s">
        <v>31</v>
      </c>
      <c r="B8" s="103">
        <v>7.6</v>
      </c>
      <c r="C8" s="97">
        <v>57</v>
      </c>
      <c r="D8" s="97">
        <v>62</v>
      </c>
      <c r="E8" s="103">
        <v>0.4</v>
      </c>
      <c r="F8" s="104">
        <v>69</v>
      </c>
      <c r="G8" s="97">
        <v>60</v>
      </c>
    </row>
    <row r="9" spans="1:10" ht="15" customHeight="1" x14ac:dyDescent="0.25">
      <c r="A9" s="60" t="s">
        <v>25</v>
      </c>
      <c r="B9" s="103">
        <v>9.8000000000000007</v>
      </c>
      <c r="C9" s="97">
        <v>34</v>
      </c>
      <c r="D9" s="97">
        <v>59</v>
      </c>
      <c r="E9" s="103">
        <v>0.8</v>
      </c>
      <c r="F9" s="104">
        <v>61</v>
      </c>
      <c r="G9" s="97">
        <v>41</v>
      </c>
    </row>
    <row r="10" spans="1:10" ht="15" customHeight="1" x14ac:dyDescent="0.25">
      <c r="A10" s="60" t="s">
        <v>26</v>
      </c>
      <c r="B10" s="103">
        <v>4.7</v>
      </c>
      <c r="C10" s="97">
        <v>52</v>
      </c>
      <c r="D10" s="97">
        <v>35</v>
      </c>
      <c r="E10" s="103">
        <v>0.3</v>
      </c>
      <c r="F10" s="104">
        <v>67</v>
      </c>
      <c r="G10" s="97">
        <v>6</v>
      </c>
    </row>
    <row r="11" spans="1:10" ht="15" customHeight="1" x14ac:dyDescent="0.25">
      <c r="A11" s="60" t="s">
        <v>27</v>
      </c>
      <c r="B11" s="103">
        <v>8.1</v>
      </c>
      <c r="C11" s="97">
        <v>62</v>
      </c>
      <c r="D11" s="97">
        <v>55</v>
      </c>
      <c r="E11" s="103">
        <v>0.4</v>
      </c>
      <c r="F11" s="104">
        <v>64</v>
      </c>
      <c r="G11" s="97">
        <v>47</v>
      </c>
    </row>
    <row r="12" spans="1:10" ht="15" customHeight="1" x14ac:dyDescent="0.25">
      <c r="A12" s="60" t="s">
        <v>183</v>
      </c>
      <c r="B12" s="103">
        <v>7.5</v>
      </c>
      <c r="C12" s="97">
        <v>60</v>
      </c>
      <c r="D12" s="97">
        <v>63</v>
      </c>
      <c r="E12" s="103">
        <v>0.32</v>
      </c>
      <c r="F12" s="104">
        <v>64</v>
      </c>
      <c r="G12" s="97">
        <v>24</v>
      </c>
    </row>
    <row r="13" spans="1:10" ht="15" customHeight="1" x14ac:dyDescent="0.25">
      <c r="A13" s="61" t="s">
        <v>24</v>
      </c>
      <c r="B13" s="105">
        <v>7</v>
      </c>
      <c r="C13" s="100">
        <v>48.3</v>
      </c>
      <c r="D13" s="100">
        <v>57.7</v>
      </c>
      <c r="E13" s="105">
        <v>0.5</v>
      </c>
      <c r="F13" s="100">
        <v>54.1</v>
      </c>
      <c r="G13" s="100">
        <v>51</v>
      </c>
    </row>
    <row r="14" spans="1:10" x14ac:dyDescent="0.25">
      <c r="A14" s="292" t="s">
        <v>222</v>
      </c>
      <c r="B14" s="292"/>
      <c r="C14" s="292"/>
      <c r="D14" s="292"/>
      <c r="E14" s="292"/>
      <c r="F14" s="292"/>
      <c r="G14" s="292"/>
    </row>
    <row r="15" spans="1:10" x14ac:dyDescent="0.25">
      <c r="A15" s="304" t="s">
        <v>167</v>
      </c>
      <c r="B15" s="304"/>
      <c r="C15" s="304"/>
      <c r="D15" s="304"/>
      <c r="E15" s="304"/>
      <c r="F15" s="304"/>
      <c r="G15" s="304"/>
    </row>
    <row r="16" spans="1:10" ht="29.25" customHeight="1" x14ac:dyDescent="0.25">
      <c r="A16" s="305" t="s">
        <v>113</v>
      </c>
      <c r="B16" s="305"/>
      <c r="C16" s="305"/>
      <c r="D16" s="305"/>
      <c r="E16" s="305"/>
      <c r="F16" s="305"/>
      <c r="G16" s="305"/>
    </row>
    <row r="17" spans="1:7" ht="18.75" customHeight="1" x14ac:dyDescent="0.25">
      <c r="A17" s="290" t="s">
        <v>180</v>
      </c>
      <c r="B17" s="290"/>
      <c r="C17" s="290"/>
      <c r="D17" s="290"/>
      <c r="E17" s="290"/>
      <c r="F17" s="290"/>
      <c r="G17" s="290"/>
    </row>
    <row r="18" spans="1:7" x14ac:dyDescent="0.25">
      <c r="A18" s="290" t="s">
        <v>181</v>
      </c>
      <c r="B18" s="290"/>
      <c r="C18" s="290"/>
      <c r="D18" s="290"/>
      <c r="E18" s="290"/>
      <c r="F18" s="290"/>
      <c r="G18" s="290"/>
    </row>
    <row r="19" spans="1:7" x14ac:dyDescent="0.25">
      <c r="A19" s="24"/>
    </row>
    <row r="20" spans="1:7" x14ac:dyDescent="0.25">
      <c r="A20" s="25"/>
    </row>
    <row r="21" spans="1:7" x14ac:dyDescent="0.25">
      <c r="A21" s="25"/>
    </row>
    <row r="22" spans="1:7" x14ac:dyDescent="0.25">
      <c r="A22" s="25"/>
    </row>
    <row r="23" spans="1:7" x14ac:dyDescent="0.25">
      <c r="A23" s="25"/>
    </row>
    <row r="24" spans="1:7" x14ac:dyDescent="0.25">
      <c r="A24" s="25"/>
    </row>
    <row r="25" spans="1:7" x14ac:dyDescent="0.25">
      <c r="A25" s="25"/>
    </row>
    <row r="26" spans="1:7" x14ac:dyDescent="0.25">
      <c r="A26" s="25"/>
    </row>
    <row r="27" spans="1:7" x14ac:dyDescent="0.25">
      <c r="A27" s="25"/>
      <c r="B27" s="23"/>
    </row>
  </sheetData>
  <mergeCells count="8">
    <mergeCell ref="A18:G18"/>
    <mergeCell ref="A1:G1"/>
    <mergeCell ref="A17:G17"/>
    <mergeCell ref="A14:G14"/>
    <mergeCell ref="A15:G15"/>
    <mergeCell ref="A16:G16"/>
    <mergeCell ref="B3:D3"/>
    <mergeCell ref="E3:G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zoomScaleNormal="100" workbookViewId="0"/>
  </sheetViews>
  <sheetFormatPr baseColWidth="10" defaultColWidth="11.42578125" defaultRowHeight="12.75" x14ac:dyDescent="0.2"/>
  <cols>
    <col min="1" max="1" width="56.140625" style="32" customWidth="1"/>
    <col min="2" max="2" width="9.28515625" style="32" customWidth="1"/>
    <col min="3" max="3" width="9" style="32" customWidth="1"/>
    <col min="4" max="4" width="9.28515625" style="32" customWidth="1"/>
    <col min="5" max="5" width="9" style="32" customWidth="1"/>
    <col min="6" max="6" width="9.28515625" style="32" customWidth="1"/>
    <col min="7" max="7" width="9" style="32" customWidth="1"/>
    <col min="8" max="8" width="9.28515625" style="32" customWidth="1"/>
    <col min="9" max="9" width="9" style="32" customWidth="1"/>
    <col min="10" max="10" width="9.28515625" style="32" customWidth="1"/>
    <col min="11" max="11" width="9" style="32" customWidth="1"/>
    <col min="12" max="12" width="10" style="37" customWidth="1"/>
    <col min="13" max="13" width="8.7109375" style="37" customWidth="1"/>
    <col min="14" max="14" width="8.42578125" style="37" customWidth="1"/>
    <col min="15" max="15" width="8.85546875" style="37" customWidth="1"/>
    <col min="16" max="16384" width="11.42578125" style="37"/>
  </cols>
  <sheetData>
    <row r="1" spans="1:15" x14ac:dyDescent="0.2">
      <c r="A1" s="36" t="s">
        <v>168</v>
      </c>
    </row>
    <row r="2" spans="1:15" x14ac:dyDescent="0.2">
      <c r="A2" s="36"/>
    </row>
    <row r="3" spans="1:15" s="38" customFormat="1" ht="12.75" customHeight="1" x14ac:dyDescent="0.2">
      <c r="A3" s="62"/>
      <c r="B3" s="63">
        <v>2007</v>
      </c>
      <c r="C3" s="63">
        <v>2008</v>
      </c>
      <c r="D3" s="63">
        <v>2009</v>
      </c>
      <c r="E3" s="63">
        <v>2010</v>
      </c>
      <c r="F3" s="63">
        <v>2011</v>
      </c>
      <c r="G3" s="63">
        <v>2012</v>
      </c>
      <c r="H3" s="63">
        <v>2013</v>
      </c>
      <c r="I3" s="64">
        <v>2014</v>
      </c>
      <c r="J3" s="63">
        <v>2015</v>
      </c>
      <c r="K3" s="65">
        <v>2016</v>
      </c>
      <c r="L3" s="65">
        <v>2017</v>
      </c>
      <c r="M3" s="65">
        <v>2018</v>
      </c>
      <c r="N3" s="65">
        <v>2019</v>
      </c>
      <c r="O3" s="65">
        <v>2020</v>
      </c>
    </row>
    <row r="4" spans="1:15" s="39" customFormat="1" ht="30" customHeight="1" x14ac:dyDescent="0.2">
      <c r="A4" s="70" t="s">
        <v>92</v>
      </c>
      <c r="B4" s="309"/>
      <c r="C4" s="309"/>
      <c r="D4" s="309"/>
      <c r="E4" s="309"/>
      <c r="F4" s="309"/>
      <c r="G4" s="309"/>
      <c r="H4" s="309"/>
      <c r="I4" s="309"/>
      <c r="J4" s="309"/>
      <c r="K4" s="309"/>
      <c r="L4" s="309"/>
      <c r="M4" s="309"/>
      <c r="N4" s="309"/>
      <c r="O4" s="310"/>
    </row>
    <row r="5" spans="1:15" ht="15" customHeight="1" x14ac:dyDescent="0.2">
      <c r="A5" s="66" t="s">
        <v>100</v>
      </c>
      <c r="B5" s="74">
        <v>6</v>
      </c>
      <c r="C5" s="75">
        <v>6</v>
      </c>
      <c r="D5" s="75">
        <v>3</v>
      </c>
      <c r="E5" s="75">
        <v>1</v>
      </c>
      <c r="F5" s="75">
        <v>0</v>
      </c>
      <c r="G5" s="75">
        <v>1</v>
      </c>
      <c r="H5" s="75">
        <v>3</v>
      </c>
      <c r="I5" s="76">
        <v>3</v>
      </c>
      <c r="J5" s="77">
        <v>4</v>
      </c>
      <c r="K5" s="77">
        <v>3</v>
      </c>
      <c r="L5" s="77">
        <v>1</v>
      </c>
      <c r="M5" s="77">
        <v>3</v>
      </c>
      <c r="N5" s="77">
        <v>3</v>
      </c>
      <c r="O5" s="77">
        <v>1</v>
      </c>
    </row>
    <row r="6" spans="1:15" ht="15" customHeight="1" x14ac:dyDescent="0.2">
      <c r="A6" s="66" t="s">
        <v>84</v>
      </c>
      <c r="B6" s="74">
        <v>2</v>
      </c>
      <c r="C6" s="75">
        <v>0</v>
      </c>
      <c r="D6" s="75">
        <v>0</v>
      </c>
      <c r="E6" s="75">
        <v>1</v>
      </c>
      <c r="F6" s="75">
        <v>2</v>
      </c>
      <c r="G6" s="75">
        <v>3</v>
      </c>
      <c r="H6" s="75">
        <v>0</v>
      </c>
      <c r="I6" s="76">
        <v>11</v>
      </c>
      <c r="J6" s="77">
        <v>8</v>
      </c>
      <c r="K6" s="77">
        <v>5</v>
      </c>
      <c r="L6" s="77">
        <v>2</v>
      </c>
      <c r="M6" s="77">
        <v>2</v>
      </c>
      <c r="N6" s="77">
        <v>3</v>
      </c>
      <c r="O6" s="77">
        <v>3</v>
      </c>
    </row>
    <row r="7" spans="1:15" ht="15" customHeight="1" x14ac:dyDescent="0.2">
      <c r="A7" s="66" t="s">
        <v>101</v>
      </c>
      <c r="B7" s="78">
        <v>22</v>
      </c>
      <c r="C7" s="79">
        <v>19</v>
      </c>
      <c r="D7" s="79">
        <v>22</v>
      </c>
      <c r="E7" s="79">
        <v>29</v>
      </c>
      <c r="F7" s="79">
        <v>9</v>
      </c>
      <c r="G7" s="79">
        <v>31</v>
      </c>
      <c r="H7" s="79">
        <v>14</v>
      </c>
      <c r="I7" s="80">
        <v>22</v>
      </c>
      <c r="J7" s="77">
        <v>35</v>
      </c>
      <c r="K7" s="77">
        <v>20</v>
      </c>
      <c r="L7" s="77">
        <v>14</v>
      </c>
      <c r="M7" s="77">
        <v>21</v>
      </c>
      <c r="N7" s="77">
        <v>26</v>
      </c>
      <c r="O7" s="77">
        <v>14</v>
      </c>
    </row>
    <row r="8" spans="1:15" ht="15" customHeight="1" x14ac:dyDescent="0.2">
      <c r="A8" s="67" t="s">
        <v>185</v>
      </c>
      <c r="B8" s="81">
        <v>0</v>
      </c>
      <c r="C8" s="82">
        <v>0</v>
      </c>
      <c r="D8" s="82">
        <v>0</v>
      </c>
      <c r="E8" s="82">
        <v>0</v>
      </c>
      <c r="F8" s="82">
        <v>0</v>
      </c>
      <c r="G8" s="82">
        <v>0</v>
      </c>
      <c r="H8" s="79">
        <v>0</v>
      </c>
      <c r="I8" s="83">
        <v>2</v>
      </c>
      <c r="J8" s="77">
        <v>0</v>
      </c>
      <c r="K8" s="84">
        <v>0</v>
      </c>
      <c r="L8" s="84">
        <v>0</v>
      </c>
      <c r="M8" s="84">
        <v>0</v>
      </c>
      <c r="N8" s="77">
        <v>0</v>
      </c>
      <c r="O8" s="77">
        <v>0</v>
      </c>
    </row>
    <row r="9" spans="1:15" ht="15" customHeight="1" x14ac:dyDescent="0.2">
      <c r="A9" s="66" t="s">
        <v>86</v>
      </c>
      <c r="B9" s="78" t="s">
        <v>2</v>
      </c>
      <c r="C9" s="79" t="s">
        <v>2</v>
      </c>
      <c r="D9" s="79" t="s">
        <v>2</v>
      </c>
      <c r="E9" s="79" t="s">
        <v>2</v>
      </c>
      <c r="F9" s="79" t="s">
        <v>2</v>
      </c>
      <c r="G9" s="79">
        <v>30</v>
      </c>
      <c r="H9" s="79">
        <v>15</v>
      </c>
      <c r="I9" s="80">
        <v>4</v>
      </c>
      <c r="J9" s="77">
        <v>18</v>
      </c>
      <c r="K9" s="77">
        <v>28</v>
      </c>
      <c r="L9" s="77">
        <v>20</v>
      </c>
      <c r="M9" s="77">
        <v>19</v>
      </c>
      <c r="N9" s="77">
        <v>9</v>
      </c>
      <c r="O9" s="77">
        <v>15</v>
      </c>
    </row>
    <row r="10" spans="1:15" ht="15" customHeight="1" x14ac:dyDescent="0.2">
      <c r="A10" s="66" t="s">
        <v>87</v>
      </c>
      <c r="B10" s="78" t="s">
        <v>2</v>
      </c>
      <c r="C10" s="79" t="s">
        <v>2</v>
      </c>
      <c r="D10" s="79" t="s">
        <v>2</v>
      </c>
      <c r="E10" s="79">
        <v>22</v>
      </c>
      <c r="F10" s="79">
        <v>32</v>
      </c>
      <c r="G10" s="79">
        <v>28</v>
      </c>
      <c r="H10" s="79" t="s">
        <v>2</v>
      </c>
      <c r="I10" s="80">
        <v>39</v>
      </c>
      <c r="J10" s="77">
        <v>41</v>
      </c>
      <c r="K10" s="77">
        <v>44</v>
      </c>
      <c r="L10" s="77">
        <v>29</v>
      </c>
      <c r="M10" s="77">
        <v>24</v>
      </c>
      <c r="N10" s="77">
        <v>17</v>
      </c>
      <c r="O10" s="77">
        <v>18</v>
      </c>
    </row>
    <row r="11" spans="1:15" ht="15" customHeight="1" x14ac:dyDescent="0.2">
      <c r="A11" s="66" t="s">
        <v>88</v>
      </c>
      <c r="B11" s="78">
        <v>197</v>
      </c>
      <c r="C11" s="79">
        <v>214</v>
      </c>
      <c r="D11" s="79">
        <v>233</v>
      </c>
      <c r="E11" s="79">
        <v>240</v>
      </c>
      <c r="F11" s="79">
        <f>146+82</f>
        <v>228</v>
      </c>
      <c r="G11" s="79">
        <f>137+86</f>
        <v>223</v>
      </c>
      <c r="H11" s="79">
        <f>152+60</f>
        <v>212</v>
      </c>
      <c r="I11" s="80">
        <v>182</v>
      </c>
      <c r="J11" s="77" t="s">
        <v>2</v>
      </c>
      <c r="K11" s="77">
        <v>158</v>
      </c>
      <c r="L11" s="77">
        <v>126</v>
      </c>
      <c r="M11" s="77">
        <v>180</v>
      </c>
      <c r="N11" s="77">
        <v>147</v>
      </c>
      <c r="O11" s="77">
        <v>192</v>
      </c>
    </row>
    <row r="12" spans="1:15" x14ac:dyDescent="0.2">
      <c r="A12" s="66" t="s">
        <v>102</v>
      </c>
      <c r="B12" s="78">
        <v>116</v>
      </c>
      <c r="C12" s="79">
        <v>68</v>
      </c>
      <c r="D12" s="79">
        <v>51</v>
      </c>
      <c r="E12" s="79">
        <v>31</v>
      </c>
      <c r="F12" s="79">
        <f>34+7</f>
        <v>41</v>
      </c>
      <c r="G12" s="79">
        <f>37+12</f>
        <v>49</v>
      </c>
      <c r="H12" s="79">
        <v>37</v>
      </c>
      <c r="I12" s="80">
        <v>53</v>
      </c>
      <c r="J12" s="77">
        <v>39</v>
      </c>
      <c r="K12" s="77">
        <v>43</v>
      </c>
      <c r="L12" s="77">
        <v>58</v>
      </c>
      <c r="M12" s="77">
        <v>86</v>
      </c>
      <c r="N12" s="77">
        <v>244</v>
      </c>
      <c r="O12" s="77">
        <v>66</v>
      </c>
    </row>
    <row r="13" spans="1:15" ht="30.75" customHeight="1" x14ac:dyDescent="0.2">
      <c r="A13" s="66" t="s">
        <v>90</v>
      </c>
      <c r="B13" s="78">
        <v>0</v>
      </c>
      <c r="C13" s="79">
        <v>0</v>
      </c>
      <c r="D13" s="79">
        <v>2</v>
      </c>
      <c r="E13" s="79">
        <v>2</v>
      </c>
      <c r="F13" s="79">
        <v>2</v>
      </c>
      <c r="G13" s="79">
        <v>3</v>
      </c>
      <c r="H13" s="79">
        <v>0</v>
      </c>
      <c r="I13" s="80">
        <v>4</v>
      </c>
      <c r="J13" s="77">
        <v>0</v>
      </c>
      <c r="K13" s="77">
        <v>2</v>
      </c>
      <c r="L13" s="77">
        <v>8</v>
      </c>
      <c r="M13" s="77">
        <v>3</v>
      </c>
      <c r="N13" s="77">
        <v>2</v>
      </c>
      <c r="O13" s="77">
        <v>3</v>
      </c>
    </row>
    <row r="14" spans="1:15" ht="15" customHeight="1" x14ac:dyDescent="0.2">
      <c r="A14" s="66" t="s">
        <v>186</v>
      </c>
      <c r="B14" s="78" t="s">
        <v>2</v>
      </c>
      <c r="C14" s="79" t="s">
        <v>2</v>
      </c>
      <c r="D14" s="79" t="s">
        <v>2</v>
      </c>
      <c r="E14" s="79">
        <v>122</v>
      </c>
      <c r="F14" s="79">
        <v>169</v>
      </c>
      <c r="G14" s="79">
        <v>126</v>
      </c>
      <c r="H14" s="79">
        <v>93</v>
      </c>
      <c r="I14" s="80">
        <v>88</v>
      </c>
      <c r="J14" s="77">
        <v>75</v>
      </c>
      <c r="K14" s="77">
        <v>110</v>
      </c>
      <c r="L14" s="77">
        <v>104</v>
      </c>
      <c r="M14" s="77">
        <v>88</v>
      </c>
      <c r="N14" s="77">
        <v>86</v>
      </c>
      <c r="O14" s="77">
        <v>74</v>
      </c>
    </row>
    <row r="15" spans="1:15" ht="15" customHeight="1" x14ac:dyDescent="0.2">
      <c r="A15" s="66" t="s">
        <v>103</v>
      </c>
      <c r="B15" s="78" t="s">
        <v>2</v>
      </c>
      <c r="C15" s="79" t="s">
        <v>2</v>
      </c>
      <c r="D15" s="79">
        <v>104</v>
      </c>
      <c r="E15" s="79">
        <v>131</v>
      </c>
      <c r="F15" s="79">
        <v>104</v>
      </c>
      <c r="G15" s="79">
        <v>121</v>
      </c>
      <c r="H15" s="79">
        <v>93</v>
      </c>
      <c r="I15" s="80">
        <v>78</v>
      </c>
      <c r="J15" s="77">
        <v>89</v>
      </c>
      <c r="K15" s="77">
        <v>148</v>
      </c>
      <c r="L15" s="77">
        <v>119</v>
      </c>
      <c r="M15" s="77">
        <v>9</v>
      </c>
      <c r="N15" s="77">
        <v>127</v>
      </c>
      <c r="O15" s="77">
        <v>95</v>
      </c>
    </row>
    <row r="16" spans="1:15" ht="15" customHeight="1" x14ac:dyDescent="0.2">
      <c r="A16" s="66" t="s">
        <v>3</v>
      </c>
      <c r="B16" s="78">
        <v>4</v>
      </c>
      <c r="C16" s="79">
        <v>3</v>
      </c>
      <c r="D16" s="79">
        <v>5</v>
      </c>
      <c r="E16" s="79">
        <v>5</v>
      </c>
      <c r="F16" s="79">
        <v>6</v>
      </c>
      <c r="G16" s="79">
        <v>2</v>
      </c>
      <c r="H16" s="79">
        <v>8</v>
      </c>
      <c r="I16" s="80">
        <v>9</v>
      </c>
      <c r="J16" s="77">
        <v>0</v>
      </c>
      <c r="K16" s="77">
        <v>2</v>
      </c>
      <c r="L16" s="77">
        <v>2</v>
      </c>
      <c r="M16" s="77">
        <v>2</v>
      </c>
      <c r="N16" s="77">
        <v>3</v>
      </c>
      <c r="O16" s="77">
        <v>2</v>
      </c>
    </row>
    <row r="17" spans="1:15" ht="15" customHeight="1" x14ac:dyDescent="0.2">
      <c r="A17" s="66" t="s">
        <v>63</v>
      </c>
      <c r="B17" s="78" t="s">
        <v>2</v>
      </c>
      <c r="C17" s="79" t="s">
        <v>2</v>
      </c>
      <c r="D17" s="79" t="s">
        <v>2</v>
      </c>
      <c r="E17" s="79">
        <v>24</v>
      </c>
      <c r="F17" s="79">
        <v>18</v>
      </c>
      <c r="G17" s="79">
        <v>22</v>
      </c>
      <c r="H17" s="79">
        <v>19</v>
      </c>
      <c r="I17" s="80" t="s">
        <v>2</v>
      </c>
      <c r="J17" s="77" t="s">
        <v>2</v>
      </c>
      <c r="K17" s="77" t="s">
        <v>2</v>
      </c>
      <c r="L17" s="77" t="s">
        <v>2</v>
      </c>
      <c r="M17" s="77" t="s">
        <v>2</v>
      </c>
      <c r="N17" s="77" t="s">
        <v>2</v>
      </c>
      <c r="O17" s="77" t="s">
        <v>2</v>
      </c>
    </row>
    <row r="18" spans="1:15" ht="15" customHeight="1" x14ac:dyDescent="0.2">
      <c r="A18" s="66" t="s">
        <v>4</v>
      </c>
      <c r="B18" s="81">
        <v>7</v>
      </c>
      <c r="C18" s="82">
        <v>11</v>
      </c>
      <c r="D18" s="82">
        <v>15</v>
      </c>
      <c r="E18" s="82">
        <v>12</v>
      </c>
      <c r="F18" s="82">
        <v>18</v>
      </c>
      <c r="G18" s="82">
        <v>27</v>
      </c>
      <c r="H18" s="79">
        <v>13</v>
      </c>
      <c r="I18" s="83">
        <v>13</v>
      </c>
      <c r="J18" s="84">
        <v>18</v>
      </c>
      <c r="K18" s="84">
        <v>3</v>
      </c>
      <c r="L18" s="84">
        <v>0</v>
      </c>
      <c r="M18" s="84">
        <v>19</v>
      </c>
      <c r="N18" s="77">
        <v>123</v>
      </c>
      <c r="O18" s="77">
        <v>66</v>
      </c>
    </row>
    <row r="19" spans="1:15" ht="15" customHeight="1" x14ac:dyDescent="0.2">
      <c r="A19" s="68" t="s">
        <v>104</v>
      </c>
      <c r="B19" s="78">
        <v>7</v>
      </c>
      <c r="C19" s="79">
        <v>9</v>
      </c>
      <c r="D19" s="79">
        <v>15</v>
      </c>
      <c r="E19" s="79">
        <v>5</v>
      </c>
      <c r="F19" s="79">
        <v>16</v>
      </c>
      <c r="G19" s="79">
        <v>12</v>
      </c>
      <c r="H19" s="79">
        <v>32</v>
      </c>
      <c r="I19" s="80">
        <v>47</v>
      </c>
      <c r="J19" s="77">
        <v>19</v>
      </c>
      <c r="K19" s="77">
        <v>18</v>
      </c>
      <c r="L19" s="77">
        <v>24</v>
      </c>
      <c r="M19" s="77">
        <v>31</v>
      </c>
      <c r="N19" s="77">
        <v>25</v>
      </c>
      <c r="O19" s="77">
        <v>26</v>
      </c>
    </row>
    <row r="20" spans="1:15" ht="15" customHeight="1" x14ac:dyDescent="0.2">
      <c r="A20" s="67" t="s">
        <v>105</v>
      </c>
      <c r="B20" s="81">
        <v>13</v>
      </c>
      <c r="C20" s="82">
        <v>9</v>
      </c>
      <c r="D20" s="82">
        <v>19</v>
      </c>
      <c r="E20" s="82">
        <v>13</v>
      </c>
      <c r="F20" s="82">
        <v>15</v>
      </c>
      <c r="G20" s="82">
        <v>10</v>
      </c>
      <c r="H20" s="79" t="s">
        <v>2</v>
      </c>
      <c r="I20" s="79" t="s">
        <v>2</v>
      </c>
      <c r="J20" s="79" t="s">
        <v>2</v>
      </c>
      <c r="K20" s="79" t="s">
        <v>2</v>
      </c>
      <c r="L20" s="79" t="s">
        <v>2</v>
      </c>
      <c r="M20" s="79" t="s">
        <v>2</v>
      </c>
      <c r="N20" s="79" t="s">
        <v>2</v>
      </c>
      <c r="O20" s="79" t="s">
        <v>2</v>
      </c>
    </row>
    <row r="21" spans="1:15" ht="15" customHeight="1" x14ac:dyDescent="0.2">
      <c r="A21" s="66" t="s">
        <v>93</v>
      </c>
      <c r="B21" s="78">
        <v>1</v>
      </c>
      <c r="C21" s="79">
        <v>2</v>
      </c>
      <c r="D21" s="79">
        <v>1</v>
      </c>
      <c r="E21" s="79">
        <v>1</v>
      </c>
      <c r="F21" s="79">
        <v>3</v>
      </c>
      <c r="G21" s="79">
        <v>2</v>
      </c>
      <c r="H21" s="79">
        <v>4</v>
      </c>
      <c r="I21" s="80">
        <v>2</v>
      </c>
      <c r="J21" s="77">
        <v>4</v>
      </c>
      <c r="K21" s="77">
        <v>6</v>
      </c>
      <c r="L21" s="77">
        <v>4</v>
      </c>
      <c r="M21" s="77">
        <v>1</v>
      </c>
      <c r="N21" s="77">
        <v>1</v>
      </c>
      <c r="O21" s="77">
        <v>1</v>
      </c>
    </row>
    <row r="22" spans="1:15" x14ac:dyDescent="0.2">
      <c r="A22" s="69" t="s">
        <v>106</v>
      </c>
      <c r="B22" s="81">
        <v>2</v>
      </c>
      <c r="C22" s="82">
        <v>4</v>
      </c>
      <c r="D22" s="82">
        <v>4</v>
      </c>
      <c r="E22" s="82">
        <v>4</v>
      </c>
      <c r="F22" s="82">
        <v>4</v>
      </c>
      <c r="G22" s="82">
        <v>6</v>
      </c>
      <c r="H22" s="79" t="s">
        <v>2</v>
      </c>
      <c r="I22" s="79" t="s">
        <v>2</v>
      </c>
      <c r="J22" s="79" t="s">
        <v>2</v>
      </c>
      <c r="K22" s="79" t="s">
        <v>2</v>
      </c>
      <c r="L22" s="79" t="s">
        <v>2</v>
      </c>
      <c r="M22" s="79" t="s">
        <v>2</v>
      </c>
      <c r="N22" s="79" t="s">
        <v>2</v>
      </c>
      <c r="O22" s="79" t="s">
        <v>2</v>
      </c>
    </row>
    <row r="23" spans="1:15" ht="15" customHeight="1" x14ac:dyDescent="0.2">
      <c r="A23" s="66" t="s">
        <v>94</v>
      </c>
      <c r="B23" s="85" t="s">
        <v>2</v>
      </c>
      <c r="C23" s="77" t="s">
        <v>2</v>
      </c>
      <c r="D23" s="77" t="s">
        <v>2</v>
      </c>
      <c r="E23" s="77" t="s">
        <v>2</v>
      </c>
      <c r="F23" s="77" t="s">
        <v>2</v>
      </c>
      <c r="G23" s="77" t="s">
        <v>2</v>
      </c>
      <c r="H23" s="77" t="s">
        <v>2</v>
      </c>
      <c r="I23" s="80">
        <v>14</v>
      </c>
      <c r="J23" s="77">
        <v>12</v>
      </c>
      <c r="K23" s="77">
        <v>26</v>
      </c>
      <c r="L23" s="77">
        <v>33</v>
      </c>
      <c r="M23" s="85">
        <v>19</v>
      </c>
      <c r="N23" s="85">
        <v>12</v>
      </c>
      <c r="O23" s="77">
        <v>16</v>
      </c>
    </row>
    <row r="24" spans="1:15" s="39" customFormat="1" ht="29.25" customHeight="1" x14ac:dyDescent="0.2">
      <c r="A24" s="70" t="s">
        <v>160</v>
      </c>
      <c r="B24" s="307"/>
      <c r="C24" s="307"/>
      <c r="D24" s="307"/>
      <c r="E24" s="307"/>
      <c r="F24" s="307"/>
      <c r="G24" s="307"/>
      <c r="H24" s="307"/>
      <c r="I24" s="307"/>
      <c r="J24" s="307"/>
      <c r="K24" s="307"/>
      <c r="L24" s="307"/>
      <c r="M24" s="307"/>
      <c r="N24" s="307"/>
      <c r="O24" s="308"/>
    </row>
    <row r="25" spans="1:15" ht="15" customHeight="1" x14ac:dyDescent="0.2">
      <c r="A25" s="66" t="s">
        <v>100</v>
      </c>
      <c r="B25" s="86">
        <v>100</v>
      </c>
      <c r="C25" s="86">
        <v>100</v>
      </c>
      <c r="D25" s="86">
        <v>100</v>
      </c>
      <c r="E25" s="86">
        <v>100</v>
      </c>
      <c r="F25" s="86">
        <v>100</v>
      </c>
      <c r="G25" s="86">
        <v>100</v>
      </c>
      <c r="H25" s="86">
        <v>100</v>
      </c>
      <c r="I25" s="86">
        <v>100</v>
      </c>
      <c r="J25" s="86">
        <v>100</v>
      </c>
      <c r="K25" s="86">
        <v>100</v>
      </c>
      <c r="L25" s="86">
        <v>100</v>
      </c>
      <c r="M25" s="86">
        <v>100</v>
      </c>
      <c r="N25" s="86">
        <v>100</v>
      </c>
      <c r="O25" s="86">
        <v>100</v>
      </c>
    </row>
    <row r="26" spans="1:15" ht="15" customHeight="1" x14ac:dyDescent="0.2">
      <c r="A26" s="66" t="s">
        <v>84</v>
      </c>
      <c r="B26" s="86">
        <v>100</v>
      </c>
      <c r="C26" s="86">
        <v>100</v>
      </c>
      <c r="D26" s="86">
        <v>100</v>
      </c>
      <c r="E26" s="86">
        <v>100</v>
      </c>
      <c r="F26" s="86">
        <v>100</v>
      </c>
      <c r="G26" s="86">
        <v>100</v>
      </c>
      <c r="H26" s="86">
        <v>73</v>
      </c>
      <c r="I26" s="86">
        <v>74</v>
      </c>
      <c r="J26" s="86" t="s">
        <v>155</v>
      </c>
      <c r="K26" s="86">
        <v>36.590000000000003</v>
      </c>
      <c r="L26" s="86">
        <v>42.11</v>
      </c>
      <c r="M26" s="86">
        <v>40</v>
      </c>
      <c r="N26" s="86">
        <v>100</v>
      </c>
      <c r="O26" s="86">
        <v>48</v>
      </c>
    </row>
    <row r="27" spans="1:15" ht="15" customHeight="1" x14ac:dyDescent="0.2">
      <c r="A27" s="66" t="s">
        <v>101</v>
      </c>
      <c r="B27" s="86">
        <v>100</v>
      </c>
      <c r="C27" s="86">
        <v>100</v>
      </c>
      <c r="D27" s="86">
        <v>100</v>
      </c>
      <c r="E27" s="86">
        <v>100</v>
      </c>
      <c r="F27" s="86">
        <v>100</v>
      </c>
      <c r="G27" s="86">
        <v>100</v>
      </c>
      <c r="H27" s="86">
        <v>100</v>
      </c>
      <c r="I27" s="86">
        <v>100</v>
      </c>
      <c r="J27" s="86" t="s">
        <v>156</v>
      </c>
      <c r="K27" s="86" t="s">
        <v>157</v>
      </c>
      <c r="L27" s="86" t="s">
        <v>158</v>
      </c>
      <c r="M27" s="86">
        <v>100</v>
      </c>
      <c r="N27" s="86">
        <v>100</v>
      </c>
      <c r="O27" s="86">
        <v>100</v>
      </c>
    </row>
    <row r="28" spans="1:15" ht="15" customHeight="1" x14ac:dyDescent="0.2">
      <c r="A28" s="67" t="s">
        <v>185</v>
      </c>
      <c r="B28" s="86">
        <v>100</v>
      </c>
      <c r="C28" s="86">
        <v>100</v>
      </c>
      <c r="D28" s="86">
        <v>100</v>
      </c>
      <c r="E28" s="86">
        <v>100</v>
      </c>
      <c r="F28" s="86">
        <v>100</v>
      </c>
      <c r="G28" s="86">
        <v>100</v>
      </c>
      <c r="H28" s="86">
        <v>100</v>
      </c>
      <c r="I28" s="86">
        <v>100</v>
      </c>
      <c r="J28" s="86">
        <v>100</v>
      </c>
      <c r="K28" s="86">
        <v>100</v>
      </c>
      <c r="L28" s="86">
        <v>100</v>
      </c>
      <c r="M28" s="86">
        <v>100</v>
      </c>
      <c r="N28" s="86">
        <v>100</v>
      </c>
      <c r="O28" s="86">
        <v>100</v>
      </c>
    </row>
    <row r="29" spans="1:15" ht="15" customHeight="1" x14ac:dyDescent="0.2">
      <c r="A29" s="66" t="s">
        <v>86</v>
      </c>
      <c r="B29" s="86" t="s">
        <v>2</v>
      </c>
      <c r="C29" s="86" t="s">
        <v>2</v>
      </c>
      <c r="D29" s="86" t="s">
        <v>2</v>
      </c>
      <c r="E29" s="86" t="s">
        <v>2</v>
      </c>
      <c r="F29" s="86" t="s">
        <v>2</v>
      </c>
      <c r="G29" s="86">
        <v>100</v>
      </c>
      <c r="H29" s="86">
        <v>100</v>
      </c>
      <c r="I29" s="86">
        <v>95.399999999999991</v>
      </c>
      <c r="J29" s="86" t="s">
        <v>107</v>
      </c>
      <c r="K29" s="86">
        <v>63</v>
      </c>
      <c r="L29" s="86">
        <v>78</v>
      </c>
      <c r="M29" s="86">
        <v>82</v>
      </c>
      <c r="N29" s="86">
        <v>69</v>
      </c>
      <c r="O29" s="86">
        <v>85</v>
      </c>
    </row>
    <row r="30" spans="1:15" ht="15" customHeight="1" x14ac:dyDescent="0.2">
      <c r="A30" s="66" t="s">
        <v>87</v>
      </c>
      <c r="B30" s="86" t="s">
        <v>2</v>
      </c>
      <c r="C30" s="86" t="s">
        <v>2</v>
      </c>
      <c r="D30" s="86" t="s">
        <v>2</v>
      </c>
      <c r="E30" s="86">
        <v>47</v>
      </c>
      <c r="F30" s="86">
        <v>47</v>
      </c>
      <c r="G30" s="86">
        <v>47</v>
      </c>
      <c r="H30" s="86">
        <v>0</v>
      </c>
      <c r="I30" s="86">
        <v>98</v>
      </c>
      <c r="J30" s="86">
        <v>100</v>
      </c>
      <c r="K30" s="86">
        <v>100</v>
      </c>
      <c r="L30" s="86">
        <v>100</v>
      </c>
      <c r="M30" s="86">
        <v>96</v>
      </c>
      <c r="N30" s="86">
        <v>100</v>
      </c>
      <c r="O30" s="86">
        <v>82</v>
      </c>
    </row>
    <row r="31" spans="1:15" ht="15" customHeight="1" x14ac:dyDescent="0.2">
      <c r="A31" s="66" t="s">
        <v>88</v>
      </c>
      <c r="B31" s="86">
        <v>95</v>
      </c>
      <c r="C31" s="86">
        <v>95</v>
      </c>
      <c r="D31" s="86">
        <v>95</v>
      </c>
      <c r="E31" s="86">
        <v>95</v>
      </c>
      <c r="F31" s="86">
        <v>95</v>
      </c>
      <c r="G31" s="86">
        <v>95</v>
      </c>
      <c r="H31" s="86">
        <v>95</v>
      </c>
      <c r="I31" s="86">
        <v>95</v>
      </c>
      <c r="J31" s="86">
        <v>0</v>
      </c>
      <c r="K31" s="86">
        <v>95</v>
      </c>
      <c r="L31" s="86">
        <v>95</v>
      </c>
      <c r="M31" s="86">
        <v>93</v>
      </c>
      <c r="N31" s="86">
        <v>100</v>
      </c>
      <c r="O31" s="86">
        <v>100</v>
      </c>
    </row>
    <row r="32" spans="1:15" x14ac:dyDescent="0.2">
      <c r="A32" s="66" t="s">
        <v>102</v>
      </c>
      <c r="B32" s="86">
        <v>100</v>
      </c>
      <c r="C32" s="86">
        <v>100</v>
      </c>
      <c r="D32" s="86">
        <v>100</v>
      </c>
      <c r="E32" s="86">
        <v>100</v>
      </c>
      <c r="F32" s="86">
        <v>60.550000000000004</v>
      </c>
      <c r="G32" s="86">
        <v>80.34</v>
      </c>
      <c r="H32" s="86">
        <v>86</v>
      </c>
      <c r="I32" s="86">
        <v>86.75</v>
      </c>
      <c r="J32" s="86">
        <v>94</v>
      </c>
      <c r="K32" s="86">
        <v>97.3</v>
      </c>
      <c r="L32" s="86">
        <v>96.9</v>
      </c>
      <c r="M32" s="86">
        <v>100</v>
      </c>
      <c r="N32" s="86">
        <v>93</v>
      </c>
      <c r="O32" s="86">
        <v>99</v>
      </c>
    </row>
    <row r="33" spans="1:15" ht="30.75" customHeight="1" x14ac:dyDescent="0.2">
      <c r="A33" s="66" t="s">
        <v>90</v>
      </c>
      <c r="B33" s="86">
        <v>100</v>
      </c>
      <c r="C33" s="86">
        <v>100</v>
      </c>
      <c r="D33" s="86">
        <v>100</v>
      </c>
      <c r="E33" s="86">
        <v>100</v>
      </c>
      <c r="F33" s="86">
        <v>100</v>
      </c>
      <c r="G33" s="86">
        <v>100</v>
      </c>
      <c r="H33" s="86">
        <v>100</v>
      </c>
      <c r="I33" s="86">
        <v>100</v>
      </c>
      <c r="J33" s="86">
        <v>100</v>
      </c>
      <c r="K33" s="86">
        <v>75</v>
      </c>
      <c r="L33" s="86">
        <v>100</v>
      </c>
      <c r="M33" s="86">
        <v>100</v>
      </c>
      <c r="N33" s="86">
        <v>64</v>
      </c>
      <c r="O33" s="86">
        <v>100</v>
      </c>
    </row>
    <row r="34" spans="1:15" ht="15" customHeight="1" x14ac:dyDescent="0.2">
      <c r="A34" s="66" t="s">
        <v>186</v>
      </c>
      <c r="B34" s="86" t="s">
        <v>2</v>
      </c>
      <c r="C34" s="86" t="s">
        <v>2</v>
      </c>
      <c r="D34" s="86" t="s">
        <v>2</v>
      </c>
      <c r="E34" s="86">
        <v>100</v>
      </c>
      <c r="F34" s="86">
        <v>100</v>
      </c>
      <c r="G34" s="86">
        <v>100</v>
      </c>
      <c r="H34" s="86">
        <v>100</v>
      </c>
      <c r="I34" s="86">
        <v>100</v>
      </c>
      <c r="J34" s="86">
        <v>100</v>
      </c>
      <c r="K34" s="86">
        <v>100</v>
      </c>
      <c r="L34" s="86">
        <v>100</v>
      </c>
      <c r="M34" s="86">
        <v>100</v>
      </c>
      <c r="N34" s="86">
        <v>100</v>
      </c>
      <c r="O34" s="86">
        <v>100</v>
      </c>
    </row>
    <row r="35" spans="1:15" ht="15" customHeight="1" x14ac:dyDescent="0.2">
      <c r="A35" s="66" t="s">
        <v>103</v>
      </c>
      <c r="B35" s="86" t="s">
        <v>2</v>
      </c>
      <c r="C35" s="86" t="s">
        <v>2</v>
      </c>
      <c r="D35" s="86">
        <v>60</v>
      </c>
      <c r="E35" s="86">
        <v>74</v>
      </c>
      <c r="F35" s="86">
        <v>77</v>
      </c>
      <c r="G35" s="86">
        <v>92</v>
      </c>
      <c r="H35" s="86">
        <v>81</v>
      </c>
      <c r="I35" s="86">
        <v>72</v>
      </c>
      <c r="J35" s="86">
        <v>71</v>
      </c>
      <c r="K35" s="86">
        <v>76</v>
      </c>
      <c r="L35" s="86">
        <v>81</v>
      </c>
      <c r="M35" s="86">
        <v>85</v>
      </c>
      <c r="N35" s="86">
        <v>75</v>
      </c>
      <c r="O35" s="86">
        <v>78</v>
      </c>
    </row>
    <row r="36" spans="1:15" ht="15" customHeight="1" x14ac:dyDescent="0.2">
      <c r="A36" s="66" t="s">
        <v>108</v>
      </c>
      <c r="B36" s="86">
        <v>59</v>
      </c>
      <c r="C36" s="86">
        <v>59</v>
      </c>
      <c r="D36" s="86">
        <v>59</v>
      </c>
      <c r="E36" s="86">
        <v>59</v>
      </c>
      <c r="F36" s="86">
        <v>59</v>
      </c>
      <c r="G36" s="86">
        <v>59</v>
      </c>
      <c r="H36" s="86">
        <v>95</v>
      </c>
      <c r="I36" s="86">
        <v>95</v>
      </c>
      <c r="J36" s="86">
        <v>100</v>
      </c>
      <c r="K36" s="86">
        <v>100</v>
      </c>
      <c r="L36" s="86">
        <v>100</v>
      </c>
      <c r="M36" s="86">
        <v>100</v>
      </c>
      <c r="N36" s="86">
        <v>100</v>
      </c>
      <c r="O36" s="86">
        <v>100</v>
      </c>
    </row>
    <row r="37" spans="1:15" ht="15" customHeight="1" x14ac:dyDescent="0.2">
      <c r="A37" s="66" t="s">
        <v>109</v>
      </c>
      <c r="B37" s="86" t="s">
        <v>2</v>
      </c>
      <c r="C37" s="86" t="s">
        <v>2</v>
      </c>
      <c r="D37" s="86" t="s">
        <v>2</v>
      </c>
      <c r="E37" s="86">
        <v>100</v>
      </c>
      <c r="F37" s="86">
        <v>100</v>
      </c>
      <c r="G37" s="86">
        <v>100</v>
      </c>
      <c r="H37" s="86">
        <v>100</v>
      </c>
      <c r="I37" s="86" t="s">
        <v>2</v>
      </c>
      <c r="J37" s="86" t="s">
        <v>2</v>
      </c>
      <c r="K37" s="86" t="s">
        <v>2</v>
      </c>
      <c r="L37" s="86" t="s">
        <v>2</v>
      </c>
      <c r="M37" s="86" t="s">
        <v>2</v>
      </c>
      <c r="N37" s="86" t="s">
        <v>2</v>
      </c>
      <c r="O37" s="86" t="s">
        <v>2</v>
      </c>
    </row>
    <row r="38" spans="1:15" ht="15" customHeight="1" x14ac:dyDescent="0.2">
      <c r="A38" s="66" t="s">
        <v>4</v>
      </c>
      <c r="B38" s="86">
        <v>91</v>
      </c>
      <c r="C38" s="86">
        <v>91</v>
      </c>
      <c r="D38" s="86">
        <v>91</v>
      </c>
      <c r="E38" s="86">
        <v>91</v>
      </c>
      <c r="F38" s="86">
        <v>91</v>
      </c>
      <c r="G38" s="86">
        <v>91</v>
      </c>
      <c r="H38" s="86">
        <v>99</v>
      </c>
      <c r="I38" s="86">
        <v>88</v>
      </c>
      <c r="J38" s="86">
        <v>71</v>
      </c>
      <c r="K38" s="86">
        <v>100</v>
      </c>
      <c r="L38" s="86">
        <v>100</v>
      </c>
      <c r="M38" s="86">
        <v>31</v>
      </c>
      <c r="N38" s="86">
        <v>100</v>
      </c>
      <c r="O38" s="86">
        <v>100</v>
      </c>
    </row>
    <row r="39" spans="1:15" ht="15" customHeight="1" x14ac:dyDescent="0.2">
      <c r="A39" s="68" t="s">
        <v>104</v>
      </c>
      <c r="B39" s="86">
        <v>38</v>
      </c>
      <c r="C39" s="86">
        <v>38</v>
      </c>
      <c r="D39" s="86">
        <v>38</v>
      </c>
      <c r="E39" s="86">
        <v>38</v>
      </c>
      <c r="F39" s="86">
        <v>40</v>
      </c>
      <c r="G39" s="86">
        <v>42</v>
      </c>
      <c r="H39" s="86">
        <v>86</v>
      </c>
      <c r="I39" s="86">
        <v>76</v>
      </c>
      <c r="J39" s="86">
        <v>81</v>
      </c>
      <c r="K39" s="86">
        <v>79</v>
      </c>
      <c r="L39" s="86">
        <v>50</v>
      </c>
      <c r="M39" s="86">
        <v>98</v>
      </c>
      <c r="N39" s="86">
        <v>94</v>
      </c>
      <c r="O39" s="86">
        <v>95</v>
      </c>
    </row>
    <row r="40" spans="1:15" ht="15" customHeight="1" x14ac:dyDescent="0.2">
      <c r="A40" s="67" t="s">
        <v>105</v>
      </c>
      <c r="B40" s="86">
        <v>100</v>
      </c>
      <c r="C40" s="86">
        <v>100</v>
      </c>
      <c r="D40" s="86">
        <v>100</v>
      </c>
      <c r="E40" s="86">
        <v>100</v>
      </c>
      <c r="F40" s="86">
        <v>100</v>
      </c>
      <c r="G40" s="86">
        <v>100</v>
      </c>
      <c r="H40" s="86">
        <v>0</v>
      </c>
      <c r="I40" s="86">
        <v>0</v>
      </c>
      <c r="J40" s="86">
        <v>0</v>
      </c>
      <c r="K40" s="86">
        <v>0</v>
      </c>
      <c r="L40" s="86">
        <v>0</v>
      </c>
      <c r="M40" s="86">
        <v>0</v>
      </c>
      <c r="N40" s="86">
        <v>0</v>
      </c>
      <c r="O40" s="86">
        <v>0</v>
      </c>
    </row>
    <row r="41" spans="1:15" ht="15" customHeight="1" x14ac:dyDescent="0.2">
      <c r="A41" s="66" t="s">
        <v>93</v>
      </c>
      <c r="B41" s="86">
        <v>96</v>
      </c>
      <c r="C41" s="86">
        <v>96</v>
      </c>
      <c r="D41" s="86">
        <v>96</v>
      </c>
      <c r="E41" s="86">
        <v>96</v>
      </c>
      <c r="F41" s="86">
        <v>100</v>
      </c>
      <c r="G41" s="86">
        <v>100</v>
      </c>
      <c r="H41" s="86">
        <v>97</v>
      </c>
      <c r="I41" s="86">
        <v>100</v>
      </c>
      <c r="J41" s="86">
        <v>100</v>
      </c>
      <c r="K41" s="86">
        <v>100</v>
      </c>
      <c r="L41" s="86">
        <v>100</v>
      </c>
      <c r="M41" s="86">
        <v>100</v>
      </c>
      <c r="N41" s="86">
        <v>100</v>
      </c>
      <c r="O41" s="86">
        <v>100</v>
      </c>
    </row>
    <row r="42" spans="1:15" x14ac:dyDescent="0.2">
      <c r="A42" s="69" t="s">
        <v>106</v>
      </c>
      <c r="B42" s="86">
        <v>56.000000000000007</v>
      </c>
      <c r="C42" s="86">
        <v>56.000000000000007</v>
      </c>
      <c r="D42" s="86">
        <v>56.000000000000007</v>
      </c>
      <c r="E42" s="86">
        <v>56.000000000000007</v>
      </c>
      <c r="F42" s="86">
        <v>70</v>
      </c>
      <c r="G42" s="86">
        <v>74</v>
      </c>
      <c r="H42" s="86">
        <v>0</v>
      </c>
      <c r="I42" s="86">
        <v>0</v>
      </c>
      <c r="J42" s="86">
        <v>0</v>
      </c>
      <c r="K42" s="86">
        <v>0</v>
      </c>
      <c r="L42" s="86">
        <v>0</v>
      </c>
      <c r="M42" s="86">
        <v>0</v>
      </c>
      <c r="N42" s="86">
        <v>0</v>
      </c>
      <c r="O42" s="86">
        <v>0</v>
      </c>
    </row>
    <row r="43" spans="1:15" ht="15" customHeight="1" x14ac:dyDescent="0.2">
      <c r="A43" s="66" t="s">
        <v>94</v>
      </c>
      <c r="B43" s="86" t="s">
        <v>2</v>
      </c>
      <c r="C43" s="86" t="s">
        <v>2</v>
      </c>
      <c r="D43" s="86" t="s">
        <v>2</v>
      </c>
      <c r="E43" s="86" t="s">
        <v>2</v>
      </c>
      <c r="F43" s="86" t="s">
        <v>2</v>
      </c>
      <c r="G43" s="86" t="s">
        <v>2</v>
      </c>
      <c r="H43" s="86" t="s">
        <v>2</v>
      </c>
      <c r="I43" s="86" t="s">
        <v>162</v>
      </c>
      <c r="J43" s="86" t="s">
        <v>154</v>
      </c>
      <c r="K43" s="86" t="s">
        <v>161</v>
      </c>
      <c r="L43" s="86" t="s">
        <v>2</v>
      </c>
      <c r="M43" s="86">
        <v>100</v>
      </c>
      <c r="N43" s="86">
        <v>100</v>
      </c>
      <c r="O43" s="86">
        <v>100</v>
      </c>
    </row>
    <row r="44" spans="1:15" ht="12.75" customHeight="1" x14ac:dyDescent="0.25">
      <c r="A44" s="306" t="s">
        <v>110</v>
      </c>
      <c r="B44" s="306"/>
      <c r="C44" s="306"/>
      <c r="D44" s="306"/>
      <c r="E44" s="306"/>
      <c r="F44" s="306"/>
      <c r="G44" s="306"/>
      <c r="H44" s="306"/>
      <c r="I44" s="306"/>
      <c r="J44" s="306"/>
      <c r="K44" s="306"/>
      <c r="L44" s="306"/>
      <c r="M44" s="306"/>
      <c r="N44" s="306"/>
      <c r="O44" s="306"/>
    </row>
    <row r="45" spans="1:15" ht="13.5" x14ac:dyDescent="0.25">
      <c r="A45" s="71" t="s">
        <v>5</v>
      </c>
      <c r="B45" s="72"/>
      <c r="C45" s="72"/>
      <c r="D45" s="72"/>
      <c r="E45" s="72"/>
      <c r="F45" s="72"/>
      <c r="G45" s="72"/>
      <c r="H45" s="72"/>
      <c r="I45" s="72"/>
      <c r="J45" s="72"/>
      <c r="K45" s="72"/>
      <c r="L45" s="71"/>
      <c r="M45" s="71"/>
      <c r="N45" s="71"/>
      <c r="O45" s="71"/>
    </row>
    <row r="46" spans="1:15" ht="13.5" x14ac:dyDescent="0.25">
      <c r="A46" s="73" t="s">
        <v>111</v>
      </c>
      <c r="B46" s="73"/>
      <c r="C46" s="73"/>
      <c r="D46" s="73"/>
      <c r="E46" s="73"/>
      <c r="F46" s="73"/>
      <c r="G46" s="73"/>
      <c r="H46" s="73"/>
      <c r="I46" s="73"/>
      <c r="J46" s="73"/>
      <c r="K46" s="73"/>
      <c r="L46" s="71"/>
      <c r="M46" s="71"/>
      <c r="N46" s="71"/>
      <c r="O46" s="71"/>
    </row>
    <row r="47" spans="1:15" ht="13.5" x14ac:dyDescent="0.25">
      <c r="A47" s="73" t="s">
        <v>11</v>
      </c>
      <c r="B47" s="73"/>
      <c r="C47" s="73"/>
      <c r="D47" s="73"/>
      <c r="E47" s="73"/>
      <c r="F47" s="73"/>
      <c r="G47" s="73"/>
      <c r="H47" s="73"/>
      <c r="I47" s="73"/>
      <c r="J47" s="73"/>
      <c r="K47" s="73"/>
      <c r="L47" s="71"/>
      <c r="M47" s="71"/>
      <c r="N47" s="71"/>
      <c r="O47" s="71"/>
    </row>
  </sheetData>
  <mergeCells count="3">
    <mergeCell ref="A44:O44"/>
    <mergeCell ref="B24:O24"/>
    <mergeCell ref="B4:O4"/>
  </mergeCells>
  <pageMargins left="0.78740157499999996" right="0.78740157499999996" top="0.984251969" bottom="0.984251969" header="0.4921259845" footer="0.4921259845"/>
  <pageSetup paperSize="8"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sqref="A1:E2"/>
    </sheetView>
  </sheetViews>
  <sheetFormatPr baseColWidth="10" defaultRowHeight="15" x14ac:dyDescent="0.25"/>
  <cols>
    <col min="1" max="1" width="38" customWidth="1"/>
    <col min="2" max="2" width="17.7109375" customWidth="1"/>
    <col min="3" max="3" width="13.140625" customWidth="1"/>
    <col min="4" max="4" width="13.42578125" customWidth="1"/>
    <col min="5" max="5" width="16.5703125" customWidth="1"/>
  </cols>
  <sheetData>
    <row r="1" spans="1:7" ht="14.45" customHeight="1" x14ac:dyDescent="0.25">
      <c r="A1" s="291" t="s">
        <v>169</v>
      </c>
      <c r="B1" s="291"/>
      <c r="C1" s="291"/>
      <c r="D1" s="291"/>
      <c r="E1" s="291"/>
      <c r="F1" s="3"/>
      <c r="G1" s="3"/>
    </row>
    <row r="2" spans="1:7" ht="12.75" customHeight="1" x14ac:dyDescent="0.25">
      <c r="A2" s="291"/>
      <c r="B2" s="291"/>
      <c r="C2" s="291"/>
      <c r="D2" s="291"/>
      <c r="E2" s="291"/>
      <c r="F2" s="3"/>
      <c r="G2" s="3"/>
    </row>
    <row r="3" spans="1:7" x14ac:dyDescent="0.25">
      <c r="A3" s="49"/>
      <c r="B3" s="4"/>
      <c r="C3" s="4"/>
      <c r="D3" s="4"/>
      <c r="E3" s="4"/>
      <c r="F3" s="3"/>
      <c r="G3" s="3"/>
    </row>
    <row r="4" spans="1:7" ht="39.6" customHeight="1" x14ac:dyDescent="0.25">
      <c r="A4" s="87"/>
      <c r="B4" s="59" t="s">
        <v>95</v>
      </c>
      <c r="C4" s="59" t="s">
        <v>184</v>
      </c>
      <c r="D4" s="59" t="s">
        <v>171</v>
      </c>
      <c r="E4" s="59" t="s">
        <v>96</v>
      </c>
      <c r="F4" s="3"/>
      <c r="G4" s="3"/>
    </row>
    <row r="5" spans="1:7" x14ac:dyDescent="0.25">
      <c r="A5" s="88" t="s">
        <v>14</v>
      </c>
      <c r="B5" s="94">
        <v>93</v>
      </c>
      <c r="C5" s="95">
        <v>0.4</v>
      </c>
      <c r="D5" s="95">
        <v>55</v>
      </c>
      <c r="E5" s="95">
        <v>208</v>
      </c>
      <c r="F5" s="3"/>
      <c r="G5" s="3"/>
    </row>
    <row r="6" spans="1:7" x14ac:dyDescent="0.25">
      <c r="A6" s="89" t="s">
        <v>15</v>
      </c>
      <c r="B6" s="96">
        <v>13</v>
      </c>
      <c r="C6" s="97">
        <v>0.5</v>
      </c>
      <c r="D6" s="97">
        <v>77</v>
      </c>
      <c r="E6" s="97">
        <v>183</v>
      </c>
      <c r="F6" s="3"/>
      <c r="G6" s="3"/>
    </row>
    <row r="7" spans="1:7" x14ac:dyDescent="0.25">
      <c r="A7" s="89" t="s">
        <v>16</v>
      </c>
      <c r="B7" s="96">
        <v>1486</v>
      </c>
      <c r="C7" s="97">
        <v>0.4</v>
      </c>
      <c r="D7" s="97">
        <v>61</v>
      </c>
      <c r="E7" s="97">
        <v>164</v>
      </c>
      <c r="F7" s="3"/>
      <c r="G7" s="3"/>
    </row>
    <row r="8" spans="1:7" x14ac:dyDescent="0.25">
      <c r="A8" s="89" t="s">
        <v>17</v>
      </c>
      <c r="B8" s="96">
        <v>225</v>
      </c>
      <c r="C8" s="97">
        <v>0.6</v>
      </c>
      <c r="D8" s="97">
        <v>70</v>
      </c>
      <c r="E8" s="97">
        <v>165</v>
      </c>
      <c r="F8" s="3"/>
      <c r="G8" s="3"/>
    </row>
    <row r="9" spans="1:7" x14ac:dyDescent="0.25">
      <c r="A9" s="89" t="s">
        <v>18</v>
      </c>
      <c r="B9" s="96">
        <v>137</v>
      </c>
      <c r="C9" s="97">
        <v>0.5</v>
      </c>
      <c r="D9" s="97">
        <v>68</v>
      </c>
      <c r="E9" s="97">
        <v>166</v>
      </c>
      <c r="F9" s="3"/>
      <c r="G9" s="3"/>
    </row>
    <row r="10" spans="1:7" x14ac:dyDescent="0.25">
      <c r="A10" s="89" t="s">
        <v>19</v>
      </c>
      <c r="B10" s="96">
        <v>7</v>
      </c>
      <c r="C10" s="97">
        <v>0.3</v>
      </c>
      <c r="D10" s="97">
        <v>100</v>
      </c>
      <c r="E10" s="97">
        <v>120</v>
      </c>
      <c r="F10" s="3"/>
      <c r="G10" s="3"/>
    </row>
    <row r="11" spans="1:7" x14ac:dyDescent="0.25">
      <c r="A11" s="89" t="s">
        <v>20</v>
      </c>
      <c r="B11" s="96">
        <v>89</v>
      </c>
      <c r="C11" s="97">
        <v>1.6</v>
      </c>
      <c r="D11" s="97">
        <v>74</v>
      </c>
      <c r="E11" s="97">
        <v>156</v>
      </c>
      <c r="F11" s="3"/>
      <c r="G11" s="3"/>
    </row>
    <row r="12" spans="1:7" x14ac:dyDescent="0.25">
      <c r="A12" s="89" t="s">
        <v>21</v>
      </c>
      <c r="B12" s="96">
        <v>67</v>
      </c>
      <c r="C12" s="97">
        <v>0.7</v>
      </c>
      <c r="D12" s="97">
        <v>66</v>
      </c>
      <c r="E12" s="97">
        <v>197</v>
      </c>
      <c r="F12" s="3"/>
      <c r="G12" s="3"/>
    </row>
    <row r="13" spans="1:7" x14ac:dyDescent="0.25">
      <c r="A13" s="89" t="s">
        <v>22</v>
      </c>
      <c r="B13" s="96">
        <v>104</v>
      </c>
      <c r="C13" s="97">
        <v>0.4</v>
      </c>
      <c r="D13" s="97">
        <v>68</v>
      </c>
      <c r="E13" s="97">
        <v>178</v>
      </c>
      <c r="F13" s="3"/>
      <c r="G13" s="3"/>
    </row>
    <row r="14" spans="1:7" x14ac:dyDescent="0.25">
      <c r="A14" s="89" t="s">
        <v>23</v>
      </c>
      <c r="B14" s="96">
        <v>42</v>
      </c>
      <c r="C14" s="97">
        <v>1</v>
      </c>
      <c r="D14" s="97">
        <v>40</v>
      </c>
      <c r="E14" s="97">
        <v>177</v>
      </c>
      <c r="F14" s="3"/>
      <c r="G14" s="3"/>
    </row>
    <row r="15" spans="1:7" x14ac:dyDescent="0.25">
      <c r="A15" s="90" t="s">
        <v>24</v>
      </c>
      <c r="B15" s="98">
        <f>SUM(B5:B14)</f>
        <v>2263</v>
      </c>
      <c r="C15" s="99">
        <v>0.4</v>
      </c>
      <c r="D15" s="99">
        <v>62.7</v>
      </c>
      <c r="E15" s="100">
        <v>167</v>
      </c>
      <c r="F15" s="3"/>
      <c r="G15" s="3"/>
    </row>
    <row r="16" spans="1:7" ht="16.5" customHeight="1" x14ac:dyDescent="0.25">
      <c r="A16" s="292" t="s">
        <v>225</v>
      </c>
      <c r="B16" s="292"/>
      <c r="C16" s="292"/>
      <c r="D16" s="292"/>
      <c r="E16" s="292"/>
      <c r="F16" s="91"/>
      <c r="G16" s="91"/>
    </row>
    <row r="17" spans="1:7" ht="14.25" customHeight="1" x14ac:dyDescent="0.25">
      <c r="A17" s="293" t="s">
        <v>164</v>
      </c>
      <c r="B17" s="293"/>
      <c r="C17" s="293"/>
      <c r="D17" s="293"/>
      <c r="E17" s="293"/>
      <c r="F17" s="293"/>
      <c r="G17" s="293"/>
    </row>
    <row r="18" spans="1:7" x14ac:dyDescent="0.25">
      <c r="A18" s="311" t="s">
        <v>97</v>
      </c>
      <c r="B18" s="311"/>
      <c r="C18" s="311"/>
      <c r="D18" s="311"/>
      <c r="E18" s="311"/>
      <c r="F18" s="92"/>
      <c r="G18" s="92"/>
    </row>
    <row r="19" spans="1:7" ht="28.5" customHeight="1" x14ac:dyDescent="0.25">
      <c r="A19" s="294" t="s">
        <v>182</v>
      </c>
      <c r="B19" s="294"/>
      <c r="C19" s="294"/>
      <c r="D19" s="294"/>
      <c r="E19" s="294"/>
      <c r="F19" s="92"/>
      <c r="G19" s="92"/>
    </row>
    <row r="20" spans="1:7" ht="27" customHeight="1" x14ac:dyDescent="0.25">
      <c r="A20" s="294" t="s">
        <v>224</v>
      </c>
      <c r="B20" s="294"/>
      <c r="C20" s="294"/>
      <c r="D20" s="294"/>
      <c r="E20" s="294"/>
      <c r="F20" s="93"/>
      <c r="G20" s="93"/>
    </row>
  </sheetData>
  <mergeCells count="6">
    <mergeCell ref="A20:E20"/>
    <mergeCell ref="A1:E2"/>
    <mergeCell ref="A16:E16"/>
    <mergeCell ref="A17:G17"/>
    <mergeCell ref="A18:E18"/>
    <mergeCell ref="A19:E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election sqref="A1:E1"/>
    </sheetView>
  </sheetViews>
  <sheetFormatPr baseColWidth="10" defaultRowHeight="15" x14ac:dyDescent="0.25"/>
  <cols>
    <col min="1" max="1" width="49.7109375" customWidth="1"/>
    <col min="2" max="2" width="18.42578125" customWidth="1"/>
    <col min="3" max="3" width="12.85546875" customWidth="1"/>
    <col min="4" max="4" width="13.85546875" customWidth="1"/>
    <col min="5" max="5" width="12.5703125" customWidth="1"/>
  </cols>
  <sheetData>
    <row r="1" spans="1:7" ht="28.5" customHeight="1" x14ac:dyDescent="0.25">
      <c r="A1" s="312" t="s">
        <v>170</v>
      </c>
      <c r="B1" s="312"/>
      <c r="C1" s="312"/>
      <c r="D1" s="312"/>
      <c r="E1" s="312"/>
      <c r="F1" s="55"/>
      <c r="G1" s="55"/>
    </row>
    <row r="2" spans="1:7" x14ac:dyDescent="0.25">
      <c r="A2" s="56"/>
      <c r="B2" s="35"/>
      <c r="C2" s="35"/>
      <c r="D2" s="35"/>
      <c r="E2" s="35"/>
      <c r="F2" s="55"/>
      <c r="G2" s="55"/>
    </row>
    <row r="3" spans="1:7" ht="40.5" x14ac:dyDescent="0.25">
      <c r="A3" s="58"/>
      <c r="B3" s="59" t="s">
        <v>95</v>
      </c>
      <c r="C3" s="59" t="s">
        <v>184</v>
      </c>
      <c r="D3" s="59" t="s">
        <v>171</v>
      </c>
      <c r="E3" s="59" t="s">
        <v>96</v>
      </c>
      <c r="F3" s="55"/>
      <c r="G3" s="55"/>
    </row>
    <row r="4" spans="1:7" ht="15" customHeight="1" x14ac:dyDescent="0.25">
      <c r="A4" s="101" t="s">
        <v>28</v>
      </c>
      <c r="B4" s="96">
        <v>1379</v>
      </c>
      <c r="C4" s="97">
        <v>1.3</v>
      </c>
      <c r="D4" s="97">
        <v>77</v>
      </c>
      <c r="E4" s="97">
        <v>101</v>
      </c>
      <c r="F4" s="55"/>
      <c r="G4" s="55"/>
    </row>
    <row r="5" spans="1:7" ht="15" customHeight="1" x14ac:dyDescent="0.25">
      <c r="A5" s="101" t="s">
        <v>29</v>
      </c>
      <c r="B5" s="96">
        <v>180</v>
      </c>
      <c r="C5" s="97">
        <v>0.4</v>
      </c>
      <c r="D5" s="97">
        <v>57</v>
      </c>
      <c r="E5" s="97">
        <v>131</v>
      </c>
      <c r="F5" s="55"/>
      <c r="G5" s="55"/>
    </row>
    <row r="6" spans="1:7" ht="15" customHeight="1" x14ac:dyDescent="0.25">
      <c r="A6" s="101" t="s">
        <v>30</v>
      </c>
      <c r="B6" s="96">
        <v>48</v>
      </c>
      <c r="C6" s="97">
        <v>0.6</v>
      </c>
      <c r="D6" s="97">
        <v>88</v>
      </c>
      <c r="E6" s="97">
        <v>110</v>
      </c>
      <c r="F6" s="55"/>
      <c r="G6" s="55"/>
    </row>
    <row r="7" spans="1:7" ht="15" customHeight="1" x14ac:dyDescent="0.25">
      <c r="A7" s="101" t="s">
        <v>31</v>
      </c>
      <c r="B7" s="96">
        <v>121</v>
      </c>
      <c r="C7" s="97">
        <v>1.7</v>
      </c>
      <c r="D7" s="97">
        <v>83</v>
      </c>
      <c r="E7" s="97">
        <v>88</v>
      </c>
      <c r="F7" s="55"/>
      <c r="G7" s="55"/>
    </row>
    <row r="8" spans="1:7" ht="15" customHeight="1" x14ac:dyDescent="0.25">
      <c r="A8" s="101" t="s">
        <v>25</v>
      </c>
      <c r="B8" s="96">
        <v>28</v>
      </c>
      <c r="C8" s="97">
        <v>0.5</v>
      </c>
      <c r="D8" s="97">
        <v>64</v>
      </c>
      <c r="E8" s="97">
        <v>112</v>
      </c>
      <c r="F8" s="55"/>
      <c r="G8" s="55"/>
    </row>
    <row r="9" spans="1:7" ht="15" customHeight="1" x14ac:dyDescent="0.25">
      <c r="A9" s="101" t="s">
        <v>98</v>
      </c>
      <c r="B9" s="96">
        <v>3</v>
      </c>
      <c r="C9" s="97">
        <v>0.3</v>
      </c>
      <c r="D9" s="97">
        <v>33</v>
      </c>
      <c r="E9" s="97">
        <v>20</v>
      </c>
      <c r="F9" s="55"/>
      <c r="G9" s="55"/>
    </row>
    <row r="10" spans="1:7" ht="15" customHeight="1" x14ac:dyDescent="0.25">
      <c r="A10" s="101" t="s">
        <v>99</v>
      </c>
      <c r="B10" s="96">
        <v>398</v>
      </c>
      <c r="C10" s="97">
        <v>1.6</v>
      </c>
      <c r="D10" s="97">
        <v>79</v>
      </c>
      <c r="E10" s="97">
        <v>115</v>
      </c>
      <c r="F10" s="55"/>
      <c r="G10" s="55"/>
    </row>
    <row r="11" spans="1:7" ht="15" customHeight="1" x14ac:dyDescent="0.25">
      <c r="A11" s="101" t="s">
        <v>183</v>
      </c>
      <c r="B11" s="96">
        <v>44</v>
      </c>
      <c r="C11" s="97">
        <v>0.5</v>
      </c>
      <c r="D11" s="97">
        <v>73</v>
      </c>
      <c r="E11" s="97">
        <v>166</v>
      </c>
      <c r="F11" s="55"/>
      <c r="G11" s="55"/>
    </row>
    <row r="12" spans="1:7" ht="15" customHeight="1" x14ac:dyDescent="0.25">
      <c r="A12" s="90" t="s">
        <v>24</v>
      </c>
      <c r="B12" s="102">
        <f>SUM(B4:B11)</f>
        <v>2201</v>
      </c>
      <c r="C12" s="99">
        <v>1</v>
      </c>
      <c r="D12" s="99">
        <v>76.3</v>
      </c>
      <c r="E12" s="99">
        <v>106.2</v>
      </c>
      <c r="F12" s="55"/>
      <c r="G12" s="55"/>
    </row>
    <row r="13" spans="1:7" x14ac:dyDescent="0.25">
      <c r="A13" s="292" t="s">
        <v>225</v>
      </c>
      <c r="B13" s="292"/>
      <c r="C13" s="292"/>
      <c r="D13" s="292"/>
      <c r="E13" s="292"/>
      <c r="F13" s="92"/>
      <c r="G13" s="92"/>
    </row>
    <row r="14" spans="1:7" ht="15" customHeight="1" x14ac:dyDescent="0.25">
      <c r="A14" s="304" t="s">
        <v>167</v>
      </c>
      <c r="B14" s="304"/>
      <c r="C14" s="304"/>
      <c r="D14" s="304"/>
      <c r="E14" s="304"/>
      <c r="F14" s="304"/>
      <c r="G14" s="304"/>
    </row>
    <row r="15" spans="1:7" ht="27" customHeight="1" x14ac:dyDescent="0.25">
      <c r="A15" s="305" t="s">
        <v>113</v>
      </c>
      <c r="B15" s="305"/>
      <c r="C15" s="305"/>
      <c r="D15" s="305"/>
      <c r="E15" s="305"/>
      <c r="F15" s="305"/>
      <c r="G15" s="305"/>
    </row>
    <row r="16" spans="1:7" ht="23.25" customHeight="1" x14ac:dyDescent="0.25">
      <c r="A16" s="294" t="s">
        <v>182</v>
      </c>
      <c r="B16" s="294"/>
      <c r="C16" s="294"/>
      <c r="D16" s="294"/>
      <c r="E16" s="294"/>
      <c r="F16" s="92"/>
      <c r="G16" s="92"/>
    </row>
  </sheetData>
  <mergeCells count="5">
    <mergeCell ref="A1:E1"/>
    <mergeCell ref="A13:E13"/>
    <mergeCell ref="A16:E16"/>
    <mergeCell ref="A14:G14"/>
    <mergeCell ref="A15:G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E14"/>
  <sheetViews>
    <sheetView showGridLines="0" workbookViewId="0">
      <selection sqref="A1:E1"/>
    </sheetView>
  </sheetViews>
  <sheetFormatPr baseColWidth="10" defaultColWidth="11.42578125" defaultRowHeight="12.75" x14ac:dyDescent="0.2"/>
  <cols>
    <col min="1" max="1" width="32.85546875" style="6" customWidth="1"/>
    <col min="2" max="5" width="18.140625" style="6" customWidth="1"/>
    <col min="6" max="16384" width="11.42578125" style="6"/>
  </cols>
  <sheetData>
    <row r="1" spans="1:5" ht="27" customHeight="1" x14ac:dyDescent="0.2">
      <c r="A1" s="243" t="s">
        <v>119</v>
      </c>
      <c r="B1" s="243"/>
      <c r="C1" s="243"/>
      <c r="D1" s="243"/>
      <c r="E1" s="243"/>
    </row>
    <row r="2" spans="1:5" x14ac:dyDescent="0.2">
      <c r="A2" s="5" t="s">
        <v>32</v>
      </c>
      <c r="B2" s="5"/>
      <c r="C2" s="5"/>
      <c r="D2" s="5"/>
      <c r="E2" s="5"/>
    </row>
    <row r="3" spans="1:5" x14ac:dyDescent="0.2">
      <c r="A3" s="237"/>
      <c r="B3" s="239" t="s">
        <v>33</v>
      </c>
      <c r="C3" s="240"/>
      <c r="D3" s="240"/>
      <c r="E3" s="241"/>
    </row>
    <row r="4" spans="1:5" ht="25.5" x14ac:dyDescent="0.2">
      <c r="A4" s="238"/>
      <c r="B4" s="177" t="s">
        <v>34</v>
      </c>
      <c r="C4" s="178" t="s">
        <v>35</v>
      </c>
      <c r="D4" s="179" t="s">
        <v>36</v>
      </c>
      <c r="E4" s="180" t="s">
        <v>37</v>
      </c>
    </row>
    <row r="5" spans="1:5" x14ac:dyDescent="0.2">
      <c r="A5" s="181" t="s">
        <v>207</v>
      </c>
      <c r="B5" s="217">
        <v>7.36</v>
      </c>
      <c r="C5" s="218">
        <v>5.7</v>
      </c>
      <c r="D5" s="219">
        <v>1.1299999999999999</v>
      </c>
      <c r="E5" s="220">
        <v>0.53</v>
      </c>
    </row>
    <row r="6" spans="1:5" x14ac:dyDescent="0.2">
      <c r="A6" s="182" t="s">
        <v>38</v>
      </c>
      <c r="B6" s="217">
        <v>10.990000000000002</v>
      </c>
      <c r="C6" s="218">
        <v>8.8000000000000007</v>
      </c>
      <c r="D6" s="219">
        <v>1.37</v>
      </c>
      <c r="E6" s="220">
        <v>0.82</v>
      </c>
    </row>
    <row r="7" spans="1:5" ht="13.5" thickBot="1" x14ac:dyDescent="0.25">
      <c r="A7" s="183" t="s">
        <v>80</v>
      </c>
      <c r="B7" s="221">
        <v>14.469999999999999</v>
      </c>
      <c r="C7" s="222">
        <v>11.01</v>
      </c>
      <c r="D7" s="223">
        <v>2.27</v>
      </c>
      <c r="E7" s="224">
        <v>1.19</v>
      </c>
    </row>
    <row r="8" spans="1:5" ht="13.5" thickTop="1" x14ac:dyDescent="0.2">
      <c r="A8" s="184" t="s">
        <v>39</v>
      </c>
      <c r="B8" s="225">
        <v>10.09</v>
      </c>
      <c r="C8" s="226">
        <v>7.87</v>
      </c>
      <c r="D8" s="227">
        <v>1.45</v>
      </c>
      <c r="E8" s="228">
        <v>0.77</v>
      </c>
    </row>
    <row r="9" spans="1:5" x14ac:dyDescent="0.2">
      <c r="A9" s="181" t="s">
        <v>40</v>
      </c>
      <c r="B9" s="217">
        <v>10.68</v>
      </c>
      <c r="C9" s="218">
        <v>8.23</v>
      </c>
      <c r="D9" s="219">
        <v>1.24</v>
      </c>
      <c r="E9" s="220">
        <v>1.21</v>
      </c>
    </row>
    <row r="10" spans="1:5" ht="13.5" x14ac:dyDescent="0.2">
      <c r="A10" s="185" t="s">
        <v>78</v>
      </c>
      <c r="B10" s="185"/>
      <c r="C10" s="185"/>
      <c r="D10" s="185"/>
      <c r="E10" s="185"/>
    </row>
    <row r="11" spans="1:5" ht="13.5" x14ac:dyDescent="0.25">
      <c r="A11" s="186" t="s">
        <v>41</v>
      </c>
      <c r="B11" s="187"/>
      <c r="C11" s="187"/>
      <c r="D11" s="187"/>
      <c r="E11" s="187"/>
    </row>
    <row r="12" spans="1:5" ht="13.5" x14ac:dyDescent="0.25">
      <c r="A12" s="187" t="s">
        <v>42</v>
      </c>
      <c r="B12" s="187"/>
      <c r="C12" s="187"/>
      <c r="D12" s="187"/>
      <c r="E12" s="187"/>
    </row>
    <row r="13" spans="1:5" ht="27.75" customHeight="1" x14ac:dyDescent="0.2">
      <c r="A13" s="242" t="s">
        <v>226</v>
      </c>
      <c r="B13" s="242"/>
      <c r="C13" s="242"/>
      <c r="D13" s="242"/>
      <c r="E13" s="242"/>
    </row>
    <row r="14" spans="1:5" x14ac:dyDescent="0.2">
      <c r="A14" s="8"/>
      <c r="B14" s="7"/>
      <c r="C14" s="7"/>
      <c r="D14" s="7"/>
      <c r="E14" s="7"/>
    </row>
  </sheetData>
  <mergeCells count="4">
    <mergeCell ref="A3:A4"/>
    <mergeCell ref="B3:E3"/>
    <mergeCell ref="A13:E13"/>
    <mergeCell ref="A1:E1"/>
  </mergeCell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35"/>
  <sheetViews>
    <sheetView showGridLines="0" zoomScaleNormal="100" workbookViewId="0"/>
  </sheetViews>
  <sheetFormatPr baseColWidth="10" defaultRowHeight="15" x14ac:dyDescent="0.25"/>
  <cols>
    <col min="1" max="1" width="34.7109375" customWidth="1"/>
    <col min="3" max="3" width="15.7109375" customWidth="1"/>
    <col min="6" max="9" width="8.5703125" customWidth="1"/>
    <col min="10" max="11" width="8.5703125" style="20" customWidth="1"/>
    <col min="12" max="13" width="8.5703125" customWidth="1"/>
  </cols>
  <sheetData>
    <row r="1" spans="1:14" x14ac:dyDescent="0.25">
      <c r="A1" s="1" t="s">
        <v>137</v>
      </c>
      <c r="B1" s="1"/>
    </row>
    <row r="2" spans="1:14" ht="15.75" customHeight="1" x14ac:dyDescent="0.25">
      <c r="A2" s="1"/>
      <c r="B2" s="1"/>
    </row>
    <row r="3" spans="1:14" ht="37.9" customHeight="1" x14ac:dyDescent="0.25">
      <c r="A3" s="244"/>
      <c r="B3" s="246" t="s">
        <v>67</v>
      </c>
      <c r="C3" s="249" t="s">
        <v>73</v>
      </c>
      <c r="D3" s="252" t="s">
        <v>66</v>
      </c>
      <c r="E3" s="253"/>
      <c r="F3" s="256" t="s">
        <v>68</v>
      </c>
      <c r="G3" s="257"/>
      <c r="H3" s="257"/>
      <c r="I3" s="257"/>
      <c r="J3" s="257"/>
      <c r="K3" s="257"/>
      <c r="L3" s="257"/>
      <c r="M3" s="257"/>
    </row>
    <row r="4" spans="1:14" ht="29.25" customHeight="1" x14ac:dyDescent="0.25">
      <c r="A4" s="244"/>
      <c r="B4" s="247"/>
      <c r="C4" s="250"/>
      <c r="D4" s="254"/>
      <c r="E4" s="255"/>
      <c r="F4" s="258" t="s">
        <v>70</v>
      </c>
      <c r="G4" s="259"/>
      <c r="H4" s="258" t="s">
        <v>71</v>
      </c>
      <c r="I4" s="260"/>
      <c r="J4" s="261" t="s">
        <v>74</v>
      </c>
      <c r="K4" s="262"/>
      <c r="L4" s="263" t="s">
        <v>72</v>
      </c>
      <c r="M4" s="260"/>
    </row>
    <row r="5" spans="1:14" x14ac:dyDescent="0.25">
      <c r="A5" s="245"/>
      <c r="B5" s="248"/>
      <c r="C5" s="251"/>
      <c r="D5" s="131" t="s">
        <v>0</v>
      </c>
      <c r="E5" s="204" t="s">
        <v>1</v>
      </c>
      <c r="F5" s="204" t="s">
        <v>0</v>
      </c>
      <c r="G5" s="133" t="s">
        <v>1</v>
      </c>
      <c r="H5" s="131" t="s">
        <v>0</v>
      </c>
      <c r="I5" s="204" t="s">
        <v>1</v>
      </c>
      <c r="J5" s="134" t="s">
        <v>0</v>
      </c>
      <c r="K5" s="205" t="s">
        <v>1</v>
      </c>
      <c r="L5" s="131" t="s">
        <v>0</v>
      </c>
      <c r="M5" s="204" t="s">
        <v>1</v>
      </c>
    </row>
    <row r="6" spans="1:14" s="30" customFormat="1" x14ac:dyDescent="0.25">
      <c r="A6" s="136" t="s">
        <v>187</v>
      </c>
      <c r="B6" s="206">
        <v>100</v>
      </c>
      <c r="C6" s="173">
        <v>29</v>
      </c>
      <c r="D6" s="207">
        <v>41.379310344827587</v>
      </c>
      <c r="E6" s="207">
        <v>58.620689655172406</v>
      </c>
      <c r="F6" s="208">
        <v>3</v>
      </c>
      <c r="G6" s="208">
        <v>6</v>
      </c>
      <c r="H6" s="208">
        <v>9</v>
      </c>
      <c r="I6" s="208">
        <v>11</v>
      </c>
      <c r="J6" s="208">
        <v>7</v>
      </c>
      <c r="K6" s="208">
        <v>7</v>
      </c>
      <c r="L6" s="207">
        <v>0</v>
      </c>
      <c r="M6" s="207">
        <v>0</v>
      </c>
      <c r="N6" s="29"/>
    </row>
    <row r="7" spans="1:14" s="30" customFormat="1" x14ac:dyDescent="0.25">
      <c r="A7" s="136" t="s">
        <v>64</v>
      </c>
      <c r="B7" s="206">
        <v>48</v>
      </c>
      <c r="C7" s="173">
        <v>117</v>
      </c>
      <c r="D7" s="207">
        <v>35.042735042735039</v>
      </c>
      <c r="E7" s="207">
        <v>64.957264957264954</v>
      </c>
      <c r="F7" s="208">
        <v>18</v>
      </c>
      <c r="G7" s="209">
        <v>33</v>
      </c>
      <c r="H7" s="208">
        <v>23</v>
      </c>
      <c r="I7" s="209">
        <v>43</v>
      </c>
      <c r="J7" s="209">
        <v>19</v>
      </c>
      <c r="K7" s="210">
        <v>34</v>
      </c>
      <c r="L7" s="207">
        <v>0</v>
      </c>
      <c r="M7" s="207">
        <v>0</v>
      </c>
      <c r="N7" s="29"/>
    </row>
    <row r="8" spans="1:14" s="30" customFormat="1" x14ac:dyDescent="0.25">
      <c r="A8" s="136" t="s">
        <v>188</v>
      </c>
      <c r="B8" s="206">
        <v>100</v>
      </c>
      <c r="C8" s="173">
        <v>1026</v>
      </c>
      <c r="D8" s="207">
        <v>44.736842105263158</v>
      </c>
      <c r="E8" s="207">
        <v>55.26315789473685</v>
      </c>
      <c r="F8" s="208">
        <v>147</v>
      </c>
      <c r="G8" s="208">
        <v>202</v>
      </c>
      <c r="H8" s="208">
        <v>312</v>
      </c>
      <c r="I8" s="208">
        <v>365</v>
      </c>
      <c r="J8" s="208">
        <v>276</v>
      </c>
      <c r="K8" s="208">
        <v>327</v>
      </c>
      <c r="L8" s="208">
        <v>0</v>
      </c>
      <c r="M8" s="209">
        <v>0</v>
      </c>
      <c r="N8" s="29"/>
    </row>
    <row r="9" spans="1:14" s="30" customFormat="1" x14ac:dyDescent="0.25">
      <c r="A9" s="137" t="s">
        <v>189</v>
      </c>
      <c r="B9" s="206">
        <v>100</v>
      </c>
      <c r="C9" s="173">
        <v>14</v>
      </c>
      <c r="D9" s="207">
        <v>21.428571428571427</v>
      </c>
      <c r="E9" s="207">
        <v>78.571428571428569</v>
      </c>
      <c r="F9" s="208">
        <v>2</v>
      </c>
      <c r="G9" s="208">
        <v>4</v>
      </c>
      <c r="H9" s="208">
        <v>1</v>
      </c>
      <c r="I9" s="208">
        <v>7</v>
      </c>
      <c r="J9" s="208">
        <v>1</v>
      </c>
      <c r="K9" s="208">
        <v>3</v>
      </c>
      <c r="L9" s="208">
        <v>0</v>
      </c>
      <c r="M9" s="209">
        <v>0</v>
      </c>
      <c r="N9" s="29"/>
    </row>
    <row r="10" spans="1:14" s="30" customFormat="1" x14ac:dyDescent="0.25">
      <c r="A10" s="136" t="s">
        <v>190</v>
      </c>
      <c r="B10" s="206">
        <v>85</v>
      </c>
      <c r="C10" s="173">
        <v>360</v>
      </c>
      <c r="D10" s="207">
        <v>41.944444444444443</v>
      </c>
      <c r="E10" s="207">
        <v>58.055555555555557</v>
      </c>
      <c r="F10" s="264" t="s">
        <v>2</v>
      </c>
      <c r="G10" s="265"/>
      <c r="H10" s="265"/>
      <c r="I10" s="266"/>
      <c r="J10" s="208">
        <v>64</v>
      </c>
      <c r="K10" s="208">
        <v>69</v>
      </c>
      <c r="L10" s="207">
        <v>0</v>
      </c>
      <c r="M10" s="207">
        <v>0</v>
      </c>
      <c r="N10" s="29"/>
    </row>
    <row r="11" spans="1:14" s="30" customFormat="1" x14ac:dyDescent="0.25">
      <c r="A11" s="137" t="s">
        <v>191</v>
      </c>
      <c r="B11" s="206">
        <v>82</v>
      </c>
      <c r="C11" s="173">
        <v>274</v>
      </c>
      <c r="D11" s="207">
        <v>39.78102189781022</v>
      </c>
      <c r="E11" s="207">
        <v>60.21897810218978</v>
      </c>
      <c r="F11" s="208">
        <v>57</v>
      </c>
      <c r="G11" s="208">
        <v>77</v>
      </c>
      <c r="H11" s="208">
        <v>52</v>
      </c>
      <c r="I11" s="208">
        <v>88</v>
      </c>
      <c r="J11" s="208">
        <v>42</v>
      </c>
      <c r="K11" s="208">
        <v>74</v>
      </c>
      <c r="L11" s="208">
        <v>0</v>
      </c>
      <c r="M11" s="209">
        <v>0</v>
      </c>
      <c r="N11" s="29"/>
    </row>
    <row r="12" spans="1:14" s="30" customFormat="1" x14ac:dyDescent="0.25">
      <c r="A12" s="137" t="s">
        <v>192</v>
      </c>
      <c r="B12" s="206">
        <v>100</v>
      </c>
      <c r="C12" s="173">
        <v>1105</v>
      </c>
      <c r="D12" s="207">
        <v>57.285067873303163</v>
      </c>
      <c r="E12" s="207">
        <v>42.71493212669683</v>
      </c>
      <c r="F12" s="208">
        <v>309</v>
      </c>
      <c r="G12" s="208">
        <v>237</v>
      </c>
      <c r="H12" s="208">
        <v>324</v>
      </c>
      <c r="I12" s="208">
        <v>235</v>
      </c>
      <c r="J12" s="208">
        <v>240</v>
      </c>
      <c r="K12" s="208">
        <v>203</v>
      </c>
      <c r="L12" s="208">
        <v>1</v>
      </c>
      <c r="M12" s="209">
        <v>0</v>
      </c>
      <c r="N12" s="29"/>
    </row>
    <row r="13" spans="1:14" s="30" customFormat="1" ht="40.5" x14ac:dyDescent="0.25">
      <c r="A13" s="136" t="s">
        <v>193</v>
      </c>
      <c r="B13" s="206">
        <v>99</v>
      </c>
      <c r="C13" s="173">
        <v>1067</v>
      </c>
      <c r="D13" s="207">
        <v>71.134020618556704</v>
      </c>
      <c r="E13" s="207">
        <v>28.865979381443296</v>
      </c>
      <c r="F13" s="208">
        <v>404</v>
      </c>
      <c r="G13" s="208">
        <v>143</v>
      </c>
      <c r="H13" s="208">
        <v>355</v>
      </c>
      <c r="I13" s="208">
        <v>165</v>
      </c>
      <c r="J13" s="208">
        <v>607</v>
      </c>
      <c r="K13" s="208">
        <v>153</v>
      </c>
      <c r="L13" s="208">
        <v>3</v>
      </c>
      <c r="M13" s="209">
        <v>0</v>
      </c>
      <c r="N13" s="29"/>
    </row>
    <row r="14" spans="1:14" s="30" customFormat="1" ht="38.25" x14ac:dyDescent="0.25">
      <c r="A14" s="136" t="s">
        <v>76</v>
      </c>
      <c r="B14" s="206">
        <v>100</v>
      </c>
      <c r="C14" s="173">
        <v>28</v>
      </c>
      <c r="D14" s="207">
        <v>35.714285714285715</v>
      </c>
      <c r="E14" s="207">
        <v>64.285714285714292</v>
      </c>
      <c r="F14" s="208">
        <v>9</v>
      </c>
      <c r="G14" s="208">
        <v>5</v>
      </c>
      <c r="H14" s="208">
        <v>9</v>
      </c>
      <c r="I14" s="208">
        <v>5</v>
      </c>
      <c r="J14" s="208">
        <v>8</v>
      </c>
      <c r="K14" s="208">
        <v>5</v>
      </c>
      <c r="L14" s="208">
        <v>0</v>
      </c>
      <c r="M14" s="209">
        <v>0</v>
      </c>
      <c r="N14" s="29"/>
    </row>
    <row r="15" spans="1:14" s="30" customFormat="1" x14ac:dyDescent="0.25">
      <c r="A15" s="138" t="s">
        <v>194</v>
      </c>
      <c r="B15" s="206">
        <v>100</v>
      </c>
      <c r="C15" s="173">
        <v>8464</v>
      </c>
      <c r="D15" s="207">
        <v>19.848771266540645</v>
      </c>
      <c r="E15" s="207">
        <v>80.151228733459362</v>
      </c>
      <c r="F15" s="264" t="s">
        <v>2</v>
      </c>
      <c r="G15" s="265"/>
      <c r="H15" s="265"/>
      <c r="I15" s="266"/>
      <c r="J15" s="209">
        <v>749</v>
      </c>
      <c r="K15" s="209">
        <v>2898</v>
      </c>
      <c r="L15" s="209">
        <v>1</v>
      </c>
      <c r="M15" s="209">
        <v>3</v>
      </c>
      <c r="N15" s="29"/>
    </row>
    <row r="16" spans="1:14" s="30" customFormat="1" ht="25.5" x14ac:dyDescent="0.25">
      <c r="A16" s="137" t="s">
        <v>82</v>
      </c>
      <c r="B16" s="206">
        <v>77</v>
      </c>
      <c r="C16" s="173">
        <v>2313</v>
      </c>
      <c r="D16" s="264" t="s">
        <v>2</v>
      </c>
      <c r="E16" s="266"/>
      <c r="F16" s="264">
        <v>1053</v>
      </c>
      <c r="G16" s="266"/>
      <c r="H16" s="264">
        <v>1260</v>
      </c>
      <c r="I16" s="266"/>
      <c r="J16" s="264">
        <v>1086</v>
      </c>
      <c r="K16" s="266"/>
      <c r="L16" s="264">
        <v>1</v>
      </c>
      <c r="M16" s="266"/>
      <c r="N16" s="29"/>
    </row>
    <row r="17" spans="1:14" s="30" customFormat="1" x14ac:dyDescent="0.25">
      <c r="A17" s="136" t="s">
        <v>3</v>
      </c>
      <c r="B17" s="211">
        <v>100</v>
      </c>
      <c r="C17" s="173">
        <v>95</v>
      </c>
      <c r="D17" s="207">
        <v>51.578947368421055</v>
      </c>
      <c r="E17" s="207">
        <v>48.421052631578945</v>
      </c>
      <c r="F17" s="270" t="s">
        <v>2</v>
      </c>
      <c r="G17" s="271"/>
      <c r="H17" s="271"/>
      <c r="I17" s="271"/>
      <c r="J17" s="271"/>
      <c r="K17" s="271"/>
      <c r="L17" s="271"/>
      <c r="M17" s="272"/>
      <c r="N17" s="29"/>
    </row>
    <row r="18" spans="1:14" s="30" customFormat="1" x14ac:dyDescent="0.25">
      <c r="A18" s="136" t="s">
        <v>63</v>
      </c>
      <c r="B18" s="211">
        <v>100</v>
      </c>
      <c r="C18" s="173">
        <v>12275</v>
      </c>
      <c r="D18" s="207">
        <v>80.024439918533602</v>
      </c>
      <c r="E18" s="207">
        <v>19.975560081466394</v>
      </c>
      <c r="F18" s="207">
        <v>4534</v>
      </c>
      <c r="G18" s="207">
        <v>1189</v>
      </c>
      <c r="H18" s="207">
        <v>5289</v>
      </c>
      <c r="I18" s="207">
        <v>1263</v>
      </c>
      <c r="J18" s="207">
        <v>4492</v>
      </c>
      <c r="K18" s="207">
        <v>990</v>
      </c>
      <c r="L18" s="207">
        <v>10</v>
      </c>
      <c r="M18" s="207">
        <v>1</v>
      </c>
      <c r="N18" s="29"/>
    </row>
    <row r="19" spans="1:14" s="30" customFormat="1" x14ac:dyDescent="0.25">
      <c r="A19" s="136" t="s">
        <v>4</v>
      </c>
      <c r="B19" s="206">
        <v>100</v>
      </c>
      <c r="C19" s="173" t="s">
        <v>118</v>
      </c>
      <c r="D19" s="207">
        <v>34.254143646408842</v>
      </c>
      <c r="E19" s="207">
        <v>65.745856353591165</v>
      </c>
      <c r="F19" s="264" t="s">
        <v>2</v>
      </c>
      <c r="G19" s="265"/>
      <c r="H19" s="265"/>
      <c r="I19" s="265"/>
      <c r="J19" s="265"/>
      <c r="K19" s="265"/>
      <c r="L19" s="265"/>
      <c r="M19" s="266"/>
      <c r="N19" s="29"/>
    </row>
    <row r="20" spans="1:14" s="30" customFormat="1" x14ac:dyDescent="0.25">
      <c r="A20" s="89" t="s">
        <v>195</v>
      </c>
      <c r="B20" s="206">
        <v>92</v>
      </c>
      <c r="C20" s="173">
        <v>4063</v>
      </c>
      <c r="D20" s="207">
        <v>59.020428254984004</v>
      </c>
      <c r="E20" s="207">
        <v>40.979571745015996</v>
      </c>
      <c r="F20" s="208">
        <v>514</v>
      </c>
      <c r="G20" s="208">
        <v>397</v>
      </c>
      <c r="H20" s="208">
        <v>1884</v>
      </c>
      <c r="I20" s="208">
        <v>1268</v>
      </c>
      <c r="J20" s="208">
        <v>1495</v>
      </c>
      <c r="K20" s="208">
        <v>1020</v>
      </c>
      <c r="L20" s="208">
        <v>1</v>
      </c>
      <c r="M20" s="209">
        <v>0</v>
      </c>
      <c r="N20" s="29"/>
    </row>
    <row r="21" spans="1:14" s="30" customFormat="1" x14ac:dyDescent="0.25">
      <c r="A21" s="137" t="s">
        <v>196</v>
      </c>
      <c r="B21" s="206">
        <v>100</v>
      </c>
      <c r="C21" s="173">
        <v>18</v>
      </c>
      <c r="D21" s="207">
        <v>61.111111111111114</v>
      </c>
      <c r="E21" s="207">
        <v>38.888888888888893</v>
      </c>
      <c r="F21" s="207">
        <v>5</v>
      </c>
      <c r="G21" s="207">
        <v>1</v>
      </c>
      <c r="H21" s="207">
        <v>6</v>
      </c>
      <c r="I21" s="207">
        <v>6</v>
      </c>
      <c r="J21" s="207">
        <v>5</v>
      </c>
      <c r="K21" s="207">
        <v>5</v>
      </c>
      <c r="L21" s="207">
        <v>0</v>
      </c>
      <c r="M21" s="207">
        <v>0</v>
      </c>
      <c r="N21" s="29"/>
    </row>
    <row r="22" spans="1:14" s="30" customFormat="1" x14ac:dyDescent="0.25">
      <c r="A22" s="137" t="s">
        <v>197</v>
      </c>
      <c r="B22" s="206">
        <v>70</v>
      </c>
      <c r="C22" s="173">
        <v>150</v>
      </c>
      <c r="D22" s="207">
        <v>36</v>
      </c>
      <c r="E22" s="207">
        <v>64</v>
      </c>
      <c r="F22" s="208">
        <v>28</v>
      </c>
      <c r="G22" s="208">
        <v>36</v>
      </c>
      <c r="H22" s="208">
        <v>26</v>
      </c>
      <c r="I22" s="208">
        <v>60</v>
      </c>
      <c r="J22" s="208">
        <v>20</v>
      </c>
      <c r="K22" s="208">
        <v>49</v>
      </c>
      <c r="L22" s="208">
        <v>0</v>
      </c>
      <c r="M22" s="209">
        <v>0</v>
      </c>
      <c r="N22" s="29"/>
    </row>
    <row r="23" spans="1:14" ht="1.5" customHeight="1" x14ac:dyDescent="0.25">
      <c r="A23" s="1"/>
      <c r="B23" s="1"/>
      <c r="D23" s="28"/>
      <c r="E23" s="28"/>
      <c r="F23" s="28"/>
      <c r="G23" s="28"/>
      <c r="H23" s="28"/>
      <c r="I23" s="28"/>
      <c r="J23" s="28"/>
      <c r="K23" s="28"/>
      <c r="L23" s="28"/>
      <c r="M23" s="28"/>
    </row>
    <row r="24" spans="1:14" x14ac:dyDescent="0.25">
      <c r="A24" s="268" t="s">
        <v>174</v>
      </c>
      <c r="B24" s="268"/>
      <c r="C24" s="268"/>
      <c r="D24" s="268"/>
      <c r="E24" s="268"/>
      <c r="F24" s="268"/>
      <c r="G24" s="268"/>
      <c r="H24" s="268"/>
      <c r="I24" s="268"/>
      <c r="J24" s="268"/>
      <c r="K24" s="268"/>
      <c r="L24" s="268"/>
      <c r="M24" s="268"/>
    </row>
    <row r="25" spans="1:14" x14ac:dyDescent="0.25">
      <c r="A25" s="139" t="s">
        <v>5</v>
      </c>
      <c r="B25" s="140"/>
      <c r="C25" s="140"/>
      <c r="D25" s="140"/>
      <c r="E25" s="140"/>
      <c r="F25" s="140"/>
      <c r="G25" s="140"/>
      <c r="H25" s="140"/>
      <c r="I25" s="140"/>
      <c r="J25" s="140"/>
      <c r="K25" s="140"/>
      <c r="L25" s="140"/>
      <c r="M25" s="140"/>
    </row>
    <row r="26" spans="1:14" x14ac:dyDescent="0.25">
      <c r="A26" s="143" t="s">
        <v>8</v>
      </c>
      <c r="B26" s="143"/>
      <c r="C26" s="143"/>
      <c r="D26" s="143"/>
      <c r="E26" s="143"/>
      <c r="F26" s="143"/>
      <c r="G26" s="143"/>
      <c r="H26" s="143"/>
      <c r="I26" s="143"/>
      <c r="J26" s="174"/>
      <c r="K26" s="174"/>
      <c r="L26" s="143"/>
      <c r="M26" s="143"/>
    </row>
    <row r="27" spans="1:14" x14ac:dyDescent="0.25">
      <c r="A27" s="141" t="s">
        <v>11</v>
      </c>
      <c r="B27" s="142"/>
      <c r="C27" s="142"/>
      <c r="D27" s="142"/>
      <c r="E27" s="142"/>
      <c r="F27" s="142"/>
      <c r="G27" s="142"/>
      <c r="H27" s="142"/>
      <c r="I27" s="142"/>
      <c r="J27" s="175"/>
      <c r="K27" s="175"/>
      <c r="L27" s="142"/>
      <c r="M27" s="142"/>
    </row>
    <row r="28" spans="1:14" x14ac:dyDescent="0.25">
      <c r="A28" s="141" t="s">
        <v>81</v>
      </c>
      <c r="B28" s="142"/>
      <c r="C28" s="142"/>
      <c r="D28" s="142"/>
      <c r="E28" s="142"/>
      <c r="F28" s="142"/>
      <c r="G28" s="142"/>
      <c r="H28" s="142"/>
      <c r="I28" s="142"/>
      <c r="J28" s="175"/>
      <c r="K28" s="175"/>
      <c r="L28" s="142"/>
      <c r="M28" s="142"/>
    </row>
    <row r="29" spans="1:14" ht="15.75" x14ac:dyDescent="0.25">
      <c r="A29" s="144" t="s">
        <v>6</v>
      </c>
      <c r="B29" s="145"/>
      <c r="C29" s="145"/>
      <c r="D29" s="143"/>
      <c r="E29" s="143"/>
      <c r="F29" s="143"/>
      <c r="G29" s="143"/>
      <c r="H29" s="143"/>
      <c r="I29" s="143"/>
      <c r="J29" s="174"/>
      <c r="K29" s="174"/>
      <c r="L29" s="143"/>
      <c r="M29" s="143"/>
    </row>
    <row r="30" spans="1:14" x14ac:dyDescent="0.25">
      <c r="A30" s="139" t="s">
        <v>59</v>
      </c>
      <c r="B30" s="139"/>
      <c r="C30" s="139"/>
      <c r="D30" s="139"/>
      <c r="E30" s="139"/>
      <c r="F30" s="139"/>
      <c r="G30" s="139"/>
      <c r="H30" s="139"/>
      <c r="I30" s="139"/>
      <c r="J30" s="140"/>
      <c r="K30" s="140"/>
      <c r="L30" s="139"/>
      <c r="M30" s="139"/>
    </row>
    <row r="31" spans="1:14" x14ac:dyDescent="0.25">
      <c r="A31" s="269" t="s">
        <v>7</v>
      </c>
      <c r="B31" s="269"/>
      <c r="C31" s="269"/>
      <c r="D31" s="269"/>
      <c r="E31" s="269"/>
      <c r="F31" s="269"/>
      <c r="G31" s="269"/>
      <c r="H31" s="269"/>
      <c r="I31" s="269"/>
      <c r="J31" s="269"/>
      <c r="K31" s="269"/>
      <c r="L31" s="269"/>
      <c r="M31" s="269"/>
    </row>
    <row r="32" spans="1:14" ht="19.5" customHeight="1" x14ac:dyDescent="0.25">
      <c r="A32" s="273" t="s">
        <v>163</v>
      </c>
      <c r="B32" s="273"/>
      <c r="C32" s="273"/>
      <c r="D32" s="273"/>
      <c r="E32" s="273"/>
      <c r="F32" s="273"/>
      <c r="G32" s="273"/>
      <c r="H32" s="273"/>
      <c r="I32" s="273"/>
      <c r="J32" s="273"/>
      <c r="K32" s="273"/>
      <c r="L32" s="273"/>
      <c r="M32" s="273"/>
    </row>
    <row r="33" spans="1:13" s="27" customFormat="1" ht="24.75" customHeight="1" x14ac:dyDescent="0.25">
      <c r="A33" s="267" t="s">
        <v>216</v>
      </c>
      <c r="B33" s="267"/>
      <c r="C33" s="267"/>
      <c r="D33" s="267"/>
      <c r="E33" s="267"/>
      <c r="F33" s="267"/>
      <c r="G33" s="267"/>
      <c r="H33" s="267"/>
      <c r="I33" s="267"/>
      <c r="J33" s="267"/>
      <c r="K33" s="267"/>
      <c r="L33" s="267"/>
      <c r="M33" s="267"/>
    </row>
    <row r="34" spans="1:13" x14ac:dyDescent="0.25">
      <c r="A34" s="141" t="s">
        <v>9</v>
      </c>
      <c r="B34" s="141"/>
      <c r="C34" s="141"/>
      <c r="D34" s="141"/>
      <c r="E34" s="141"/>
      <c r="F34" s="141"/>
      <c r="G34" s="141"/>
      <c r="H34" s="141"/>
      <c r="I34" s="141"/>
      <c r="J34" s="176"/>
      <c r="K34" s="176"/>
      <c r="L34" s="141"/>
      <c r="M34" s="141"/>
    </row>
    <row r="35" spans="1:13" x14ac:dyDescent="0.25">
      <c r="A35" s="2"/>
      <c r="B35" s="2"/>
      <c r="C35" s="2"/>
      <c r="D35" s="2"/>
      <c r="E35" s="2"/>
      <c r="F35" s="2"/>
      <c r="G35" s="2"/>
      <c r="H35" s="2"/>
      <c r="I35" s="2"/>
      <c r="J35" s="21"/>
      <c r="K35" s="21"/>
      <c r="L35" s="2"/>
      <c r="M35" s="2"/>
    </row>
  </sheetData>
  <mergeCells count="22">
    <mergeCell ref="F10:I10"/>
    <mergeCell ref="A33:M33"/>
    <mergeCell ref="A24:M24"/>
    <mergeCell ref="A31:M31"/>
    <mergeCell ref="F16:G16"/>
    <mergeCell ref="H16:I16"/>
    <mergeCell ref="J16:K16"/>
    <mergeCell ref="D16:E16"/>
    <mergeCell ref="L16:M16"/>
    <mergeCell ref="F19:M19"/>
    <mergeCell ref="F15:I15"/>
    <mergeCell ref="F17:M17"/>
    <mergeCell ref="A32:M32"/>
    <mergeCell ref="A3:A5"/>
    <mergeCell ref="B3:B5"/>
    <mergeCell ref="C3:C5"/>
    <mergeCell ref="D3:E4"/>
    <mergeCell ref="F3:M3"/>
    <mergeCell ref="F4:G4"/>
    <mergeCell ref="H4:I4"/>
    <mergeCell ref="J4:K4"/>
    <mergeCell ref="L4:M4"/>
  </mergeCells>
  <pageMargins left="0.7" right="0.7" top="0.75" bottom="0.75" header="0.3" footer="0.3"/>
  <pageSetup paperSize="8"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zoomScaleNormal="100" workbookViewId="0"/>
  </sheetViews>
  <sheetFormatPr baseColWidth="10" defaultRowHeight="12.75" x14ac:dyDescent="0.2"/>
  <cols>
    <col min="1" max="1" width="38.5703125" style="34" customWidth="1"/>
    <col min="2" max="3" width="9.7109375" style="32" customWidth="1"/>
    <col min="4" max="4" width="9.7109375" style="43" customWidth="1"/>
    <col min="5" max="5" width="9.7109375" style="32" customWidth="1"/>
    <col min="6" max="6" width="9.7109375" style="43" customWidth="1"/>
    <col min="7" max="7" width="9.7109375" style="32" customWidth="1"/>
    <col min="8" max="8" width="9.7109375" style="43" customWidth="1"/>
    <col min="9" max="9" width="9.7109375" style="32" customWidth="1"/>
    <col min="10" max="10" width="9.7109375" style="43" customWidth="1"/>
    <col min="11" max="11" width="9.7109375" style="32" customWidth="1"/>
    <col min="12" max="12" width="9.7109375" style="43" customWidth="1"/>
    <col min="13" max="13" width="9.7109375" style="32" customWidth="1"/>
    <col min="14" max="14" width="9.7109375" style="43" customWidth="1"/>
    <col min="15" max="15" width="9.7109375" style="32" customWidth="1"/>
    <col min="16" max="16" width="9.7109375" style="43" customWidth="1"/>
    <col min="17" max="17" width="9.7109375" style="32" customWidth="1"/>
    <col min="18" max="18" width="9.7109375" style="43" customWidth="1"/>
    <col min="19" max="19" width="9.7109375" style="32" customWidth="1"/>
    <col min="20" max="20" width="9.7109375" style="43" customWidth="1"/>
    <col min="21" max="21" width="9.7109375" style="32" customWidth="1"/>
    <col min="22" max="22" width="9.7109375" style="43" customWidth="1"/>
    <col min="23" max="23" width="9.7109375" style="32" customWidth="1"/>
    <col min="24" max="24" width="9.7109375" style="43" customWidth="1"/>
    <col min="25" max="25" width="9.7109375" style="32" customWidth="1"/>
    <col min="26" max="26" width="9.7109375" style="43" customWidth="1"/>
    <col min="27" max="29" width="9.7109375" style="32" customWidth="1"/>
    <col min="30" max="16384" width="11.42578125" style="32"/>
  </cols>
  <sheetData>
    <row r="1" spans="1:29" ht="18" customHeight="1" x14ac:dyDescent="0.2">
      <c r="A1" s="41" t="s">
        <v>214</v>
      </c>
      <c r="F1" s="169"/>
      <c r="G1" s="170"/>
    </row>
    <row r="2" spans="1:29" x14ac:dyDescent="0.2">
      <c r="A2" s="41"/>
      <c r="F2" s="171"/>
      <c r="G2" s="172"/>
    </row>
    <row r="3" spans="1:29" ht="13.15" customHeight="1" x14ac:dyDescent="0.2">
      <c r="A3" s="155"/>
      <c r="B3" s="274">
        <v>2007</v>
      </c>
      <c r="C3" s="275"/>
      <c r="D3" s="274">
        <v>2008</v>
      </c>
      <c r="E3" s="275"/>
      <c r="F3" s="274">
        <v>2009</v>
      </c>
      <c r="G3" s="275"/>
      <c r="H3" s="274">
        <v>2010</v>
      </c>
      <c r="I3" s="275"/>
      <c r="J3" s="274">
        <v>2011</v>
      </c>
      <c r="K3" s="275"/>
      <c r="L3" s="274">
        <v>2012</v>
      </c>
      <c r="M3" s="275"/>
      <c r="N3" s="274">
        <v>2013</v>
      </c>
      <c r="O3" s="275"/>
      <c r="P3" s="276">
        <v>2014</v>
      </c>
      <c r="Q3" s="277"/>
      <c r="R3" s="274">
        <v>2015</v>
      </c>
      <c r="S3" s="275"/>
      <c r="T3" s="274">
        <v>2016</v>
      </c>
      <c r="U3" s="275"/>
      <c r="V3" s="274">
        <v>2017</v>
      </c>
      <c r="W3" s="275"/>
      <c r="X3" s="274">
        <v>2018</v>
      </c>
      <c r="Y3" s="275"/>
      <c r="Z3" s="274">
        <v>2019</v>
      </c>
      <c r="AA3" s="275"/>
      <c r="AB3" s="274">
        <v>2020</v>
      </c>
      <c r="AC3" s="275"/>
    </row>
    <row r="4" spans="1:29" ht="111.75" customHeight="1" x14ac:dyDescent="0.2">
      <c r="A4" s="156"/>
      <c r="B4" s="50" t="s">
        <v>67</v>
      </c>
      <c r="C4" s="51" t="s">
        <v>10</v>
      </c>
      <c r="D4" s="50" t="s">
        <v>67</v>
      </c>
      <c r="E4" s="51" t="s">
        <v>10</v>
      </c>
      <c r="F4" s="50" t="s">
        <v>67</v>
      </c>
      <c r="G4" s="51" t="s">
        <v>10</v>
      </c>
      <c r="H4" s="52" t="s">
        <v>67</v>
      </c>
      <c r="I4" s="51" t="s">
        <v>10</v>
      </c>
      <c r="J4" s="52" t="s">
        <v>67</v>
      </c>
      <c r="K4" s="51" t="s">
        <v>10</v>
      </c>
      <c r="L4" s="52" t="s">
        <v>67</v>
      </c>
      <c r="M4" s="51" t="s">
        <v>10</v>
      </c>
      <c r="N4" s="52" t="s">
        <v>67</v>
      </c>
      <c r="O4" s="51" t="s">
        <v>10</v>
      </c>
      <c r="P4" s="52" t="s">
        <v>67</v>
      </c>
      <c r="Q4" s="51" t="s">
        <v>10</v>
      </c>
      <c r="R4" s="52" t="s">
        <v>67</v>
      </c>
      <c r="S4" s="51" t="s">
        <v>10</v>
      </c>
      <c r="T4" s="52" t="s">
        <v>67</v>
      </c>
      <c r="U4" s="51" t="s">
        <v>10</v>
      </c>
      <c r="V4" s="52" t="s">
        <v>67</v>
      </c>
      <c r="W4" s="51" t="s">
        <v>10</v>
      </c>
      <c r="X4" s="52" t="s">
        <v>67</v>
      </c>
      <c r="Y4" s="51" t="s">
        <v>10</v>
      </c>
      <c r="Z4" s="52" t="s">
        <v>67</v>
      </c>
      <c r="AA4" s="51" t="s">
        <v>10</v>
      </c>
      <c r="AB4" s="52" t="s">
        <v>67</v>
      </c>
      <c r="AC4" s="51" t="s">
        <v>10</v>
      </c>
    </row>
    <row r="5" spans="1:29" ht="15" customHeight="1" x14ac:dyDescent="0.2">
      <c r="A5" s="152" t="s">
        <v>198</v>
      </c>
      <c r="B5" s="146">
        <v>100</v>
      </c>
      <c r="C5" s="147">
        <v>24</v>
      </c>
      <c r="D5" s="146">
        <v>100</v>
      </c>
      <c r="E5" s="147">
        <v>19</v>
      </c>
      <c r="F5" s="146">
        <v>100</v>
      </c>
      <c r="G5" s="147">
        <v>17</v>
      </c>
      <c r="H5" s="146">
        <v>100</v>
      </c>
      <c r="I5" s="147">
        <v>19</v>
      </c>
      <c r="J5" s="146">
        <v>100</v>
      </c>
      <c r="K5" s="147">
        <f>15+6</f>
        <v>21</v>
      </c>
      <c r="L5" s="146">
        <v>100</v>
      </c>
      <c r="M5" s="147">
        <f>15+4</f>
        <v>19</v>
      </c>
      <c r="N5" s="146">
        <v>100</v>
      </c>
      <c r="O5" s="147">
        <v>17</v>
      </c>
      <c r="P5" s="146">
        <v>100</v>
      </c>
      <c r="Q5" s="147">
        <v>13</v>
      </c>
      <c r="R5" s="148">
        <v>100</v>
      </c>
      <c r="S5" s="149">
        <f>20</f>
        <v>20</v>
      </c>
      <c r="T5" s="148">
        <v>100</v>
      </c>
      <c r="U5" s="149">
        <v>19</v>
      </c>
      <c r="V5" s="148">
        <v>100</v>
      </c>
      <c r="W5" s="149">
        <v>22</v>
      </c>
      <c r="X5" s="148">
        <v>100</v>
      </c>
      <c r="Y5" s="149">
        <v>17</v>
      </c>
      <c r="Z5" s="148">
        <v>100</v>
      </c>
      <c r="AA5" s="149">
        <v>11</v>
      </c>
      <c r="AB5" s="148">
        <v>100</v>
      </c>
      <c r="AC5" s="149">
        <v>14</v>
      </c>
    </row>
    <row r="6" spans="1:29" ht="15" customHeight="1" x14ac:dyDescent="0.2">
      <c r="A6" s="152" t="s">
        <v>84</v>
      </c>
      <c r="B6" s="146">
        <v>75</v>
      </c>
      <c r="C6" s="147">
        <v>33</v>
      </c>
      <c r="D6" s="146">
        <v>75</v>
      </c>
      <c r="E6" s="147">
        <v>35</v>
      </c>
      <c r="F6" s="146">
        <v>75</v>
      </c>
      <c r="G6" s="147">
        <v>43</v>
      </c>
      <c r="H6" s="146">
        <v>75</v>
      </c>
      <c r="I6" s="147">
        <v>33</v>
      </c>
      <c r="J6" s="146">
        <v>75</v>
      </c>
      <c r="K6" s="147">
        <v>15</v>
      </c>
      <c r="L6" s="146">
        <v>75</v>
      </c>
      <c r="M6" s="147">
        <v>15</v>
      </c>
      <c r="N6" s="146">
        <v>73</v>
      </c>
      <c r="O6" s="147">
        <v>32</v>
      </c>
      <c r="P6" s="146">
        <v>74</v>
      </c>
      <c r="Q6" s="147">
        <v>108</v>
      </c>
      <c r="R6" s="148" t="s">
        <v>155</v>
      </c>
      <c r="S6" s="149">
        <v>152</v>
      </c>
      <c r="T6" s="148">
        <v>36.590000000000003</v>
      </c>
      <c r="U6" s="149">
        <v>117</v>
      </c>
      <c r="V6" s="148">
        <v>42.11</v>
      </c>
      <c r="W6" s="149">
        <v>51</v>
      </c>
      <c r="X6" s="148">
        <v>40</v>
      </c>
      <c r="Y6" s="149">
        <v>48</v>
      </c>
      <c r="Z6" s="148">
        <v>100</v>
      </c>
      <c r="AA6" s="149">
        <v>17</v>
      </c>
      <c r="AB6" s="148">
        <v>48</v>
      </c>
      <c r="AC6" s="149">
        <v>53</v>
      </c>
    </row>
    <row r="7" spans="1:29" ht="15" customHeight="1" x14ac:dyDescent="0.2">
      <c r="A7" s="152" t="s">
        <v>85</v>
      </c>
      <c r="B7" s="150">
        <v>100</v>
      </c>
      <c r="C7" s="82">
        <v>654</v>
      </c>
      <c r="D7" s="150">
        <v>100</v>
      </c>
      <c r="E7" s="82">
        <v>647</v>
      </c>
      <c r="F7" s="150">
        <v>100</v>
      </c>
      <c r="G7" s="82">
        <v>673</v>
      </c>
      <c r="H7" s="150">
        <v>100</v>
      </c>
      <c r="I7" s="82">
        <v>696</v>
      </c>
      <c r="J7" s="150">
        <v>100</v>
      </c>
      <c r="K7" s="82">
        <v>603</v>
      </c>
      <c r="L7" s="150">
        <v>100</v>
      </c>
      <c r="M7" s="82">
        <v>733</v>
      </c>
      <c r="N7" s="150">
        <v>100</v>
      </c>
      <c r="O7" s="82">
        <v>595</v>
      </c>
      <c r="P7" s="150">
        <v>100</v>
      </c>
      <c r="Q7" s="82">
        <v>588</v>
      </c>
      <c r="R7" s="151" t="s">
        <v>156</v>
      </c>
      <c r="S7" s="84">
        <f>257+323+1</f>
        <v>581</v>
      </c>
      <c r="T7" s="151" t="s">
        <v>157</v>
      </c>
      <c r="U7" s="84">
        <v>590</v>
      </c>
      <c r="V7" s="151" t="s">
        <v>158</v>
      </c>
      <c r="W7" s="84">
        <v>620</v>
      </c>
      <c r="X7" s="151" t="s">
        <v>2</v>
      </c>
      <c r="Y7" s="84" t="s">
        <v>2</v>
      </c>
      <c r="Z7" s="151">
        <v>100</v>
      </c>
      <c r="AA7" s="84">
        <v>801</v>
      </c>
      <c r="AB7" s="151">
        <v>100</v>
      </c>
      <c r="AC7" s="84">
        <v>603</v>
      </c>
    </row>
    <row r="8" spans="1:29" ht="15" customHeight="1" x14ac:dyDescent="0.2">
      <c r="A8" s="153" t="s">
        <v>185</v>
      </c>
      <c r="B8" s="150">
        <v>100</v>
      </c>
      <c r="C8" s="82">
        <v>13</v>
      </c>
      <c r="D8" s="150">
        <v>100</v>
      </c>
      <c r="E8" s="82">
        <v>7</v>
      </c>
      <c r="F8" s="150">
        <v>100</v>
      </c>
      <c r="G8" s="82">
        <v>14</v>
      </c>
      <c r="H8" s="150">
        <v>100</v>
      </c>
      <c r="I8" s="82">
        <v>20</v>
      </c>
      <c r="J8" s="150">
        <v>100</v>
      </c>
      <c r="K8" s="82">
        <v>11</v>
      </c>
      <c r="L8" s="150">
        <v>100</v>
      </c>
      <c r="M8" s="82">
        <v>15</v>
      </c>
      <c r="N8" s="150">
        <v>100</v>
      </c>
      <c r="O8" s="82">
        <v>13</v>
      </c>
      <c r="P8" s="150">
        <v>100</v>
      </c>
      <c r="Q8" s="82">
        <v>17</v>
      </c>
      <c r="R8" s="151">
        <v>90</v>
      </c>
      <c r="S8" s="84">
        <v>12</v>
      </c>
      <c r="T8" s="151">
        <v>100</v>
      </c>
      <c r="U8" s="84">
        <v>20</v>
      </c>
      <c r="V8" s="151">
        <v>100</v>
      </c>
      <c r="W8" s="84">
        <v>5</v>
      </c>
      <c r="X8" s="151">
        <v>100</v>
      </c>
      <c r="Y8" s="84">
        <v>17</v>
      </c>
      <c r="Z8" s="151">
        <v>100</v>
      </c>
      <c r="AA8" s="84">
        <v>11</v>
      </c>
      <c r="AB8" s="151">
        <v>100</v>
      </c>
      <c r="AC8" s="84">
        <v>4</v>
      </c>
    </row>
    <row r="9" spans="1:29" ht="15" customHeight="1" x14ac:dyDescent="0.2">
      <c r="A9" s="152" t="s">
        <v>86</v>
      </c>
      <c r="B9" s="150" t="s">
        <v>2</v>
      </c>
      <c r="C9" s="82" t="s">
        <v>2</v>
      </c>
      <c r="D9" s="150" t="s">
        <v>2</v>
      </c>
      <c r="E9" s="82" t="s">
        <v>2</v>
      </c>
      <c r="F9" s="150" t="s">
        <v>2</v>
      </c>
      <c r="G9" s="82" t="s">
        <v>2</v>
      </c>
      <c r="H9" s="150" t="s">
        <v>2</v>
      </c>
      <c r="I9" s="82" t="s">
        <v>2</v>
      </c>
      <c r="J9" s="150" t="s">
        <v>2</v>
      </c>
      <c r="K9" s="82" t="s">
        <v>2</v>
      </c>
      <c r="L9" s="150" t="s">
        <v>2</v>
      </c>
      <c r="M9" s="82" t="s">
        <v>2</v>
      </c>
      <c r="N9" s="150" t="s">
        <v>2</v>
      </c>
      <c r="O9" s="82" t="s">
        <v>2</v>
      </c>
      <c r="P9" s="150" t="s">
        <v>2</v>
      </c>
      <c r="Q9" s="82" t="s">
        <v>2</v>
      </c>
      <c r="R9" s="151" t="s">
        <v>2</v>
      </c>
      <c r="S9" s="84">
        <v>177</v>
      </c>
      <c r="T9" s="151">
        <v>63</v>
      </c>
      <c r="U9" s="84">
        <v>221</v>
      </c>
      <c r="V9" s="151">
        <v>78</v>
      </c>
      <c r="W9" s="84">
        <v>249</v>
      </c>
      <c r="X9" s="151">
        <v>82</v>
      </c>
      <c r="Y9" s="84">
        <v>275</v>
      </c>
      <c r="Z9" s="151">
        <v>54</v>
      </c>
      <c r="AA9" s="84">
        <v>144</v>
      </c>
      <c r="AB9" s="151">
        <v>85</v>
      </c>
      <c r="AC9" s="84">
        <v>133</v>
      </c>
    </row>
    <row r="10" spans="1:29" ht="15" customHeight="1" x14ac:dyDescent="0.2">
      <c r="A10" s="153" t="s">
        <v>87</v>
      </c>
      <c r="B10" s="150" t="s">
        <v>2</v>
      </c>
      <c r="C10" s="82" t="s">
        <v>2</v>
      </c>
      <c r="D10" s="150" t="s">
        <v>2</v>
      </c>
      <c r="E10" s="82" t="s">
        <v>2</v>
      </c>
      <c r="F10" s="150" t="s">
        <v>2</v>
      </c>
      <c r="G10" s="82" t="s">
        <v>2</v>
      </c>
      <c r="H10" s="150">
        <v>47</v>
      </c>
      <c r="I10" s="82">
        <f>238+129</f>
        <v>367</v>
      </c>
      <c r="J10" s="150">
        <v>47</v>
      </c>
      <c r="K10" s="82">
        <f>99+43</f>
        <v>142</v>
      </c>
      <c r="L10" s="150">
        <v>47</v>
      </c>
      <c r="M10" s="82">
        <f>89+90+1</f>
        <v>180</v>
      </c>
      <c r="N10" s="150">
        <v>0</v>
      </c>
      <c r="O10" s="82" t="s">
        <v>2</v>
      </c>
      <c r="P10" s="150">
        <v>98</v>
      </c>
      <c r="Q10" s="82">
        <v>266</v>
      </c>
      <c r="R10" s="151">
        <v>100</v>
      </c>
      <c r="S10" s="84">
        <f>139+94+1</f>
        <v>234</v>
      </c>
      <c r="T10" s="151">
        <v>100</v>
      </c>
      <c r="U10" s="84">
        <v>257</v>
      </c>
      <c r="V10" s="151">
        <v>100</v>
      </c>
      <c r="W10" s="84">
        <v>273</v>
      </c>
      <c r="X10" s="151">
        <v>96</v>
      </c>
      <c r="Y10" s="84">
        <v>260</v>
      </c>
      <c r="Z10" s="151">
        <v>100</v>
      </c>
      <c r="AA10" s="84">
        <v>283</v>
      </c>
      <c r="AB10" s="151">
        <v>82</v>
      </c>
      <c r="AC10" s="84">
        <v>116</v>
      </c>
    </row>
    <row r="11" spans="1:29" ht="15" customHeight="1" x14ac:dyDescent="0.2">
      <c r="A11" s="153" t="s">
        <v>88</v>
      </c>
      <c r="B11" s="150">
        <v>95</v>
      </c>
      <c r="C11" s="82">
        <v>1117</v>
      </c>
      <c r="D11" s="150">
        <v>95</v>
      </c>
      <c r="E11" s="82">
        <v>1114</v>
      </c>
      <c r="F11" s="150">
        <v>95</v>
      </c>
      <c r="G11" s="82">
        <v>1124</v>
      </c>
      <c r="H11" s="150">
        <v>95</v>
      </c>
      <c r="I11" s="82">
        <v>1052</v>
      </c>
      <c r="J11" s="150">
        <v>95</v>
      </c>
      <c r="K11" s="82">
        <f>568+314+1</f>
        <v>883</v>
      </c>
      <c r="L11" s="150">
        <v>95</v>
      </c>
      <c r="M11" s="82">
        <f>559+232</f>
        <v>791</v>
      </c>
      <c r="N11" s="150">
        <v>95</v>
      </c>
      <c r="O11" s="82">
        <v>771</v>
      </c>
      <c r="P11" s="150">
        <v>95</v>
      </c>
      <c r="Q11" s="82">
        <v>775</v>
      </c>
      <c r="R11" s="151"/>
      <c r="S11" s="84" t="s">
        <v>2</v>
      </c>
      <c r="T11" s="151">
        <v>95</v>
      </c>
      <c r="U11" s="84">
        <v>649</v>
      </c>
      <c r="V11" s="151">
        <v>95</v>
      </c>
      <c r="W11" s="84">
        <v>667</v>
      </c>
      <c r="X11" s="151">
        <v>93</v>
      </c>
      <c r="Y11" s="84">
        <v>645</v>
      </c>
      <c r="Z11" s="151">
        <v>100</v>
      </c>
      <c r="AA11" s="84">
        <v>671</v>
      </c>
      <c r="AB11" s="151">
        <v>100</v>
      </c>
      <c r="AC11" s="84">
        <v>443</v>
      </c>
    </row>
    <row r="12" spans="1:29" ht="39.75" customHeight="1" x14ac:dyDescent="0.2">
      <c r="A12" s="152" t="s">
        <v>89</v>
      </c>
      <c r="B12" s="150" t="s">
        <v>2</v>
      </c>
      <c r="C12" s="82" t="s">
        <v>2</v>
      </c>
      <c r="D12" s="150" t="s">
        <v>2</v>
      </c>
      <c r="E12" s="82" t="s">
        <v>2</v>
      </c>
      <c r="F12" s="150" t="s">
        <v>2</v>
      </c>
      <c r="G12" s="82" t="s">
        <v>2</v>
      </c>
      <c r="H12" s="150" t="s">
        <v>2</v>
      </c>
      <c r="I12" s="82" t="s">
        <v>2</v>
      </c>
      <c r="J12" s="150" t="s">
        <v>2</v>
      </c>
      <c r="K12" s="82" t="s">
        <v>2</v>
      </c>
      <c r="L12" s="150" t="s">
        <v>2</v>
      </c>
      <c r="M12" s="82" t="s">
        <v>2</v>
      </c>
      <c r="N12" s="150">
        <v>79</v>
      </c>
      <c r="O12" s="82">
        <v>578</v>
      </c>
      <c r="P12" s="150">
        <v>80</v>
      </c>
      <c r="Q12" s="82">
        <v>561</v>
      </c>
      <c r="R12" s="151">
        <v>86.58</v>
      </c>
      <c r="S12" s="84">
        <v>577</v>
      </c>
      <c r="T12" s="151">
        <v>95.95</v>
      </c>
      <c r="U12" s="84">
        <v>507</v>
      </c>
      <c r="V12" s="151">
        <v>96.9</v>
      </c>
      <c r="W12" s="84">
        <v>811</v>
      </c>
      <c r="X12" s="151">
        <v>100</v>
      </c>
      <c r="Y12" s="84">
        <v>827</v>
      </c>
      <c r="Z12" s="151">
        <v>93</v>
      </c>
      <c r="AA12" s="84">
        <v>693</v>
      </c>
      <c r="AB12" s="151">
        <v>99</v>
      </c>
      <c r="AC12" s="84">
        <v>760</v>
      </c>
    </row>
    <row r="13" spans="1:29" ht="35.25" customHeight="1" x14ac:dyDescent="0.2">
      <c r="A13" s="152" t="s">
        <v>90</v>
      </c>
      <c r="B13" s="150">
        <v>100</v>
      </c>
      <c r="C13" s="82">
        <v>27</v>
      </c>
      <c r="D13" s="150">
        <v>100</v>
      </c>
      <c r="E13" s="82">
        <v>33</v>
      </c>
      <c r="F13" s="150">
        <v>100</v>
      </c>
      <c r="G13" s="82">
        <v>31</v>
      </c>
      <c r="H13" s="150">
        <v>100</v>
      </c>
      <c r="I13" s="82">
        <v>39</v>
      </c>
      <c r="J13" s="150">
        <v>100</v>
      </c>
      <c r="K13" s="82">
        <v>30</v>
      </c>
      <c r="L13" s="150">
        <v>100</v>
      </c>
      <c r="M13" s="82">
        <v>33</v>
      </c>
      <c r="N13" s="150">
        <v>100</v>
      </c>
      <c r="O13" s="82">
        <v>62</v>
      </c>
      <c r="P13" s="150" t="s">
        <v>2</v>
      </c>
      <c r="Q13" s="82" t="s">
        <v>2</v>
      </c>
      <c r="R13" s="151">
        <v>100</v>
      </c>
      <c r="S13" s="84">
        <v>34</v>
      </c>
      <c r="T13" s="151">
        <v>75</v>
      </c>
      <c r="U13" s="84">
        <v>45</v>
      </c>
      <c r="V13" s="151">
        <v>100</v>
      </c>
      <c r="W13" s="84">
        <v>29</v>
      </c>
      <c r="X13" s="151">
        <v>100</v>
      </c>
      <c r="Y13" s="84">
        <v>24</v>
      </c>
      <c r="Z13" s="151">
        <v>79</v>
      </c>
      <c r="AA13" s="84">
        <v>34</v>
      </c>
      <c r="AB13" s="151">
        <v>100</v>
      </c>
      <c r="AC13" s="84">
        <v>13</v>
      </c>
    </row>
    <row r="14" spans="1:29" ht="15" customHeight="1" x14ac:dyDescent="0.2">
      <c r="A14" s="152" t="s">
        <v>199</v>
      </c>
      <c r="B14" s="150" t="s">
        <v>2</v>
      </c>
      <c r="C14" s="82" t="s">
        <v>2</v>
      </c>
      <c r="D14" s="150" t="s">
        <v>2</v>
      </c>
      <c r="E14" s="82" t="s">
        <v>2</v>
      </c>
      <c r="F14" s="150" t="s">
        <v>2</v>
      </c>
      <c r="G14" s="82" t="s">
        <v>2</v>
      </c>
      <c r="H14" s="150" t="s">
        <v>2</v>
      </c>
      <c r="I14" s="82" t="s">
        <v>2</v>
      </c>
      <c r="J14" s="150" t="s">
        <v>2</v>
      </c>
      <c r="K14" s="82" t="s">
        <v>2</v>
      </c>
      <c r="L14" s="150" t="s">
        <v>2</v>
      </c>
      <c r="M14" s="82" t="s">
        <v>2</v>
      </c>
      <c r="N14" s="150" t="s">
        <v>2</v>
      </c>
      <c r="O14" s="82" t="s">
        <v>2</v>
      </c>
      <c r="P14" s="150" t="s">
        <v>2</v>
      </c>
      <c r="Q14" s="82" t="s">
        <v>2</v>
      </c>
      <c r="R14" s="151" t="s">
        <v>2</v>
      </c>
      <c r="S14" s="84" t="s">
        <v>2</v>
      </c>
      <c r="T14" s="151" t="s">
        <v>2</v>
      </c>
      <c r="U14" s="84" t="s">
        <v>2</v>
      </c>
      <c r="V14" s="151" t="s">
        <v>2</v>
      </c>
      <c r="W14" s="84" t="s">
        <v>2</v>
      </c>
      <c r="X14" s="151" t="s">
        <v>2</v>
      </c>
      <c r="Y14" s="84" t="s">
        <v>2</v>
      </c>
      <c r="Z14" s="151" t="s">
        <v>2</v>
      </c>
      <c r="AA14" s="84" t="s">
        <v>2</v>
      </c>
      <c r="AB14" s="151">
        <v>100</v>
      </c>
      <c r="AC14" s="84">
        <v>3647</v>
      </c>
    </row>
    <row r="15" spans="1:29" ht="19.5" customHeight="1" x14ac:dyDescent="0.2">
      <c r="A15" s="152" t="s">
        <v>200</v>
      </c>
      <c r="B15" s="150" t="s">
        <v>2</v>
      </c>
      <c r="C15" s="82" t="s">
        <v>2</v>
      </c>
      <c r="D15" s="150" t="s">
        <v>2</v>
      </c>
      <c r="E15" s="82" t="s">
        <v>2</v>
      </c>
      <c r="F15" s="150" t="s">
        <v>2</v>
      </c>
      <c r="G15" s="82" t="s">
        <v>2</v>
      </c>
      <c r="H15" s="150" t="s">
        <v>2</v>
      </c>
      <c r="I15" s="82" t="s">
        <v>2</v>
      </c>
      <c r="J15" s="150" t="s">
        <v>2</v>
      </c>
      <c r="K15" s="82" t="s">
        <v>2</v>
      </c>
      <c r="L15" s="150" t="s">
        <v>2</v>
      </c>
      <c r="M15" s="82" t="s">
        <v>2</v>
      </c>
      <c r="N15" s="150">
        <v>81</v>
      </c>
      <c r="O15" s="82">
        <v>1574</v>
      </c>
      <c r="P15" s="150">
        <v>74</v>
      </c>
      <c r="Q15" s="82">
        <v>1925</v>
      </c>
      <c r="R15" s="151">
        <v>74</v>
      </c>
      <c r="S15" s="84">
        <v>1188</v>
      </c>
      <c r="T15" s="151">
        <v>76</v>
      </c>
      <c r="U15" s="84">
        <v>1368</v>
      </c>
      <c r="V15" s="151">
        <v>77</v>
      </c>
      <c r="W15" s="84">
        <v>873</v>
      </c>
      <c r="X15" s="151">
        <v>87</v>
      </c>
      <c r="Y15" s="84">
        <v>1613</v>
      </c>
      <c r="Z15" s="151">
        <v>88</v>
      </c>
      <c r="AA15" s="84">
        <v>1471</v>
      </c>
      <c r="AB15" s="151">
        <v>77</v>
      </c>
      <c r="AC15" s="84">
        <v>1086</v>
      </c>
    </row>
    <row r="16" spans="1:29" ht="15" customHeight="1" x14ac:dyDescent="0.2">
      <c r="A16" s="152" t="s">
        <v>3</v>
      </c>
      <c r="B16" s="150">
        <v>59</v>
      </c>
      <c r="C16" s="82">
        <v>24</v>
      </c>
      <c r="D16" s="150">
        <v>59</v>
      </c>
      <c r="E16" s="82">
        <v>29</v>
      </c>
      <c r="F16" s="150">
        <v>59</v>
      </c>
      <c r="G16" s="82">
        <v>33</v>
      </c>
      <c r="H16" s="150">
        <v>59</v>
      </c>
      <c r="I16" s="82">
        <v>29</v>
      </c>
      <c r="J16" s="150">
        <v>59</v>
      </c>
      <c r="K16" s="82">
        <v>46</v>
      </c>
      <c r="L16" s="150">
        <v>59</v>
      </c>
      <c r="M16" s="82">
        <v>59</v>
      </c>
      <c r="N16" s="150">
        <v>92</v>
      </c>
      <c r="O16" s="82">
        <v>112</v>
      </c>
      <c r="P16" s="150"/>
      <c r="Q16" s="82" t="s">
        <v>2</v>
      </c>
      <c r="R16" s="151">
        <v>100</v>
      </c>
      <c r="S16" s="84">
        <v>87</v>
      </c>
      <c r="T16" s="151">
        <v>100</v>
      </c>
      <c r="U16" s="84">
        <v>100</v>
      </c>
      <c r="V16" s="151" t="s">
        <v>2</v>
      </c>
      <c r="W16" s="84" t="s">
        <v>2</v>
      </c>
      <c r="X16" s="151" t="s">
        <v>2</v>
      </c>
      <c r="Y16" s="84" t="s">
        <v>2</v>
      </c>
      <c r="Z16" s="151" t="s">
        <v>2</v>
      </c>
      <c r="AA16" s="84" t="s">
        <v>2</v>
      </c>
      <c r="AB16" s="151">
        <v>100</v>
      </c>
      <c r="AC16" s="84" t="s">
        <v>2</v>
      </c>
    </row>
    <row r="17" spans="1:29" ht="15" customHeight="1" x14ac:dyDescent="0.2">
      <c r="A17" s="152" t="s">
        <v>201</v>
      </c>
      <c r="B17" s="150" t="s">
        <v>2</v>
      </c>
      <c r="C17" s="82" t="s">
        <v>2</v>
      </c>
      <c r="D17" s="150" t="s">
        <v>2</v>
      </c>
      <c r="E17" s="82" t="s">
        <v>2</v>
      </c>
      <c r="F17" s="150" t="s">
        <v>2</v>
      </c>
      <c r="G17" s="82" t="s">
        <v>2</v>
      </c>
      <c r="H17" s="150"/>
      <c r="I17" s="82" t="s">
        <v>2</v>
      </c>
      <c r="J17" s="150" t="s">
        <v>2</v>
      </c>
      <c r="K17" s="82" t="s">
        <v>2</v>
      </c>
      <c r="L17" s="150" t="s">
        <v>2</v>
      </c>
      <c r="M17" s="82" t="s">
        <v>2</v>
      </c>
      <c r="N17" s="150">
        <v>0</v>
      </c>
      <c r="O17" s="82" t="s">
        <v>2</v>
      </c>
      <c r="P17" s="150">
        <v>100</v>
      </c>
      <c r="Q17" s="82">
        <v>844</v>
      </c>
      <c r="R17" s="151">
        <v>100</v>
      </c>
      <c r="S17" s="84">
        <f>3452+563</f>
        <v>4015</v>
      </c>
      <c r="T17" s="151" t="s">
        <v>159</v>
      </c>
      <c r="U17" s="84">
        <v>5088</v>
      </c>
      <c r="V17" s="151" t="s">
        <v>2</v>
      </c>
      <c r="W17" s="84" t="s">
        <v>2</v>
      </c>
      <c r="X17" s="151" t="s">
        <v>159</v>
      </c>
      <c r="Y17" s="84">
        <v>6254</v>
      </c>
      <c r="Z17" s="151" t="s">
        <v>2</v>
      </c>
      <c r="AA17" s="84" t="s">
        <v>2</v>
      </c>
      <c r="AB17" s="151">
        <v>100</v>
      </c>
      <c r="AC17" s="84">
        <v>5482</v>
      </c>
    </row>
    <row r="18" spans="1:29" ht="15" customHeight="1" x14ac:dyDescent="0.2">
      <c r="A18" s="152" t="s">
        <v>4</v>
      </c>
      <c r="B18" s="150">
        <v>91</v>
      </c>
      <c r="C18" s="82">
        <v>258</v>
      </c>
      <c r="D18" s="150">
        <v>91</v>
      </c>
      <c r="E18" s="82">
        <v>265</v>
      </c>
      <c r="F18" s="150">
        <v>91</v>
      </c>
      <c r="G18" s="82">
        <v>256</v>
      </c>
      <c r="H18" s="150">
        <v>91</v>
      </c>
      <c r="I18" s="82">
        <v>381</v>
      </c>
      <c r="J18" s="150">
        <v>91</v>
      </c>
      <c r="K18" s="82">
        <v>183</v>
      </c>
      <c r="L18" s="150">
        <v>91</v>
      </c>
      <c r="M18" s="82">
        <v>166</v>
      </c>
      <c r="N18" s="150">
        <v>99</v>
      </c>
      <c r="O18" s="82">
        <v>249</v>
      </c>
      <c r="P18" s="150">
        <v>88</v>
      </c>
      <c r="Q18" s="82">
        <v>274</v>
      </c>
      <c r="R18" s="151">
        <v>70</v>
      </c>
      <c r="S18" s="84">
        <f>79+134</f>
        <v>213</v>
      </c>
      <c r="T18" s="151">
        <v>100</v>
      </c>
      <c r="U18" s="84">
        <v>100</v>
      </c>
      <c r="V18" s="151">
        <v>100</v>
      </c>
      <c r="W18" s="84">
        <v>85</v>
      </c>
      <c r="X18" s="151">
        <v>68</v>
      </c>
      <c r="Y18" s="84">
        <v>213</v>
      </c>
      <c r="Z18" s="151">
        <v>100</v>
      </c>
      <c r="AA18" s="84" t="s">
        <v>2</v>
      </c>
      <c r="AB18" s="151">
        <v>100</v>
      </c>
      <c r="AC18" s="84" t="s">
        <v>2</v>
      </c>
    </row>
    <row r="19" spans="1:29" ht="15" customHeight="1" x14ac:dyDescent="0.2">
      <c r="A19" s="154" t="s">
        <v>202</v>
      </c>
      <c r="B19" s="150" t="s">
        <v>2</v>
      </c>
      <c r="C19" s="82" t="s">
        <v>2</v>
      </c>
      <c r="D19" s="150" t="s">
        <v>2</v>
      </c>
      <c r="E19" s="82" t="s">
        <v>2</v>
      </c>
      <c r="F19" s="150" t="s">
        <v>2</v>
      </c>
      <c r="G19" s="82" t="s">
        <v>2</v>
      </c>
      <c r="H19" s="150" t="s">
        <v>2</v>
      </c>
      <c r="I19" s="82" t="s">
        <v>2</v>
      </c>
      <c r="J19" s="150" t="s">
        <v>2</v>
      </c>
      <c r="K19" s="82" t="s">
        <v>2</v>
      </c>
      <c r="L19" s="150" t="s">
        <v>2</v>
      </c>
      <c r="M19" s="82" t="s">
        <v>2</v>
      </c>
      <c r="N19" s="150" t="s">
        <v>2</v>
      </c>
      <c r="O19" s="82" t="s">
        <v>2</v>
      </c>
      <c r="P19" s="150">
        <v>70</v>
      </c>
      <c r="Q19" s="82">
        <v>1305</v>
      </c>
      <c r="R19" s="151">
        <v>85</v>
      </c>
      <c r="S19" s="84">
        <v>790</v>
      </c>
      <c r="T19" s="151">
        <v>85</v>
      </c>
      <c r="U19" s="84">
        <v>1806</v>
      </c>
      <c r="V19" s="151">
        <v>50</v>
      </c>
      <c r="W19" s="84">
        <v>1828</v>
      </c>
      <c r="X19" s="151">
        <v>100</v>
      </c>
      <c r="Y19" s="84">
        <v>1633</v>
      </c>
      <c r="Z19" s="151">
        <v>92</v>
      </c>
      <c r="AA19" s="84">
        <v>1405</v>
      </c>
      <c r="AB19" s="151">
        <v>92</v>
      </c>
      <c r="AC19" s="84">
        <v>2515</v>
      </c>
    </row>
    <row r="20" spans="1:29" ht="25.5" customHeight="1" x14ac:dyDescent="0.2">
      <c r="A20" s="152" t="s">
        <v>203</v>
      </c>
      <c r="B20" s="150" t="s">
        <v>2</v>
      </c>
      <c r="C20" s="82" t="s">
        <v>2</v>
      </c>
      <c r="D20" s="150" t="s">
        <v>2</v>
      </c>
      <c r="E20" s="82" t="s">
        <v>2</v>
      </c>
      <c r="F20" s="150">
        <v>26.700000000000003</v>
      </c>
      <c r="G20" s="82">
        <v>30</v>
      </c>
      <c r="H20" s="150" t="s">
        <v>2</v>
      </c>
      <c r="I20" s="82" t="s">
        <v>2</v>
      </c>
      <c r="J20" s="146" t="s">
        <v>152</v>
      </c>
      <c r="K20" s="82">
        <v>73</v>
      </c>
      <c r="L20" s="146" t="s">
        <v>153</v>
      </c>
      <c r="M20" s="82">
        <v>77</v>
      </c>
      <c r="N20" s="150" t="s">
        <v>2</v>
      </c>
      <c r="O20" s="82" t="s">
        <v>2</v>
      </c>
      <c r="P20" s="150" t="s">
        <v>2</v>
      </c>
      <c r="Q20" s="82" t="s">
        <v>2</v>
      </c>
      <c r="R20" s="151" t="s">
        <v>2</v>
      </c>
      <c r="S20" s="84" t="s">
        <v>2</v>
      </c>
      <c r="T20" s="151" t="s">
        <v>2</v>
      </c>
      <c r="U20" s="84" t="s">
        <v>2</v>
      </c>
      <c r="V20" s="151" t="s">
        <v>2</v>
      </c>
      <c r="W20" s="84" t="s">
        <v>2</v>
      </c>
      <c r="X20" s="151" t="s">
        <v>2</v>
      </c>
      <c r="Y20" s="84" t="s">
        <v>2</v>
      </c>
      <c r="Z20" s="151" t="s">
        <v>2</v>
      </c>
      <c r="AA20" s="84" t="s">
        <v>2</v>
      </c>
      <c r="AB20" s="151" t="s">
        <v>2</v>
      </c>
      <c r="AC20" s="84" t="s">
        <v>2</v>
      </c>
    </row>
    <row r="21" spans="1:29" ht="15" customHeight="1" x14ac:dyDescent="0.2">
      <c r="A21" s="152" t="s">
        <v>196</v>
      </c>
      <c r="B21" s="150">
        <v>96</v>
      </c>
      <c r="C21" s="82">
        <v>20</v>
      </c>
      <c r="D21" s="150">
        <v>96</v>
      </c>
      <c r="E21" s="82">
        <v>14</v>
      </c>
      <c r="F21" s="150">
        <v>96</v>
      </c>
      <c r="G21" s="82">
        <v>13</v>
      </c>
      <c r="H21" s="150">
        <v>96</v>
      </c>
      <c r="I21" s="82">
        <v>16</v>
      </c>
      <c r="J21" s="150">
        <v>100</v>
      </c>
      <c r="K21" s="82">
        <v>36</v>
      </c>
      <c r="L21" s="150">
        <v>100</v>
      </c>
      <c r="M21" s="82">
        <v>36</v>
      </c>
      <c r="N21" s="150">
        <v>97</v>
      </c>
      <c r="O21" s="82">
        <v>30</v>
      </c>
      <c r="P21" s="150">
        <v>98</v>
      </c>
      <c r="Q21" s="82">
        <v>13</v>
      </c>
      <c r="R21" s="151">
        <v>100</v>
      </c>
      <c r="S21" s="84">
        <v>40</v>
      </c>
      <c r="T21" s="151">
        <v>100</v>
      </c>
      <c r="U21" s="84">
        <v>46</v>
      </c>
      <c r="V21" s="151">
        <v>100</v>
      </c>
      <c r="W21" s="84">
        <v>52</v>
      </c>
      <c r="X21" s="151" t="s">
        <v>2</v>
      </c>
      <c r="Y21" s="84" t="s">
        <v>2</v>
      </c>
      <c r="Z21" s="151" t="s">
        <v>2</v>
      </c>
      <c r="AA21" s="84" t="s">
        <v>2</v>
      </c>
      <c r="AB21" s="151">
        <v>100</v>
      </c>
      <c r="AC21" s="84">
        <v>10</v>
      </c>
    </row>
    <row r="22" spans="1:29" ht="30" customHeight="1" x14ac:dyDescent="0.2">
      <c r="A22" s="152" t="s">
        <v>204</v>
      </c>
      <c r="B22" s="150">
        <v>59</v>
      </c>
      <c r="C22" s="82">
        <v>37</v>
      </c>
      <c r="D22" s="150">
        <v>59</v>
      </c>
      <c r="E22" s="82">
        <v>38</v>
      </c>
      <c r="F22" s="150">
        <v>59</v>
      </c>
      <c r="G22" s="82">
        <v>33</v>
      </c>
      <c r="H22" s="150">
        <v>59</v>
      </c>
      <c r="I22" s="82">
        <v>39</v>
      </c>
      <c r="J22" s="150">
        <v>74</v>
      </c>
      <c r="K22" s="82">
        <v>46</v>
      </c>
      <c r="L22" s="150">
        <v>89</v>
      </c>
      <c r="M22" s="82">
        <v>78</v>
      </c>
      <c r="N22" s="150" t="s">
        <v>2</v>
      </c>
      <c r="O22" s="82" t="s">
        <v>2</v>
      </c>
      <c r="P22" s="150" t="s">
        <v>2</v>
      </c>
      <c r="Q22" s="82" t="s">
        <v>2</v>
      </c>
      <c r="R22" s="151" t="s">
        <v>2</v>
      </c>
      <c r="S22" s="84" t="s">
        <v>2</v>
      </c>
      <c r="T22" s="151" t="s">
        <v>2</v>
      </c>
      <c r="U22" s="84" t="s">
        <v>2</v>
      </c>
      <c r="V22" s="151" t="s">
        <v>2</v>
      </c>
      <c r="W22" s="84" t="s">
        <v>2</v>
      </c>
      <c r="X22" s="151" t="s">
        <v>2</v>
      </c>
      <c r="Y22" s="84" t="s">
        <v>2</v>
      </c>
      <c r="Z22" s="151" t="s">
        <v>2</v>
      </c>
      <c r="AA22" s="84" t="s">
        <v>2</v>
      </c>
      <c r="AB22" s="151" t="s">
        <v>2</v>
      </c>
      <c r="AC22" s="84" t="s">
        <v>2</v>
      </c>
    </row>
    <row r="23" spans="1:29" ht="15" customHeight="1" x14ac:dyDescent="0.2">
      <c r="A23" s="152" t="s">
        <v>197</v>
      </c>
      <c r="B23" s="150" t="s">
        <v>2</v>
      </c>
      <c r="C23" s="82" t="s">
        <v>2</v>
      </c>
      <c r="D23" s="150" t="s">
        <v>2</v>
      </c>
      <c r="E23" s="82" t="s">
        <v>2</v>
      </c>
      <c r="F23" s="150" t="s">
        <v>2</v>
      </c>
      <c r="G23" s="82" t="s">
        <v>2</v>
      </c>
      <c r="H23" s="150" t="s">
        <v>2</v>
      </c>
      <c r="I23" s="82" t="s">
        <v>2</v>
      </c>
      <c r="J23" s="150" t="s">
        <v>2</v>
      </c>
      <c r="K23" s="82" t="s">
        <v>2</v>
      </c>
      <c r="L23" s="150" t="s">
        <v>2</v>
      </c>
      <c r="M23" s="82" t="s">
        <v>2</v>
      </c>
      <c r="N23" s="150" t="s">
        <v>2</v>
      </c>
      <c r="O23" s="82" t="s">
        <v>2</v>
      </c>
      <c r="P23" s="150" t="s">
        <v>2</v>
      </c>
      <c r="Q23" s="82" t="s">
        <v>2</v>
      </c>
      <c r="R23" s="151" t="s">
        <v>154</v>
      </c>
      <c r="S23" s="84">
        <f>92+165</f>
        <v>257</v>
      </c>
      <c r="T23" s="151" t="s">
        <v>2</v>
      </c>
      <c r="U23" s="84" t="s">
        <v>2</v>
      </c>
      <c r="V23" s="151" t="s">
        <v>2</v>
      </c>
      <c r="W23" s="84" t="s">
        <v>2</v>
      </c>
      <c r="X23" s="151" t="s">
        <v>2</v>
      </c>
      <c r="Y23" s="84" t="s">
        <v>2</v>
      </c>
      <c r="Z23" s="151" t="s">
        <v>159</v>
      </c>
      <c r="AA23" s="84">
        <v>136</v>
      </c>
      <c r="AB23" s="151">
        <v>70</v>
      </c>
      <c r="AC23" s="84">
        <v>69</v>
      </c>
    </row>
    <row r="24" spans="1:29" ht="15" customHeight="1" x14ac:dyDescent="0.25">
      <c r="A24" s="157" t="s">
        <v>205</v>
      </c>
      <c r="B24" s="158"/>
      <c r="C24" s="158"/>
      <c r="D24" s="159"/>
      <c r="E24" s="158"/>
      <c r="F24" s="159"/>
      <c r="G24" s="158"/>
      <c r="H24" s="159"/>
      <c r="I24" s="158"/>
      <c r="J24" s="159"/>
      <c r="K24" s="158"/>
      <c r="L24" s="44"/>
      <c r="M24" s="33"/>
      <c r="N24" s="47"/>
      <c r="O24" s="33"/>
      <c r="P24" s="48"/>
      <c r="Q24" s="31"/>
      <c r="R24" s="47"/>
      <c r="S24" s="47"/>
      <c r="T24" s="47"/>
      <c r="U24" s="47"/>
      <c r="V24" s="47"/>
      <c r="W24" s="47"/>
      <c r="Y24" s="43"/>
      <c r="AA24" s="43"/>
      <c r="AB24" s="43"/>
      <c r="AC24" s="43"/>
    </row>
    <row r="25" spans="1:29" ht="13.5" x14ac:dyDescent="0.25">
      <c r="A25" s="160" t="s">
        <v>5</v>
      </c>
      <c r="B25" s="161"/>
      <c r="C25" s="161"/>
      <c r="D25" s="162"/>
      <c r="E25" s="161"/>
      <c r="F25" s="162"/>
      <c r="G25" s="161"/>
      <c r="H25" s="162"/>
      <c r="I25" s="161"/>
      <c r="J25" s="162"/>
      <c r="K25" s="161"/>
      <c r="L25" s="45"/>
      <c r="M25" s="33"/>
      <c r="N25" s="47"/>
      <c r="O25" s="33"/>
      <c r="P25" s="47"/>
      <c r="Q25" s="33"/>
      <c r="R25" s="47"/>
      <c r="S25" s="33"/>
      <c r="T25" s="47"/>
      <c r="U25" s="33"/>
      <c r="V25" s="47"/>
      <c r="W25" s="33"/>
    </row>
    <row r="26" spans="1:29" ht="15.75" x14ac:dyDescent="0.25">
      <c r="A26" s="163" t="s">
        <v>206</v>
      </c>
      <c r="B26" s="164"/>
      <c r="C26" s="165"/>
      <c r="D26" s="166"/>
      <c r="E26" s="165"/>
      <c r="F26" s="166"/>
      <c r="G26" s="165"/>
      <c r="H26" s="166"/>
      <c r="I26" s="165"/>
      <c r="J26" s="166"/>
      <c r="K26" s="165"/>
      <c r="L26" s="46"/>
    </row>
    <row r="27" spans="1:29" ht="13.5" x14ac:dyDescent="0.25">
      <c r="A27" s="73" t="s">
        <v>91</v>
      </c>
      <c r="B27" s="165"/>
      <c r="C27" s="165"/>
      <c r="D27" s="166"/>
      <c r="E27" s="165"/>
      <c r="F27" s="166"/>
      <c r="G27" s="165"/>
      <c r="H27" s="166"/>
      <c r="I27" s="165"/>
      <c r="J27" s="166"/>
      <c r="K27" s="165"/>
      <c r="L27" s="46"/>
    </row>
    <row r="28" spans="1:29" ht="13.5" x14ac:dyDescent="0.25">
      <c r="A28" s="167" t="s">
        <v>11</v>
      </c>
      <c r="B28" s="165"/>
      <c r="C28" s="165"/>
      <c r="D28" s="166"/>
      <c r="E28" s="165"/>
      <c r="F28" s="166"/>
      <c r="G28" s="165"/>
      <c r="H28" s="166"/>
      <c r="I28" s="165"/>
      <c r="J28" s="166"/>
      <c r="K28" s="165"/>
    </row>
    <row r="29" spans="1:29" ht="13.5" x14ac:dyDescent="0.25">
      <c r="A29" s="167" t="s">
        <v>175</v>
      </c>
      <c r="B29" s="165"/>
      <c r="C29" s="165"/>
      <c r="D29" s="166"/>
      <c r="E29" s="165"/>
      <c r="F29" s="166"/>
      <c r="G29" s="165"/>
      <c r="H29" s="166"/>
      <c r="I29" s="165"/>
      <c r="J29" s="166"/>
      <c r="K29" s="165"/>
    </row>
    <row r="30" spans="1:29" ht="13.5" x14ac:dyDescent="0.25">
      <c r="A30" s="73" t="s">
        <v>9</v>
      </c>
      <c r="B30" s="165"/>
      <c r="C30" s="165"/>
      <c r="D30" s="166"/>
      <c r="E30" s="165"/>
      <c r="F30" s="166"/>
      <c r="G30" s="165"/>
      <c r="H30" s="166"/>
      <c r="I30" s="165"/>
      <c r="J30" s="166"/>
      <c r="K30" s="165"/>
      <c r="L30" s="46"/>
    </row>
    <row r="31" spans="1:29" x14ac:dyDescent="0.2">
      <c r="A31" s="168"/>
      <c r="B31" s="165"/>
      <c r="C31" s="165"/>
      <c r="D31" s="166"/>
      <c r="E31" s="165"/>
      <c r="F31" s="166"/>
      <c r="G31" s="165"/>
      <c r="H31" s="166"/>
      <c r="I31" s="165"/>
      <c r="J31" s="166"/>
      <c r="K31" s="165"/>
    </row>
  </sheetData>
  <mergeCells count="14">
    <mergeCell ref="L3:M3"/>
    <mergeCell ref="B3:C3"/>
    <mergeCell ref="D3:E3"/>
    <mergeCell ref="H3:I3"/>
    <mergeCell ref="J3:K3"/>
    <mergeCell ref="F3:G3"/>
    <mergeCell ref="Z3:AA3"/>
    <mergeCell ref="AB3:AC3"/>
    <mergeCell ref="N3:O3"/>
    <mergeCell ref="P3:Q3"/>
    <mergeCell ref="R3:S3"/>
    <mergeCell ref="T3:U3"/>
    <mergeCell ref="V3:W3"/>
    <mergeCell ref="X3:Y3"/>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P31"/>
  <sheetViews>
    <sheetView showGridLines="0" workbookViewId="0"/>
  </sheetViews>
  <sheetFormatPr baseColWidth="10" defaultRowHeight="15" x14ac:dyDescent="0.25"/>
  <cols>
    <col min="1" max="1" width="34.42578125" customWidth="1"/>
    <col min="3" max="3" width="14.140625" customWidth="1"/>
    <col min="4" max="13" width="9.28515625" customWidth="1"/>
  </cols>
  <sheetData>
    <row r="1" spans="1:16" ht="18" customHeight="1" x14ac:dyDescent="0.25">
      <c r="A1" s="42" t="s">
        <v>151</v>
      </c>
      <c r="B1" s="1"/>
    </row>
    <row r="2" spans="1:16" ht="15" customHeight="1" x14ac:dyDescent="0.25">
      <c r="A2" s="1"/>
      <c r="B2" s="1"/>
    </row>
    <row r="3" spans="1:16" ht="28.9" customHeight="1" x14ac:dyDescent="0.25">
      <c r="A3" s="278"/>
      <c r="B3" s="246" t="s">
        <v>67</v>
      </c>
      <c r="C3" s="249" t="s">
        <v>75</v>
      </c>
      <c r="D3" s="252" t="s">
        <v>66</v>
      </c>
      <c r="E3" s="253"/>
      <c r="F3" s="281" t="s">
        <v>68</v>
      </c>
      <c r="G3" s="282"/>
      <c r="H3" s="282"/>
      <c r="I3" s="282"/>
      <c r="J3" s="282"/>
      <c r="K3" s="282"/>
      <c r="L3" s="282"/>
      <c r="M3" s="282"/>
    </row>
    <row r="4" spans="1:16" ht="34.5" customHeight="1" x14ac:dyDescent="0.25">
      <c r="A4" s="279"/>
      <c r="B4" s="247"/>
      <c r="C4" s="250"/>
      <c r="D4" s="254"/>
      <c r="E4" s="255"/>
      <c r="F4" s="258" t="s">
        <v>70</v>
      </c>
      <c r="G4" s="259"/>
      <c r="H4" s="258" t="s">
        <v>71</v>
      </c>
      <c r="I4" s="260"/>
      <c r="J4" s="261" t="s">
        <v>74</v>
      </c>
      <c r="K4" s="262"/>
      <c r="L4" s="263" t="s">
        <v>72</v>
      </c>
      <c r="M4" s="260"/>
    </row>
    <row r="5" spans="1:16" ht="31.5" customHeight="1" x14ac:dyDescent="0.25">
      <c r="A5" s="280"/>
      <c r="B5" s="248"/>
      <c r="C5" s="251"/>
      <c r="D5" s="131" t="s">
        <v>0</v>
      </c>
      <c r="E5" s="132" t="s">
        <v>1</v>
      </c>
      <c r="F5" s="131" t="s">
        <v>0</v>
      </c>
      <c r="G5" s="133" t="s">
        <v>1</v>
      </c>
      <c r="H5" s="131" t="s">
        <v>0</v>
      </c>
      <c r="I5" s="132" t="s">
        <v>1</v>
      </c>
      <c r="J5" s="134" t="s">
        <v>0</v>
      </c>
      <c r="K5" s="135" t="s">
        <v>1</v>
      </c>
      <c r="L5" s="131" t="s">
        <v>0</v>
      </c>
      <c r="M5" s="132" t="s">
        <v>1</v>
      </c>
    </row>
    <row r="6" spans="1:16" s="30" customFormat="1" x14ac:dyDescent="0.25">
      <c r="A6" s="136" t="s">
        <v>187</v>
      </c>
      <c r="B6" s="206">
        <v>100</v>
      </c>
      <c r="C6" s="173">
        <v>34</v>
      </c>
      <c r="D6" s="207">
        <v>44.117647058823529</v>
      </c>
      <c r="E6" s="207">
        <v>55.882352941176471</v>
      </c>
      <c r="F6" s="208">
        <v>4</v>
      </c>
      <c r="G6" s="208">
        <v>11</v>
      </c>
      <c r="H6" s="208">
        <v>11</v>
      </c>
      <c r="I6" s="208">
        <v>8</v>
      </c>
      <c r="J6" s="208">
        <v>6</v>
      </c>
      <c r="K6" s="208">
        <v>6</v>
      </c>
      <c r="L6" s="207">
        <v>0</v>
      </c>
      <c r="M6" s="207">
        <v>0</v>
      </c>
      <c r="N6" s="29"/>
      <c r="O6" s="29"/>
      <c r="P6" s="229"/>
    </row>
    <row r="7" spans="1:16" s="30" customFormat="1" x14ac:dyDescent="0.25">
      <c r="A7" s="136" t="s">
        <v>64</v>
      </c>
      <c r="B7" s="206">
        <v>48</v>
      </c>
      <c r="C7" s="173">
        <v>57</v>
      </c>
      <c r="D7" s="207">
        <v>33.333333333333329</v>
      </c>
      <c r="E7" s="207">
        <v>66.666666666666657</v>
      </c>
      <c r="F7" s="209">
        <v>9</v>
      </c>
      <c r="G7" s="209">
        <v>16</v>
      </c>
      <c r="H7" s="209">
        <v>10</v>
      </c>
      <c r="I7" s="209">
        <v>22</v>
      </c>
      <c r="J7" s="209">
        <v>9</v>
      </c>
      <c r="K7" s="209">
        <v>18</v>
      </c>
      <c r="L7" s="207">
        <v>0</v>
      </c>
      <c r="M7" s="207">
        <v>0</v>
      </c>
      <c r="N7" s="29"/>
      <c r="O7" s="29"/>
      <c r="P7" s="229"/>
    </row>
    <row r="8" spans="1:16" s="30" customFormat="1" ht="14.25" customHeight="1" x14ac:dyDescent="0.25">
      <c r="A8" s="136" t="s">
        <v>188</v>
      </c>
      <c r="B8" s="206">
        <v>100</v>
      </c>
      <c r="C8" s="173">
        <v>826</v>
      </c>
      <c r="D8" s="207">
        <v>29.782082324455207</v>
      </c>
      <c r="E8" s="207">
        <v>70.217917675544797</v>
      </c>
      <c r="F8" s="208">
        <v>77</v>
      </c>
      <c r="G8" s="208">
        <v>219</v>
      </c>
      <c r="H8" s="208">
        <v>169</v>
      </c>
      <c r="I8" s="208">
        <v>361</v>
      </c>
      <c r="J8" s="208">
        <v>144</v>
      </c>
      <c r="K8" s="208">
        <v>297</v>
      </c>
      <c r="L8" s="207">
        <v>0</v>
      </c>
      <c r="M8" s="207">
        <v>0</v>
      </c>
      <c r="N8" s="29"/>
      <c r="O8" s="29"/>
      <c r="P8" s="229"/>
    </row>
    <row r="9" spans="1:16" s="30" customFormat="1" ht="17.25" customHeight="1" x14ac:dyDescent="0.25">
      <c r="A9" s="137" t="s">
        <v>189</v>
      </c>
      <c r="B9" s="206">
        <v>100</v>
      </c>
      <c r="C9" s="173">
        <v>25</v>
      </c>
      <c r="D9" s="207">
        <v>16</v>
      </c>
      <c r="E9" s="207">
        <v>84</v>
      </c>
      <c r="F9" s="208">
        <v>1</v>
      </c>
      <c r="G9" s="208">
        <v>10</v>
      </c>
      <c r="H9" s="208">
        <v>3</v>
      </c>
      <c r="I9" s="208">
        <v>11</v>
      </c>
      <c r="J9" s="208">
        <v>2</v>
      </c>
      <c r="K9" s="208">
        <v>10</v>
      </c>
      <c r="L9" s="207">
        <v>0</v>
      </c>
      <c r="M9" s="207">
        <v>0</v>
      </c>
      <c r="N9" s="29"/>
      <c r="O9" s="29"/>
      <c r="P9" s="229"/>
    </row>
    <row r="10" spans="1:16" s="30" customFormat="1" ht="14.25" customHeight="1" x14ac:dyDescent="0.25">
      <c r="A10" s="136" t="s">
        <v>190</v>
      </c>
      <c r="B10" s="206">
        <v>85</v>
      </c>
      <c r="C10" s="173">
        <v>281</v>
      </c>
      <c r="D10" s="207">
        <v>31.672597864768683</v>
      </c>
      <c r="E10" s="207">
        <v>68.327402135231324</v>
      </c>
      <c r="F10" s="270" t="s">
        <v>2</v>
      </c>
      <c r="G10" s="271"/>
      <c r="H10" s="271"/>
      <c r="I10" s="272"/>
      <c r="J10" s="208">
        <v>31</v>
      </c>
      <c r="K10" s="208">
        <v>68</v>
      </c>
      <c r="L10" s="207">
        <v>0</v>
      </c>
      <c r="M10" s="207">
        <v>0</v>
      </c>
      <c r="N10" s="29"/>
      <c r="O10" s="29"/>
      <c r="P10" s="229"/>
    </row>
    <row r="11" spans="1:16" s="30" customFormat="1" x14ac:dyDescent="0.25">
      <c r="A11" s="137" t="s">
        <v>191</v>
      </c>
      <c r="B11" s="206">
        <v>82</v>
      </c>
      <c r="C11" s="173">
        <v>104</v>
      </c>
      <c r="D11" s="207">
        <v>39.42307692307692</v>
      </c>
      <c r="E11" s="207">
        <v>60.576923076923073</v>
      </c>
      <c r="F11" s="208">
        <v>25</v>
      </c>
      <c r="G11" s="208">
        <v>30</v>
      </c>
      <c r="H11" s="208">
        <v>16</v>
      </c>
      <c r="I11" s="208">
        <v>33</v>
      </c>
      <c r="J11" s="208">
        <v>13</v>
      </c>
      <c r="K11" s="208">
        <v>28</v>
      </c>
      <c r="L11" s="207">
        <v>0</v>
      </c>
      <c r="M11" s="207">
        <v>0</v>
      </c>
      <c r="N11" s="29"/>
      <c r="O11" s="29"/>
      <c r="P11" s="229"/>
    </row>
    <row r="12" spans="1:16" s="30" customFormat="1" x14ac:dyDescent="0.25">
      <c r="A12" s="137" t="s">
        <v>192</v>
      </c>
      <c r="B12" s="206">
        <v>100</v>
      </c>
      <c r="C12" s="173">
        <v>444</v>
      </c>
      <c r="D12" s="207">
        <v>50.225225225225223</v>
      </c>
      <c r="E12" s="207">
        <v>49.774774774774777</v>
      </c>
      <c r="F12" s="208">
        <v>118</v>
      </c>
      <c r="G12" s="208">
        <v>119</v>
      </c>
      <c r="H12" s="208">
        <v>105</v>
      </c>
      <c r="I12" s="208">
        <v>102</v>
      </c>
      <c r="J12" s="208">
        <v>88</v>
      </c>
      <c r="K12" s="208">
        <v>82</v>
      </c>
      <c r="L12" s="207">
        <v>0</v>
      </c>
      <c r="M12" s="207">
        <v>1</v>
      </c>
      <c r="N12" s="29"/>
      <c r="O12" s="29"/>
      <c r="P12" s="229"/>
    </row>
    <row r="13" spans="1:16" s="30" customFormat="1" ht="45.75" customHeight="1" x14ac:dyDescent="0.25">
      <c r="A13" s="136" t="s">
        <v>193</v>
      </c>
      <c r="B13" s="206">
        <v>99</v>
      </c>
      <c r="C13" s="173">
        <v>350</v>
      </c>
      <c r="D13" s="207">
        <v>42.857142857142854</v>
      </c>
      <c r="E13" s="207">
        <v>57.142857142857139</v>
      </c>
      <c r="F13" s="208">
        <v>63</v>
      </c>
      <c r="G13" s="208">
        <v>115</v>
      </c>
      <c r="H13" s="208">
        <v>87</v>
      </c>
      <c r="I13" s="208">
        <v>85</v>
      </c>
      <c r="J13" s="208">
        <v>69</v>
      </c>
      <c r="K13" s="208">
        <v>68</v>
      </c>
      <c r="L13" s="207">
        <v>1</v>
      </c>
      <c r="M13" s="207">
        <v>0</v>
      </c>
      <c r="N13" s="29"/>
      <c r="O13" s="29"/>
      <c r="P13" s="229"/>
    </row>
    <row r="14" spans="1:16" s="30" customFormat="1" ht="38.25" x14ac:dyDescent="0.25">
      <c r="A14" s="136" t="s">
        <v>65</v>
      </c>
      <c r="B14" s="206">
        <v>100</v>
      </c>
      <c r="C14" s="173">
        <v>55</v>
      </c>
      <c r="D14" s="207">
        <v>67.272727272727266</v>
      </c>
      <c r="E14" s="207">
        <v>32.727272727272727</v>
      </c>
      <c r="F14" s="208">
        <v>19</v>
      </c>
      <c r="G14" s="208">
        <v>8</v>
      </c>
      <c r="H14" s="208">
        <v>18</v>
      </c>
      <c r="I14" s="208">
        <v>10</v>
      </c>
      <c r="J14" s="208">
        <v>16</v>
      </c>
      <c r="K14" s="208">
        <v>10</v>
      </c>
      <c r="L14" s="207">
        <v>0</v>
      </c>
      <c r="M14" s="207">
        <v>0</v>
      </c>
      <c r="N14" s="29"/>
      <c r="O14" s="29"/>
      <c r="P14" s="229"/>
    </row>
    <row r="15" spans="1:16" s="30" customFormat="1" x14ac:dyDescent="0.25">
      <c r="A15" s="138" t="s">
        <v>194</v>
      </c>
      <c r="B15" s="206">
        <v>100</v>
      </c>
      <c r="C15" s="173">
        <v>3012</v>
      </c>
      <c r="D15" s="207">
        <v>22.277556440903055</v>
      </c>
      <c r="E15" s="207">
        <v>77.722443559096945</v>
      </c>
      <c r="F15" s="264" t="s">
        <v>2</v>
      </c>
      <c r="G15" s="265"/>
      <c r="H15" s="265"/>
      <c r="I15" s="265"/>
      <c r="J15" s="207">
        <v>312</v>
      </c>
      <c r="K15" s="207">
        <v>1099</v>
      </c>
      <c r="L15" s="207">
        <v>2</v>
      </c>
      <c r="M15" s="207">
        <v>0</v>
      </c>
      <c r="N15" s="29"/>
      <c r="O15" s="29"/>
      <c r="P15" s="229"/>
    </row>
    <row r="16" spans="1:16" s="30" customFormat="1" ht="25.5" x14ac:dyDescent="0.25">
      <c r="A16" s="137" t="s">
        <v>82</v>
      </c>
      <c r="B16" s="212">
        <v>77</v>
      </c>
      <c r="C16" s="173">
        <v>1142</v>
      </c>
      <c r="D16" s="270" t="s">
        <v>2</v>
      </c>
      <c r="E16" s="272"/>
      <c r="F16" s="270">
        <v>485</v>
      </c>
      <c r="G16" s="272"/>
      <c r="H16" s="270">
        <v>657</v>
      </c>
      <c r="I16" s="272"/>
      <c r="J16" s="270">
        <v>588</v>
      </c>
      <c r="K16" s="272"/>
      <c r="L16" s="270">
        <v>0</v>
      </c>
      <c r="M16" s="272"/>
      <c r="N16" s="29"/>
      <c r="O16" s="29"/>
      <c r="P16" s="229"/>
    </row>
    <row r="17" spans="1:16" s="30" customFormat="1" x14ac:dyDescent="0.25">
      <c r="A17" s="136" t="s">
        <v>3</v>
      </c>
      <c r="B17" s="211" t="s">
        <v>79</v>
      </c>
      <c r="C17" s="173" t="s">
        <v>2</v>
      </c>
      <c r="D17" s="207" t="s">
        <v>2</v>
      </c>
      <c r="E17" s="207" t="s">
        <v>2</v>
      </c>
      <c r="F17" s="270" t="s">
        <v>2</v>
      </c>
      <c r="G17" s="271"/>
      <c r="H17" s="271"/>
      <c r="I17" s="271"/>
      <c r="J17" s="271"/>
      <c r="K17" s="271"/>
      <c r="L17" s="271"/>
      <c r="M17" s="272"/>
      <c r="N17" s="29"/>
      <c r="O17" s="29"/>
      <c r="P17" s="229"/>
    </row>
    <row r="18" spans="1:16" s="30" customFormat="1" ht="15.6" customHeight="1" x14ac:dyDescent="0.25">
      <c r="A18" s="136" t="s">
        <v>63</v>
      </c>
      <c r="B18" s="211">
        <v>100</v>
      </c>
      <c r="C18" s="173">
        <v>1395</v>
      </c>
      <c r="D18" s="207">
        <v>71.182795698924721</v>
      </c>
      <c r="E18" s="207">
        <v>28.817204301075268</v>
      </c>
      <c r="F18" s="213">
        <v>270</v>
      </c>
      <c r="G18" s="214">
        <v>175</v>
      </c>
      <c r="H18" s="214">
        <v>723</v>
      </c>
      <c r="I18" s="214">
        <v>227</v>
      </c>
      <c r="J18" s="214">
        <v>405</v>
      </c>
      <c r="K18" s="214">
        <v>189</v>
      </c>
      <c r="L18" s="214">
        <v>0</v>
      </c>
      <c r="M18" s="215">
        <v>0</v>
      </c>
      <c r="N18" s="29"/>
      <c r="O18" s="29"/>
      <c r="P18" s="229"/>
    </row>
    <row r="19" spans="1:16" s="30" customFormat="1" x14ac:dyDescent="0.25">
      <c r="A19" s="136" t="s">
        <v>4</v>
      </c>
      <c r="B19" s="283" t="s">
        <v>2</v>
      </c>
      <c r="C19" s="284"/>
      <c r="D19" s="284"/>
      <c r="E19" s="284"/>
      <c r="F19" s="284"/>
      <c r="G19" s="284"/>
      <c r="H19" s="284"/>
      <c r="I19" s="284"/>
      <c r="J19" s="284"/>
      <c r="K19" s="284"/>
      <c r="L19" s="284"/>
      <c r="M19" s="285"/>
      <c r="N19" s="29"/>
      <c r="O19" s="29"/>
      <c r="P19" s="229"/>
    </row>
    <row r="20" spans="1:16" s="30" customFormat="1" x14ac:dyDescent="0.25">
      <c r="A20" s="89" t="s">
        <v>195</v>
      </c>
      <c r="B20" s="206">
        <v>92</v>
      </c>
      <c r="C20" s="173">
        <v>626</v>
      </c>
      <c r="D20" s="207">
        <v>34.824281150159749</v>
      </c>
      <c r="E20" s="207">
        <v>65.175718849840251</v>
      </c>
      <c r="F20" s="208">
        <v>69</v>
      </c>
      <c r="G20" s="208">
        <v>152</v>
      </c>
      <c r="H20" s="208">
        <v>149</v>
      </c>
      <c r="I20" s="208">
        <v>256</v>
      </c>
      <c r="J20" s="208">
        <v>115</v>
      </c>
      <c r="K20" s="208">
        <v>180</v>
      </c>
      <c r="L20" s="207">
        <v>0</v>
      </c>
      <c r="M20" s="207">
        <v>0</v>
      </c>
      <c r="N20" s="29"/>
      <c r="O20" s="29"/>
      <c r="P20" s="229"/>
    </row>
    <row r="21" spans="1:16" s="30" customFormat="1" x14ac:dyDescent="0.25">
      <c r="A21" s="137" t="s">
        <v>196</v>
      </c>
      <c r="B21" s="206">
        <v>100</v>
      </c>
      <c r="C21" s="216">
        <v>26</v>
      </c>
      <c r="D21" s="207">
        <v>46.153846153846153</v>
      </c>
      <c r="E21" s="207">
        <v>53.846153846153847</v>
      </c>
      <c r="F21" s="216">
        <v>7</v>
      </c>
      <c r="G21" s="216">
        <v>4</v>
      </c>
      <c r="H21" s="216">
        <v>5</v>
      </c>
      <c r="I21" s="216">
        <v>10</v>
      </c>
      <c r="J21" s="216">
        <v>5</v>
      </c>
      <c r="K21" s="216">
        <v>8</v>
      </c>
      <c r="L21" s="216">
        <v>0</v>
      </c>
      <c r="M21" s="216">
        <v>0</v>
      </c>
      <c r="N21" s="29"/>
      <c r="O21" s="29"/>
      <c r="P21" s="229"/>
    </row>
    <row r="22" spans="1:16" s="30" customFormat="1" x14ac:dyDescent="0.25">
      <c r="A22" s="137" t="s">
        <v>197</v>
      </c>
      <c r="B22" s="206">
        <v>70</v>
      </c>
      <c r="C22" s="173">
        <v>120</v>
      </c>
      <c r="D22" s="207">
        <v>25</v>
      </c>
      <c r="E22" s="207">
        <v>75</v>
      </c>
      <c r="F22" s="208">
        <v>10</v>
      </c>
      <c r="G22" s="208">
        <v>38</v>
      </c>
      <c r="H22" s="208">
        <v>20</v>
      </c>
      <c r="I22" s="208">
        <v>52</v>
      </c>
      <c r="J22" s="208">
        <v>17</v>
      </c>
      <c r="K22" s="208">
        <v>40</v>
      </c>
      <c r="L22" s="207">
        <v>0</v>
      </c>
      <c r="M22" s="207">
        <v>1</v>
      </c>
      <c r="N22" s="29"/>
      <c r="O22" s="29"/>
      <c r="P22" s="229"/>
    </row>
    <row r="23" spans="1:16" x14ac:dyDescent="0.25">
      <c r="A23" s="286" t="s">
        <v>174</v>
      </c>
      <c r="B23" s="286"/>
      <c r="C23" s="286"/>
      <c r="D23" s="286"/>
      <c r="E23" s="286"/>
      <c r="F23" s="286"/>
      <c r="G23" s="286"/>
      <c r="H23" s="286"/>
      <c r="I23" s="286"/>
      <c r="J23" s="286"/>
      <c r="K23" s="286"/>
      <c r="L23" s="286"/>
      <c r="M23" s="286"/>
    </row>
    <row r="24" spans="1:16" x14ac:dyDescent="0.25">
      <c r="A24" s="139" t="s">
        <v>5</v>
      </c>
      <c r="B24" s="140"/>
      <c r="C24" s="140"/>
      <c r="D24" s="140"/>
      <c r="E24" s="140"/>
      <c r="F24" s="140"/>
      <c r="G24" s="140"/>
      <c r="H24" s="140"/>
      <c r="I24" s="140"/>
      <c r="J24" s="140"/>
      <c r="K24" s="140"/>
      <c r="L24" s="140"/>
      <c r="M24" s="140"/>
    </row>
    <row r="25" spans="1:16" x14ac:dyDescent="0.25">
      <c r="A25" s="143" t="s">
        <v>8</v>
      </c>
      <c r="B25" s="143"/>
      <c r="C25" s="143"/>
      <c r="D25" s="143"/>
      <c r="E25" s="143"/>
      <c r="F25" s="143"/>
      <c r="G25" s="143"/>
      <c r="H25" s="143"/>
      <c r="I25" s="143"/>
      <c r="J25" s="143"/>
      <c r="K25" s="143"/>
      <c r="L25" s="143"/>
      <c r="M25" s="143"/>
    </row>
    <row r="26" spans="1:16" ht="15.75" x14ac:dyDescent="0.25">
      <c r="A26" s="144" t="s">
        <v>12</v>
      </c>
      <c r="B26" s="145"/>
      <c r="C26" s="145"/>
      <c r="D26" s="143"/>
      <c r="E26" s="143"/>
      <c r="F26" s="143"/>
      <c r="G26" s="143"/>
      <c r="H26" s="143"/>
      <c r="I26" s="143"/>
      <c r="J26" s="143"/>
      <c r="K26" s="143"/>
      <c r="L26" s="143"/>
      <c r="M26" s="143"/>
    </row>
    <row r="27" spans="1:16" x14ac:dyDescent="0.25">
      <c r="A27" s="139" t="s">
        <v>59</v>
      </c>
      <c r="B27" s="139"/>
      <c r="C27" s="139"/>
      <c r="D27" s="139"/>
      <c r="E27" s="139"/>
      <c r="F27" s="139"/>
      <c r="G27" s="139"/>
      <c r="H27" s="139"/>
      <c r="I27" s="139"/>
      <c r="J27" s="139"/>
      <c r="K27" s="139"/>
      <c r="L27" s="139"/>
      <c r="M27" s="139"/>
    </row>
    <row r="28" spans="1:16" x14ac:dyDescent="0.25">
      <c r="A28" s="269" t="s">
        <v>7</v>
      </c>
      <c r="B28" s="269"/>
      <c r="C28" s="269"/>
      <c r="D28" s="269"/>
      <c r="E28" s="269"/>
      <c r="F28" s="269"/>
      <c r="G28" s="269"/>
      <c r="H28" s="269"/>
      <c r="I28" s="269"/>
      <c r="J28" s="269"/>
      <c r="K28" s="269"/>
      <c r="L28" s="269"/>
      <c r="M28" s="269"/>
    </row>
    <row r="29" spans="1:16" x14ac:dyDescent="0.25">
      <c r="A29" s="287" t="s">
        <v>163</v>
      </c>
      <c r="B29" s="287"/>
      <c r="C29" s="287"/>
      <c r="D29" s="287"/>
      <c r="E29" s="287"/>
      <c r="F29" s="287"/>
      <c r="G29" s="287"/>
      <c r="H29" s="287"/>
      <c r="I29" s="287"/>
      <c r="J29" s="287"/>
      <c r="K29" s="287"/>
      <c r="L29" s="287"/>
      <c r="M29" s="287"/>
    </row>
    <row r="30" spans="1:16" s="27" customFormat="1" ht="27.75" customHeight="1" x14ac:dyDescent="0.25">
      <c r="A30" s="267" t="s">
        <v>217</v>
      </c>
      <c r="B30" s="267"/>
      <c r="C30" s="267"/>
      <c r="D30" s="267"/>
      <c r="E30" s="267"/>
      <c r="F30" s="267"/>
      <c r="G30" s="267"/>
      <c r="H30" s="267"/>
      <c r="I30" s="267"/>
      <c r="J30" s="267"/>
      <c r="K30" s="267"/>
      <c r="L30" s="267"/>
      <c r="M30" s="267"/>
    </row>
    <row r="31" spans="1:16" x14ac:dyDescent="0.25">
      <c r="A31" s="141" t="s">
        <v>9</v>
      </c>
      <c r="B31" s="141"/>
      <c r="C31" s="141"/>
      <c r="D31" s="141"/>
      <c r="E31" s="141"/>
      <c r="F31" s="141"/>
      <c r="G31" s="141"/>
      <c r="H31" s="141"/>
      <c r="I31" s="141"/>
      <c r="J31" s="141"/>
      <c r="K31" s="141"/>
      <c r="L31" s="141"/>
      <c r="M31" s="141"/>
    </row>
  </sheetData>
  <mergeCells count="22">
    <mergeCell ref="B19:M19"/>
    <mergeCell ref="A30:M30"/>
    <mergeCell ref="F16:G16"/>
    <mergeCell ref="H16:I16"/>
    <mergeCell ref="J16:K16"/>
    <mergeCell ref="A23:M23"/>
    <mergeCell ref="L16:M16"/>
    <mergeCell ref="A28:M28"/>
    <mergeCell ref="A29:M29"/>
    <mergeCell ref="F10:I10"/>
    <mergeCell ref="F17:M17"/>
    <mergeCell ref="A3:A5"/>
    <mergeCell ref="B3:B5"/>
    <mergeCell ref="C3:C5"/>
    <mergeCell ref="D3:E4"/>
    <mergeCell ref="F3:M3"/>
    <mergeCell ref="F4:G4"/>
    <mergeCell ref="H4:I4"/>
    <mergeCell ref="J4:K4"/>
    <mergeCell ref="L4:M4"/>
    <mergeCell ref="F15:I15"/>
    <mergeCell ref="D16:E16"/>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G16"/>
  <sheetViews>
    <sheetView showGridLines="0" workbookViewId="0">
      <selection sqref="A1:C1"/>
    </sheetView>
  </sheetViews>
  <sheetFormatPr baseColWidth="10" defaultColWidth="11.42578125" defaultRowHeight="12.75" x14ac:dyDescent="0.2"/>
  <cols>
    <col min="1" max="1" width="27.85546875" style="6" customWidth="1"/>
    <col min="2" max="3" width="29.5703125" style="6" customWidth="1"/>
    <col min="4" max="16384" width="11.42578125" style="6"/>
  </cols>
  <sheetData>
    <row r="1" spans="1:7" ht="26.25" customHeight="1" x14ac:dyDescent="0.2">
      <c r="A1" s="288" t="s">
        <v>220</v>
      </c>
      <c r="B1" s="288"/>
      <c r="C1" s="288"/>
      <c r="D1" s="9"/>
      <c r="E1" s="9"/>
    </row>
    <row r="2" spans="1:7" x14ac:dyDescent="0.2">
      <c r="A2" s="9"/>
      <c r="B2" s="9"/>
      <c r="C2" s="9"/>
      <c r="D2" s="9"/>
      <c r="E2" s="9"/>
    </row>
    <row r="3" spans="1:7" ht="31.5" customHeight="1" x14ac:dyDescent="0.2">
      <c r="A3" s="120" t="s">
        <v>43</v>
      </c>
      <c r="B3" s="130" t="s">
        <v>83</v>
      </c>
      <c r="C3" s="130" t="s">
        <v>219</v>
      </c>
      <c r="D3" s="10"/>
      <c r="E3" s="10"/>
    </row>
    <row r="4" spans="1:7" x14ac:dyDescent="0.2">
      <c r="A4" s="121" t="s">
        <v>44</v>
      </c>
      <c r="B4" s="123">
        <v>1.9</v>
      </c>
      <c r="C4" s="124">
        <v>1</v>
      </c>
      <c r="D4" s="11"/>
      <c r="E4" s="11"/>
    </row>
    <row r="5" spans="1:7" x14ac:dyDescent="0.2">
      <c r="A5" s="121" t="s">
        <v>45</v>
      </c>
      <c r="B5" s="123">
        <v>6.8</v>
      </c>
      <c r="C5" s="125">
        <v>1.2</v>
      </c>
      <c r="D5" s="11"/>
      <c r="E5" s="11"/>
    </row>
    <row r="6" spans="1:7" x14ac:dyDescent="0.2">
      <c r="A6" s="121" t="s">
        <v>46</v>
      </c>
      <c r="B6" s="123">
        <v>1.6</v>
      </c>
      <c r="C6" s="125">
        <v>0.7</v>
      </c>
      <c r="D6" s="11"/>
      <c r="E6" s="11"/>
    </row>
    <row r="7" spans="1:7" x14ac:dyDescent="0.2">
      <c r="A7" s="121" t="s">
        <v>47</v>
      </c>
      <c r="B7" s="123">
        <v>15.9</v>
      </c>
      <c r="C7" s="125">
        <v>0.5</v>
      </c>
      <c r="D7" s="11"/>
      <c r="E7" s="11"/>
    </row>
    <row r="8" spans="1:7" x14ac:dyDescent="0.2">
      <c r="A8" s="121" t="s">
        <v>48</v>
      </c>
      <c r="B8" s="123">
        <v>6.3</v>
      </c>
      <c r="C8" s="125">
        <v>1.1000000000000001</v>
      </c>
      <c r="D8" s="11"/>
      <c r="E8" s="11"/>
    </row>
    <row r="9" spans="1:7" x14ac:dyDescent="0.2">
      <c r="A9" s="121" t="s">
        <v>49</v>
      </c>
      <c r="B9" s="123">
        <v>11.9</v>
      </c>
      <c r="C9" s="125">
        <v>1</v>
      </c>
      <c r="D9" s="11"/>
      <c r="E9" s="11"/>
    </row>
    <row r="10" spans="1:7" x14ac:dyDescent="0.2">
      <c r="A10" s="121" t="s">
        <v>50</v>
      </c>
      <c r="B10" s="123">
        <v>5.9</v>
      </c>
      <c r="C10" s="125">
        <v>1</v>
      </c>
      <c r="D10" s="12"/>
      <c r="E10" s="12"/>
    </row>
    <row r="11" spans="1:7" x14ac:dyDescent="0.2">
      <c r="A11" s="121" t="s">
        <v>51</v>
      </c>
      <c r="B11" s="123">
        <v>7.2</v>
      </c>
      <c r="C11" s="125">
        <v>1</v>
      </c>
      <c r="D11" s="12"/>
      <c r="E11" s="12"/>
    </row>
    <row r="12" spans="1:7" x14ac:dyDescent="0.2">
      <c r="A12" s="121" t="s">
        <v>52</v>
      </c>
      <c r="B12" s="123">
        <v>8.4</v>
      </c>
      <c r="C12" s="125">
        <v>0.8</v>
      </c>
      <c r="D12" s="11"/>
      <c r="E12" s="11"/>
    </row>
    <row r="13" spans="1:7" x14ac:dyDescent="0.2">
      <c r="A13" s="122" t="s">
        <v>24</v>
      </c>
      <c r="B13" s="126">
        <v>6.3</v>
      </c>
      <c r="C13" s="127">
        <v>0.9</v>
      </c>
      <c r="D13" s="11"/>
      <c r="E13" s="11"/>
    </row>
    <row r="14" spans="1:7" ht="12.75" customHeight="1" x14ac:dyDescent="0.2">
      <c r="A14" s="128" t="s">
        <v>172</v>
      </c>
      <c r="B14" s="129"/>
      <c r="C14" s="129"/>
      <c r="D14" s="13"/>
      <c r="E14" s="13"/>
      <c r="G14" s="40"/>
    </row>
    <row r="15" spans="1:7" ht="13.5" x14ac:dyDescent="0.2">
      <c r="A15" s="289" t="s">
        <v>173</v>
      </c>
      <c r="B15" s="289"/>
      <c r="C15" s="289"/>
      <c r="D15" s="13"/>
      <c r="E15" s="13"/>
    </row>
    <row r="16" spans="1:7" ht="32.25" customHeight="1" x14ac:dyDescent="0.2">
      <c r="A16" s="289" t="s">
        <v>218</v>
      </c>
      <c r="B16" s="289"/>
      <c r="C16" s="289"/>
    </row>
  </sheetData>
  <mergeCells count="3">
    <mergeCell ref="A1:C1"/>
    <mergeCell ref="A15:C15"/>
    <mergeCell ref="A16:C16"/>
  </mergeCells>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21"/>
  <sheetViews>
    <sheetView showGridLines="0" workbookViewId="0">
      <selection sqref="A1:G2"/>
    </sheetView>
  </sheetViews>
  <sheetFormatPr baseColWidth="10" defaultRowHeight="15" x14ac:dyDescent="0.25"/>
  <cols>
    <col min="1" max="1" width="30.7109375" customWidth="1"/>
    <col min="2" max="2" width="12.85546875" customWidth="1"/>
    <col min="5" max="5" width="12.7109375" customWidth="1"/>
  </cols>
  <sheetData>
    <row r="1" spans="1:7" x14ac:dyDescent="0.25">
      <c r="A1" s="291" t="s">
        <v>120</v>
      </c>
      <c r="B1" s="291"/>
      <c r="C1" s="291"/>
      <c r="D1" s="291"/>
      <c r="E1" s="291"/>
      <c r="F1" s="291"/>
      <c r="G1" s="291"/>
    </row>
    <row r="2" spans="1:7" x14ac:dyDescent="0.25">
      <c r="A2" s="291"/>
      <c r="B2" s="291"/>
      <c r="C2" s="291"/>
      <c r="D2" s="291"/>
      <c r="E2" s="291"/>
      <c r="F2" s="291"/>
      <c r="G2" s="291"/>
    </row>
    <row r="3" spans="1:7" x14ac:dyDescent="0.25">
      <c r="A3" s="49"/>
      <c r="B3" s="4"/>
      <c r="C3" s="4"/>
      <c r="D3" s="4"/>
      <c r="E3" s="4"/>
      <c r="F3" s="4"/>
      <c r="G3" s="4"/>
    </row>
    <row r="4" spans="1:7" x14ac:dyDescent="0.25">
      <c r="A4" s="115"/>
      <c r="B4" s="281" t="s">
        <v>60</v>
      </c>
      <c r="C4" s="281"/>
      <c r="D4" s="281"/>
      <c r="E4" s="281" t="s">
        <v>61</v>
      </c>
      <c r="F4" s="281"/>
      <c r="G4" s="281"/>
    </row>
    <row r="5" spans="1:7" ht="45" customHeight="1" x14ac:dyDescent="0.25">
      <c r="A5" s="117"/>
      <c r="B5" s="59" t="s">
        <v>184</v>
      </c>
      <c r="C5" s="59" t="s">
        <v>171</v>
      </c>
      <c r="D5" s="59" t="s">
        <v>13</v>
      </c>
      <c r="E5" s="59" t="s">
        <v>184</v>
      </c>
      <c r="F5" s="59" t="s">
        <v>171</v>
      </c>
      <c r="G5" s="59" t="s">
        <v>13</v>
      </c>
    </row>
    <row r="6" spans="1:7" ht="15" customHeight="1" x14ac:dyDescent="0.25">
      <c r="A6" s="116" t="s">
        <v>14</v>
      </c>
      <c r="B6" s="118">
        <v>5</v>
      </c>
      <c r="C6" s="95">
        <v>65</v>
      </c>
      <c r="D6" s="95">
        <v>51</v>
      </c>
      <c r="E6" s="118">
        <v>0.5</v>
      </c>
      <c r="F6" s="95">
        <v>56</v>
      </c>
      <c r="G6" s="119">
        <v>41</v>
      </c>
    </row>
    <row r="7" spans="1:7" x14ac:dyDescent="0.25">
      <c r="A7" s="60" t="s">
        <v>15</v>
      </c>
      <c r="B7" s="103">
        <v>9.3000000000000007</v>
      </c>
      <c r="C7" s="97">
        <v>52</v>
      </c>
      <c r="D7" s="97">
        <v>67</v>
      </c>
      <c r="E7" s="103">
        <v>1.7</v>
      </c>
      <c r="F7" s="104">
        <v>43</v>
      </c>
      <c r="G7" s="97">
        <v>40</v>
      </c>
    </row>
    <row r="8" spans="1:7" x14ac:dyDescent="0.25">
      <c r="A8" s="60" t="s">
        <v>16</v>
      </c>
      <c r="B8" s="103">
        <v>4.7</v>
      </c>
      <c r="C8" s="97">
        <v>65</v>
      </c>
      <c r="D8" s="97">
        <v>52</v>
      </c>
      <c r="E8" s="103">
        <v>0.8</v>
      </c>
      <c r="F8" s="97">
        <v>67</v>
      </c>
      <c r="G8" s="104">
        <v>52</v>
      </c>
    </row>
    <row r="9" spans="1:7" x14ac:dyDescent="0.25">
      <c r="A9" s="60" t="s">
        <v>17</v>
      </c>
      <c r="B9" s="103">
        <v>4.8</v>
      </c>
      <c r="C9" s="97">
        <v>62</v>
      </c>
      <c r="D9" s="97">
        <v>59</v>
      </c>
      <c r="E9" s="103">
        <v>0.8</v>
      </c>
      <c r="F9" s="104">
        <v>65</v>
      </c>
      <c r="G9" s="97">
        <v>57</v>
      </c>
    </row>
    <row r="10" spans="1:7" x14ac:dyDescent="0.25">
      <c r="A10" s="60" t="s">
        <v>18</v>
      </c>
      <c r="B10" s="103">
        <v>5.0999999999999996</v>
      </c>
      <c r="C10" s="97">
        <v>65</v>
      </c>
      <c r="D10" s="97">
        <v>62</v>
      </c>
      <c r="E10" s="103">
        <v>0.8</v>
      </c>
      <c r="F10" s="104">
        <v>57</v>
      </c>
      <c r="G10" s="97">
        <v>46</v>
      </c>
    </row>
    <row r="11" spans="1:7" x14ac:dyDescent="0.25">
      <c r="A11" s="60" t="s">
        <v>19</v>
      </c>
      <c r="B11" s="103">
        <v>8.4</v>
      </c>
      <c r="C11" s="97">
        <v>64</v>
      </c>
      <c r="D11" s="97">
        <v>67</v>
      </c>
      <c r="E11" s="103">
        <v>1.4</v>
      </c>
      <c r="F11" s="104">
        <v>54</v>
      </c>
      <c r="G11" s="97">
        <v>52</v>
      </c>
    </row>
    <row r="12" spans="1:7" x14ac:dyDescent="0.25">
      <c r="A12" s="60" t="s">
        <v>20</v>
      </c>
      <c r="B12" s="103">
        <v>5.5</v>
      </c>
      <c r="C12" s="97">
        <v>74</v>
      </c>
      <c r="D12" s="97">
        <v>56</v>
      </c>
      <c r="E12" s="103">
        <v>0.6</v>
      </c>
      <c r="F12" s="104">
        <v>76</v>
      </c>
      <c r="G12" s="97">
        <v>60</v>
      </c>
    </row>
    <row r="13" spans="1:7" x14ac:dyDescent="0.25">
      <c r="A13" s="60" t="s">
        <v>21</v>
      </c>
      <c r="B13" s="103">
        <v>9.4</v>
      </c>
      <c r="C13" s="97">
        <v>67</v>
      </c>
      <c r="D13" s="97">
        <v>60</v>
      </c>
      <c r="E13" s="103">
        <v>0.7</v>
      </c>
      <c r="F13" s="104">
        <v>66</v>
      </c>
      <c r="G13" s="97">
        <v>45</v>
      </c>
    </row>
    <row r="14" spans="1:7" x14ac:dyDescent="0.25">
      <c r="A14" s="60" t="s">
        <v>22</v>
      </c>
      <c r="B14" s="103">
        <v>5.8</v>
      </c>
      <c r="C14" s="97">
        <v>65</v>
      </c>
      <c r="D14" s="97">
        <v>54</v>
      </c>
      <c r="E14" s="103">
        <v>0.9</v>
      </c>
      <c r="F14" s="104">
        <v>61</v>
      </c>
      <c r="G14" s="97">
        <v>35</v>
      </c>
    </row>
    <row r="15" spans="1:7" x14ac:dyDescent="0.25">
      <c r="A15" s="60" t="s">
        <v>23</v>
      </c>
      <c r="B15" s="103">
        <v>15.3</v>
      </c>
      <c r="C15" s="97">
        <v>78</v>
      </c>
      <c r="D15" s="97">
        <v>48</v>
      </c>
      <c r="E15" s="103">
        <v>2.2000000000000002</v>
      </c>
      <c r="F15" s="104">
        <v>61</v>
      </c>
      <c r="G15" s="97">
        <v>48</v>
      </c>
    </row>
    <row r="16" spans="1:7" x14ac:dyDescent="0.25">
      <c r="A16" s="61" t="s">
        <v>24</v>
      </c>
      <c r="B16" s="105">
        <v>4.3</v>
      </c>
      <c r="C16" s="100">
        <v>64.8</v>
      </c>
      <c r="D16" s="100">
        <v>53.1</v>
      </c>
      <c r="E16" s="105">
        <v>0.7</v>
      </c>
      <c r="F16" s="100">
        <v>65.3</v>
      </c>
      <c r="G16" s="100">
        <v>50.4</v>
      </c>
    </row>
    <row r="17" spans="1:7" x14ac:dyDescent="0.25">
      <c r="A17" s="292" t="s">
        <v>222</v>
      </c>
      <c r="B17" s="292"/>
      <c r="C17" s="292"/>
      <c r="D17" s="292"/>
      <c r="E17" s="292"/>
      <c r="F17" s="292"/>
      <c r="G17" s="292"/>
    </row>
    <row r="18" spans="1:7" x14ac:dyDescent="0.25">
      <c r="A18" s="293" t="s">
        <v>164</v>
      </c>
      <c r="B18" s="293"/>
      <c r="C18" s="293"/>
      <c r="D18" s="293"/>
      <c r="E18" s="293"/>
      <c r="F18" s="293"/>
      <c r="G18" s="293"/>
    </row>
    <row r="19" spans="1:7" ht="27" customHeight="1" x14ac:dyDescent="0.25">
      <c r="A19" s="294" t="s">
        <v>112</v>
      </c>
      <c r="B19" s="294"/>
      <c r="C19" s="294"/>
      <c r="D19" s="294"/>
      <c r="E19" s="294"/>
      <c r="F19" s="294"/>
      <c r="G19" s="294"/>
    </row>
    <row r="20" spans="1:7" ht="23.25" customHeight="1" x14ac:dyDescent="0.25">
      <c r="A20" s="290" t="s">
        <v>178</v>
      </c>
      <c r="B20" s="290"/>
      <c r="C20" s="290"/>
      <c r="D20" s="290"/>
      <c r="E20" s="290"/>
      <c r="F20" s="290"/>
      <c r="G20" s="290"/>
    </row>
    <row r="21" spans="1:7" x14ac:dyDescent="0.25">
      <c r="A21" s="290" t="s">
        <v>179</v>
      </c>
      <c r="B21" s="290"/>
      <c r="C21" s="290"/>
      <c r="D21" s="290"/>
      <c r="E21" s="290"/>
      <c r="F21" s="290"/>
      <c r="G21" s="290"/>
    </row>
  </sheetData>
  <mergeCells count="8">
    <mergeCell ref="A21:G21"/>
    <mergeCell ref="A20:G20"/>
    <mergeCell ref="A1:G2"/>
    <mergeCell ref="A17:G17"/>
    <mergeCell ref="A18:G18"/>
    <mergeCell ref="A19:G19"/>
    <mergeCell ref="B4:D4"/>
    <mergeCell ref="E4: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C8"/>
  <sheetViews>
    <sheetView showGridLines="0" workbookViewId="0">
      <selection sqref="A1:B1"/>
    </sheetView>
  </sheetViews>
  <sheetFormatPr baseColWidth="10" defaultColWidth="11.42578125" defaultRowHeight="12.75" x14ac:dyDescent="0.2"/>
  <cols>
    <col min="1" max="1" width="71.28515625" style="6" customWidth="1"/>
    <col min="2" max="16384" width="11.42578125" style="6"/>
  </cols>
  <sheetData>
    <row r="1" spans="1:3" ht="13.15" customHeight="1" x14ac:dyDescent="0.2">
      <c r="A1" s="296" t="s">
        <v>121</v>
      </c>
      <c r="B1" s="297"/>
      <c r="C1" s="22"/>
    </row>
    <row r="2" spans="1:3" x14ac:dyDescent="0.2">
      <c r="A2" s="19"/>
      <c r="B2" s="19"/>
      <c r="C2" s="19"/>
    </row>
    <row r="3" spans="1:3" x14ac:dyDescent="0.2">
      <c r="A3" s="108" t="s">
        <v>77</v>
      </c>
      <c r="B3" s="53">
        <v>27368</v>
      </c>
      <c r="C3" s="14"/>
    </row>
    <row r="4" spans="1:3" x14ac:dyDescent="0.2">
      <c r="A4" s="108" t="s">
        <v>69</v>
      </c>
      <c r="B4" s="53">
        <v>628775</v>
      </c>
      <c r="C4" s="14"/>
    </row>
    <row r="5" spans="1:3" x14ac:dyDescent="0.2">
      <c r="A5" s="108" t="s">
        <v>115</v>
      </c>
      <c r="B5" s="54">
        <v>4.4000000000000004</v>
      </c>
      <c r="C5" s="14"/>
    </row>
    <row r="6" spans="1:3" ht="13.5" x14ac:dyDescent="0.25">
      <c r="A6" s="113" t="s">
        <v>114</v>
      </c>
      <c r="B6" s="112"/>
      <c r="C6" s="14"/>
    </row>
    <row r="7" spans="1:3" ht="13.5" x14ac:dyDescent="0.25">
      <c r="A7" s="114" t="s">
        <v>116</v>
      </c>
      <c r="B7" s="114"/>
      <c r="C7" s="15"/>
    </row>
    <row r="8" spans="1:3" ht="30" customHeight="1" x14ac:dyDescent="0.2">
      <c r="A8" s="295" t="s">
        <v>117</v>
      </c>
      <c r="B8" s="295"/>
      <c r="C8" s="16"/>
    </row>
  </sheetData>
  <mergeCells count="2">
    <mergeCell ref="A8:B8"/>
    <mergeCell ref="A1:B1"/>
  </mergeCell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F10"/>
  <sheetViews>
    <sheetView showGridLines="0" workbookViewId="0">
      <selection sqref="A1:B1"/>
    </sheetView>
  </sheetViews>
  <sheetFormatPr baseColWidth="10" defaultColWidth="11.42578125" defaultRowHeight="12.75" x14ac:dyDescent="0.2"/>
  <cols>
    <col min="1" max="1" width="51.5703125" style="6" customWidth="1"/>
    <col min="2" max="2" width="21.5703125" style="6" customWidth="1"/>
    <col min="3" max="16384" width="11.42578125" style="6"/>
  </cols>
  <sheetData>
    <row r="1" spans="1:6" ht="34.5" customHeight="1" x14ac:dyDescent="0.2">
      <c r="A1" s="296" t="s">
        <v>122</v>
      </c>
      <c r="B1" s="296"/>
      <c r="C1" s="18"/>
    </row>
    <row r="2" spans="1:6" ht="12.75" customHeight="1" x14ac:dyDescent="0.2">
      <c r="A2" s="17" t="s">
        <v>32</v>
      </c>
      <c r="B2" s="18"/>
      <c r="C2" s="18"/>
    </row>
    <row r="3" spans="1:6" ht="21.75" customHeight="1" x14ac:dyDescent="0.2">
      <c r="A3" s="298" t="s">
        <v>227</v>
      </c>
      <c r="B3" s="299"/>
      <c r="C3" s="14"/>
      <c r="D3" s="230"/>
      <c r="E3" s="230"/>
      <c r="F3" s="230"/>
    </row>
    <row r="4" spans="1:6" x14ac:dyDescent="0.2">
      <c r="A4" s="107" t="s">
        <v>54</v>
      </c>
      <c r="B4" s="109">
        <v>75</v>
      </c>
      <c r="C4" s="14"/>
    </row>
    <row r="5" spans="1:6" x14ac:dyDescent="0.2">
      <c r="A5" s="108" t="s">
        <v>53</v>
      </c>
      <c r="B5" s="109">
        <v>63</v>
      </c>
      <c r="C5" s="14"/>
    </row>
    <row r="6" spans="1:6" ht="12.75" customHeight="1" x14ac:dyDescent="0.2">
      <c r="A6" s="108" t="s">
        <v>62</v>
      </c>
      <c r="B6" s="109">
        <v>33</v>
      </c>
      <c r="C6" s="14"/>
    </row>
    <row r="7" spans="1:6" ht="25.5" x14ac:dyDescent="0.2">
      <c r="A7" s="108" t="s">
        <v>55</v>
      </c>
      <c r="B7" s="110">
        <v>24</v>
      </c>
      <c r="C7" s="14"/>
    </row>
    <row r="8" spans="1:6" ht="13.5" x14ac:dyDescent="0.25">
      <c r="A8" s="111" t="s">
        <v>114</v>
      </c>
      <c r="B8" s="111"/>
      <c r="C8" s="14"/>
    </row>
    <row r="9" spans="1:6" ht="26.25" customHeight="1" x14ac:dyDescent="0.25">
      <c r="A9" s="300" t="s">
        <v>165</v>
      </c>
      <c r="B9" s="300"/>
      <c r="C9" s="14"/>
    </row>
    <row r="10" spans="1:6" ht="27.75" customHeight="1" x14ac:dyDescent="0.25">
      <c r="A10" s="300" t="s">
        <v>176</v>
      </c>
      <c r="B10" s="300"/>
    </row>
  </sheetData>
  <mergeCells count="4">
    <mergeCell ref="A3:B3"/>
    <mergeCell ref="A9:B9"/>
    <mergeCell ref="A1:B1"/>
    <mergeCell ref="A10:B10"/>
  </mergeCell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Sommaire</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RIEG Christian</cp:lastModifiedBy>
  <cp:lastPrinted>2022-06-27T13:53:50Z</cp:lastPrinted>
  <dcterms:created xsi:type="dcterms:W3CDTF">2018-04-12T08:03:37Z</dcterms:created>
  <dcterms:modified xsi:type="dcterms:W3CDTF">2022-09-21T07:25:36Z</dcterms:modified>
</cp:coreProperties>
</file>