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368" windowWidth="14376" windowHeight="11136" activeTab="2"/>
  </bookViews>
  <sheets>
    <sheet name="10.1-1taux presta act soc" sheetId="1" r:id="rId1"/>
    <sheet name="10.1-2 CAS intermin" sheetId="2" r:id="rId2"/>
    <sheet name="10.1-5CAS-FPH" sheetId="3" r:id="rId3"/>
  </sheets>
  <definedNames/>
  <calcPr fullCalcOnLoad="1"/>
</workbook>
</file>

<file path=xl/sharedStrings.xml><?xml version="1.0" encoding="utf-8"?>
<sst xmlns="http://schemas.openxmlformats.org/spreadsheetml/2006/main" count="162" uniqueCount="80">
  <si>
    <t>Prestations</t>
  </si>
  <si>
    <t>Restauration</t>
  </si>
  <si>
    <t>Prestation repas (par repas)</t>
  </si>
  <si>
    <t>Aide à la famille</t>
  </si>
  <si>
    <t>Subventions pour séjours d'enfants</t>
  </si>
  <si>
    <t>En colonies de vacances (par jour)</t>
  </si>
  <si>
    <t>En centres de loisirs sans hébergement</t>
  </si>
  <si>
    <t>En maisons familiales de vacances et gîtes (par jour)</t>
  </si>
  <si>
    <t>Séjours mis en œuvre dans le cadre éducatif</t>
  </si>
  <si>
    <t>Séjours linguistiques (par jour)</t>
  </si>
  <si>
    <t>Enfants handicapés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</si>
  <si>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moins de 13 ans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</si>
  <si>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13 à 18 ans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</si>
  <si>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journée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</si>
  <si>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demi-journée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</si>
  <si>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séjours en pension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</si>
  <si>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autre formule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</si>
  <si>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forfait pour 21 jours ou plus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</si>
  <si>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pour les séjours d'une durée inférieure (par jour)</t>
    </r>
  </si>
  <si>
    <t>Allocation aux parents séjournant en maison de repos avec leur enfant</t>
  </si>
  <si>
    <r>
      <t xml:space="preserve">Figure SL 10.1-1 : Taux des prestations d'action sociale individuelles interministérielles </t>
    </r>
    <r>
      <rPr>
        <b/>
        <vertAlign val="superscript"/>
        <sz val="10"/>
        <rFont val="Arial"/>
        <family val="2"/>
      </rPr>
      <t>(1)</t>
    </r>
  </si>
  <si>
    <t>Allocation aux parents d'enfant handicapé de moins de vingt ans (montant mensuel)</t>
  </si>
  <si>
    <t>Allocation pour les enfants infirmes poursuivant des études ou un apprentissage entre 20 et 27 ans (montant mensuel)</t>
  </si>
  <si>
    <t>Séjours en centres de vacances spécialisés (par jour)</t>
  </si>
  <si>
    <t>Sources :  DGAFP - Bureau de l'action sociale ; Direction de la sécurité sociale - Bureau des prestations familiales et des aides au logement.</t>
  </si>
  <si>
    <t>Figure 10.1-2 : Crédits d'action sociale interministérielle (gérés par la Direction générale de l'administration et de la fonction publique), par type d'action</t>
  </si>
  <si>
    <t>(en millions d'euros)</t>
  </si>
  <si>
    <t>Aides aux familles</t>
  </si>
  <si>
    <t xml:space="preserve">Chèques vacances </t>
  </si>
  <si>
    <t>Chèque emploi service universel (CESU) pour la garde des enfants de 0 à 6 ans</t>
  </si>
  <si>
    <t>Réservations de places en crèches</t>
  </si>
  <si>
    <t>Retraite</t>
  </si>
  <si>
    <t>Aide au maintien à domicile (AMD)</t>
  </si>
  <si>
    <t>Participation au financement de la Caisse nationale de solidarité pour l'autonomie (CNSA)</t>
  </si>
  <si>
    <t>Logement</t>
  </si>
  <si>
    <t>Aide à l'installation des personnels</t>
  </si>
  <si>
    <t>Logements d'urgence et temporaires</t>
  </si>
  <si>
    <t>Réservations de logements</t>
  </si>
  <si>
    <t>Projets d'action sociale interministérielle déconcentrée (projets Srias)</t>
  </si>
  <si>
    <t>Total</t>
  </si>
  <si>
    <t>-</t>
  </si>
  <si>
    <t>Autres dépenses</t>
  </si>
  <si>
    <t>Figure 10.1-5 : Action sociale dans la fonction publique hospitalière</t>
  </si>
  <si>
    <t>Enfants</t>
  </si>
  <si>
    <t>Vacances, loisirs, culture</t>
  </si>
  <si>
    <r>
      <t>Protection</t>
    </r>
    <r>
      <rPr>
        <vertAlign val="superscript"/>
        <sz val="9"/>
        <rFont val="Arial"/>
        <family val="2"/>
      </rPr>
      <t>(1)</t>
    </r>
  </si>
  <si>
    <t xml:space="preserve">Retraite </t>
  </si>
  <si>
    <t>Mariage</t>
  </si>
  <si>
    <t>Autres</t>
  </si>
  <si>
    <r>
      <t>Aides remboursables - Vie quotidienne</t>
    </r>
    <r>
      <rPr>
        <vertAlign val="superscript"/>
        <sz val="9"/>
        <rFont val="Arial"/>
        <family val="2"/>
      </rPr>
      <t>(2)</t>
    </r>
  </si>
  <si>
    <t xml:space="preserve">Chèque emploi service universel </t>
  </si>
  <si>
    <t>Total des charges d'action sociale</t>
  </si>
  <si>
    <t xml:space="preserve">(1) Maladie, décès, congé de présence parentale, etc. </t>
  </si>
  <si>
    <t>(2) Fonds social logement, habitat, consommation, véhicule.</t>
  </si>
  <si>
    <t>« Prêt-mobilité » (1)</t>
  </si>
  <si>
    <t>LFI Crédits de paiement (CP)</t>
  </si>
  <si>
    <t>LFI Autorisations d'engagement (AE)</t>
  </si>
  <si>
    <t>Exécution Autorisation d'engagement (AE)</t>
  </si>
  <si>
    <t>Exécution CP</t>
  </si>
  <si>
    <t>Note : Pour 2016, le taux des prestations ministérielles à gestion interministérielle (PIM) est identique à 2015 (pas de revalorisation du fait d’une inflation 2015 négative).</t>
  </si>
  <si>
    <t>CGOS</t>
  </si>
  <si>
    <t>n.d.</t>
  </si>
  <si>
    <t>Ensemble FPH</t>
  </si>
  <si>
    <r>
      <t xml:space="preserve">Taux 2009
</t>
    </r>
    <r>
      <rPr>
        <sz val="9"/>
        <rFont val="Arial"/>
        <family val="2"/>
      </rPr>
      <t>(en euros)</t>
    </r>
  </si>
  <si>
    <r>
      <t xml:space="preserve">Taux 2010
</t>
    </r>
    <r>
      <rPr>
        <sz val="9"/>
        <rFont val="Arial"/>
        <family val="2"/>
      </rPr>
      <t>(en euros</t>
    </r>
    <r>
      <rPr>
        <b/>
        <sz val="9"/>
        <rFont val="Arial"/>
        <family val="2"/>
      </rPr>
      <t>)</t>
    </r>
  </si>
  <si>
    <r>
      <t xml:space="preserve">Taux 2011
</t>
    </r>
    <r>
      <rPr>
        <sz val="9"/>
        <rFont val="Arial"/>
        <family val="2"/>
      </rPr>
      <t>(en euros)</t>
    </r>
  </si>
  <si>
    <r>
      <t xml:space="preserve">Taux 2012
</t>
    </r>
    <r>
      <rPr>
        <sz val="9"/>
        <rFont val="Arial"/>
        <family val="2"/>
      </rPr>
      <t>(en euros)</t>
    </r>
  </si>
  <si>
    <r>
      <t xml:space="preserve">Taux 2013
</t>
    </r>
    <r>
      <rPr>
        <sz val="9"/>
        <rFont val="Arial"/>
        <family val="2"/>
      </rPr>
      <t>(en euros)</t>
    </r>
  </si>
  <si>
    <r>
      <t xml:space="preserve">Taux 2014
</t>
    </r>
    <r>
      <rPr>
        <sz val="9"/>
        <rFont val="Arial"/>
        <family val="2"/>
      </rPr>
      <t>(en euros)</t>
    </r>
  </si>
  <si>
    <r>
      <t xml:space="preserve">Taux 2015
</t>
    </r>
    <r>
      <rPr>
        <sz val="9"/>
        <rFont val="Arial"/>
        <family val="2"/>
      </rPr>
      <t>(en euros)</t>
    </r>
  </si>
  <si>
    <r>
      <t xml:space="preserve">Taux 2016
</t>
    </r>
    <r>
      <rPr>
        <sz val="9"/>
        <rFont val="Arial"/>
        <family val="2"/>
      </rPr>
      <t>(en euros)</t>
    </r>
  </si>
  <si>
    <r>
      <t xml:space="preserve">Taux 2017
</t>
    </r>
    <r>
      <rPr>
        <sz val="9"/>
        <rFont val="Arial"/>
        <family val="2"/>
      </rPr>
      <t>(en euros)</t>
    </r>
  </si>
  <si>
    <r>
      <t xml:space="preserve">Taux 2018
</t>
    </r>
    <r>
      <rPr>
        <sz val="9"/>
        <rFont val="Arial"/>
        <family val="2"/>
      </rPr>
      <t>(en euros)</t>
    </r>
  </si>
  <si>
    <r>
      <t xml:space="preserve">Taux 2019
</t>
    </r>
    <r>
      <rPr>
        <sz val="9"/>
        <rFont val="Arial"/>
        <family val="2"/>
      </rPr>
      <t>(en euros)</t>
    </r>
  </si>
  <si>
    <t>sans objet</t>
  </si>
  <si>
    <t>Source : Données chiffrées CGOS, Agospap, APHP, CLOS, CGOSH outre-mer, Plurélya (depuis 2018). Ces données ne tiennent pas compte de l'action sociale menée en propre par les établissements hors AP-HP.</t>
  </si>
  <si>
    <t>(1) À réglementation commune.</t>
  </si>
  <si>
    <t>Source : Lois de finances et DGAFP - Bureau de l'action sociale</t>
  </si>
  <si>
    <t>(1) S'interrompt en 2013.</t>
  </si>
  <si>
    <r>
      <t xml:space="preserve">Taux 2020 </t>
    </r>
    <r>
      <rPr>
        <sz val="9"/>
        <rFont val="Arial"/>
        <family val="2"/>
      </rPr>
      <t>(en euros)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</si>
</sst>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_-* #,##0\ &quot;€&quot;_-;\-* #,##0\ &quot;€&quot;_-;_-* &quot;-&quot;??\ &quot;€&quot;_-;_-@_-"/>
    <numFmt numFmtId="175" formatCode="#,##0.00_ ;[Red]\-#,##0.00\ "/>
    <numFmt numFmtId="176" formatCode="0.0%"/>
    <numFmt numFmtId="177" formatCode="0.0"/>
    <numFmt numFmtId="178" formatCode="#,##0.0"/>
    <numFmt numFmtId="179" formatCode="000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[$€-2]\ #,##0.00_);[Red]\([$€-2]\ #,##0.00\)"/>
    <numFmt numFmtId="187" formatCode="_-* #,##0.000\ _€_-;\-* #,##0.000\ _€_-;_-* &quot;-&quot;??\ _€_-;_-@_-"/>
    <numFmt numFmtId="188" formatCode="_-* #,##0.000\ _€_-;\-* #,##0.000\ _€_-;_-* &quot;-&quot;???\ _€_-;_-@_-"/>
    <numFmt numFmtId="189" formatCode="_-* #,##0.00\ _€_-;\-* #,##0.00\ _€_-;_-* &quot;-&quot;???\ _€_-;_-@_-"/>
    <numFmt numFmtId="190" formatCode="_-* #,##0.0\ _€_-;\-* #,##0.0\ _€_-;_-* &quot;-&quot;???\ _€_-;_-@_-"/>
    <numFmt numFmtId="191" formatCode="_-* #,##0\ _€_-;\-* #,##0\ _€_-;_-* &quot;-&quot;???\ _€_-;_-@_-"/>
    <numFmt numFmtId="192" formatCode="#,##0;[Red]#,##0"/>
    <numFmt numFmtId="193" formatCode="#,##0_ ;\-#,##0\ "/>
    <numFmt numFmtId="194" formatCode="#,##0.00_ ;\-#,##0.00\ "/>
    <numFmt numFmtId="195" formatCode="#,##0.0_ ;\-#,##0.0\ "/>
    <numFmt numFmtId="196" formatCode="_-* #,##0.0000\ &quot;€&quot;_-;\-* #,##0.0000\ &quot;€&quot;_-;_-* &quot;-&quot;??\ &quot;€&quot;_-;_-@_-"/>
    <numFmt numFmtId="197" formatCode="#,##0.00\ &quot;€&quot;"/>
    <numFmt numFmtId="198" formatCode="_-* #,##0.0\ _€_-;\-* #,##0.0\ _€_-;_-* &quot;-&quot;??\ _€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4">
    <xf numFmtId="0" fontId="0" fillId="0" borderId="0" xfId="0" applyAlignment="1">
      <alignment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175" fontId="6" fillId="33" borderId="12" xfId="61" applyNumberFormat="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/>
      <protection/>
    </xf>
    <xf numFmtId="2" fontId="6" fillId="33" borderId="12" xfId="61" applyNumberFormat="1" applyFont="1" applyFill="1" applyBorder="1" applyAlignment="1">
      <alignment horizontal="center" vertical="center"/>
      <protection/>
    </xf>
    <xf numFmtId="2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2" fontId="6" fillId="33" borderId="14" xfId="61" applyNumberFormat="1" applyFont="1" applyFill="1" applyBorder="1" applyAlignment="1">
      <alignment horizontal="center" vertical="center" wrapText="1"/>
      <protection/>
    </xf>
    <xf numFmtId="2" fontId="6" fillId="33" borderId="10" xfId="61" applyNumberFormat="1" applyFont="1" applyFill="1" applyBorder="1" applyAlignment="1">
      <alignment horizontal="center" vertical="center" wrapText="1"/>
      <protection/>
    </xf>
    <xf numFmtId="2" fontId="6" fillId="33" borderId="14" xfId="61" applyNumberFormat="1" applyFont="1" applyFill="1" applyBorder="1" applyAlignment="1">
      <alignment horizontal="center" vertical="center"/>
      <protection/>
    </xf>
    <xf numFmtId="2" fontId="6" fillId="33" borderId="15" xfId="61" applyNumberFormat="1" applyFont="1" applyFill="1" applyBorder="1" applyAlignment="1">
      <alignment horizontal="center" vertical="center"/>
      <protection/>
    </xf>
    <xf numFmtId="2" fontId="6" fillId="33" borderId="12" xfId="61" applyNumberFormat="1" applyFont="1" applyFill="1" applyBorder="1" applyAlignment="1">
      <alignment horizontal="center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2" fontId="6" fillId="33" borderId="15" xfId="61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0" xfId="60" applyFont="1" applyFill="1">
      <alignment/>
      <protection/>
    </xf>
    <xf numFmtId="0" fontId="4" fillId="33" borderId="0" xfId="60" applyFont="1" applyFill="1">
      <alignment/>
      <protection/>
    </xf>
    <xf numFmtId="177" fontId="4" fillId="33" borderId="0" xfId="60" applyNumberFormat="1" applyFont="1" applyFill="1">
      <alignment/>
      <protection/>
    </xf>
    <xf numFmtId="0" fontId="4" fillId="33" borderId="0" xfId="60" applyFont="1" applyFill="1" applyAlignment="1">
      <alignment vertical="center"/>
      <protection/>
    </xf>
    <xf numFmtId="177" fontId="4" fillId="33" borderId="0" xfId="60" applyNumberFormat="1" applyFont="1" applyFill="1" applyAlignment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vertical="center"/>
    </xf>
    <xf numFmtId="0" fontId="5" fillId="0" borderId="0" xfId="61" applyFont="1" applyFill="1" applyBorder="1" applyAlignment="1" applyProtection="1">
      <alignment horizontal="left"/>
      <protection locked="0"/>
    </xf>
    <xf numFmtId="0" fontId="6" fillId="0" borderId="0" xfId="61" applyFont="1" applyFill="1" applyAlignment="1">
      <alignment horizontal="left"/>
      <protection/>
    </xf>
    <xf numFmtId="0" fontId="7" fillId="0" borderId="16" xfId="61" applyFont="1" applyFill="1" applyBorder="1" applyAlignment="1">
      <alignment horizontal="left"/>
      <protection/>
    </xf>
    <xf numFmtId="0" fontId="6" fillId="0" borderId="15" xfId="61" applyFont="1" applyFill="1" applyBorder="1" applyAlignment="1">
      <alignment horizontal="left"/>
      <protection/>
    </xf>
    <xf numFmtId="0" fontId="6" fillId="0" borderId="13" xfId="61" applyFont="1" applyFill="1" applyBorder="1" applyAlignment="1">
      <alignment horizontal="left"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>
      <alignment horizontal="left"/>
      <protection/>
    </xf>
    <xf numFmtId="177" fontId="7" fillId="0" borderId="12" xfId="63" applyNumberFormat="1" applyFont="1" applyFill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195" fontId="6" fillId="0" borderId="14" xfId="61" applyNumberFormat="1" applyFont="1" applyFill="1" applyBorder="1" applyAlignment="1">
      <alignment horizontal="center"/>
      <protection/>
    </xf>
    <xf numFmtId="195" fontId="6" fillId="0" borderId="12" xfId="61" applyNumberFormat="1" applyFont="1" applyFill="1" applyBorder="1" applyAlignment="1">
      <alignment horizontal="center"/>
      <protection/>
    </xf>
    <xf numFmtId="0" fontId="0" fillId="0" borderId="17" xfId="63" applyFont="1" applyBorder="1" applyAlignment="1">
      <alignment/>
      <protection/>
    </xf>
    <xf numFmtId="0" fontId="0" fillId="0" borderId="0" xfId="0" applyAlignment="1">
      <alignment/>
    </xf>
    <xf numFmtId="0" fontId="3" fillId="0" borderId="0" xfId="61" applyFont="1" applyFill="1" applyAlignment="1">
      <alignment horizontal="left" vertical="center"/>
      <protection/>
    </xf>
    <xf numFmtId="0" fontId="0" fillId="34" borderId="0" xfId="0" applyFill="1" applyAlignment="1">
      <alignment/>
    </xf>
    <xf numFmtId="0" fontId="0" fillId="34" borderId="0" xfId="61" applyFont="1" applyFill="1">
      <alignment/>
      <protection/>
    </xf>
    <xf numFmtId="0" fontId="6" fillId="34" borderId="0" xfId="61" applyFont="1" applyFill="1" applyBorder="1">
      <alignment/>
      <protection/>
    </xf>
    <xf numFmtId="0" fontId="0" fillId="34" borderId="0" xfId="61" applyFont="1" applyFill="1" applyBorder="1">
      <alignment/>
      <protection/>
    </xf>
    <xf numFmtId="0" fontId="0" fillId="34" borderId="0" xfId="0" applyFill="1" applyBorder="1" applyAlignment="1">
      <alignment/>
    </xf>
    <xf numFmtId="0" fontId="7" fillId="34" borderId="17" xfId="60" applyFont="1" applyFill="1" applyBorder="1" applyAlignment="1">
      <alignment horizontal="left" vertical="center" wrapText="1"/>
      <protection/>
    </xf>
    <xf numFmtId="0" fontId="7" fillId="34" borderId="17" xfId="61" applyFont="1" applyFill="1" applyBorder="1" applyAlignment="1">
      <alignment horizontal="center" vertical="center" wrapText="1"/>
      <protection/>
    </xf>
    <xf numFmtId="0" fontId="4" fillId="34" borderId="0" xfId="60" applyFont="1" applyFill="1">
      <alignment/>
      <protection/>
    </xf>
    <xf numFmtId="0" fontId="7" fillId="34" borderId="18" xfId="61" applyFont="1" applyFill="1" applyBorder="1" applyAlignment="1">
      <alignment vertical="center"/>
      <protection/>
    </xf>
    <xf numFmtId="4" fontId="7" fillId="34" borderId="19" xfId="61" applyNumberFormat="1" applyFont="1" applyFill="1" applyBorder="1" applyAlignment="1">
      <alignment horizontal="center" vertical="center"/>
      <protection/>
    </xf>
    <xf numFmtId="0" fontId="6" fillId="34" borderId="20" xfId="61" applyFont="1" applyFill="1" applyBorder="1" applyAlignment="1">
      <alignment vertical="center"/>
      <protection/>
    </xf>
    <xf numFmtId="4" fontId="6" fillId="34" borderId="0" xfId="55" applyNumberFormat="1" applyFont="1" applyFill="1" applyBorder="1" applyAlignment="1">
      <alignment horizontal="center" vertical="center"/>
    </xf>
    <xf numFmtId="0" fontId="6" fillId="34" borderId="20" xfId="61" applyFont="1" applyFill="1" applyBorder="1" applyAlignment="1">
      <alignment vertical="center" wrapText="1"/>
      <protection/>
    </xf>
    <xf numFmtId="0" fontId="6" fillId="34" borderId="21" xfId="61" applyFont="1" applyFill="1" applyBorder="1" applyAlignment="1">
      <alignment vertical="center" wrapText="1"/>
      <protection/>
    </xf>
    <xf numFmtId="4" fontId="6" fillId="34" borderId="22" xfId="55" applyNumberFormat="1" applyFont="1" applyFill="1" applyBorder="1" applyAlignment="1">
      <alignment horizontal="center" vertical="center"/>
    </xf>
    <xf numFmtId="0" fontId="7" fillId="34" borderId="18" xfId="61" applyFont="1" applyFill="1" applyBorder="1" applyAlignment="1">
      <alignment horizontal="left" vertical="center"/>
      <protection/>
    </xf>
    <xf numFmtId="0" fontId="6" fillId="34" borderId="0" xfId="61" applyFont="1" applyFill="1" applyBorder="1" applyAlignment="1">
      <alignment vertical="center"/>
      <protection/>
    </xf>
    <xf numFmtId="2" fontId="6" fillId="34" borderId="0" xfId="61" applyNumberFormat="1" applyFont="1" applyFill="1" applyBorder="1" applyAlignment="1">
      <alignment horizontal="center" vertical="center"/>
      <protection/>
    </xf>
    <xf numFmtId="4" fontId="6" fillId="34" borderId="0" xfId="58" applyNumberFormat="1" applyFont="1" applyFill="1" applyBorder="1" applyAlignment="1">
      <alignment horizontal="center" vertical="center"/>
    </xf>
    <xf numFmtId="2" fontId="6" fillId="34" borderId="0" xfId="58" applyNumberFormat="1" applyFont="1" applyFill="1" applyBorder="1" applyAlignment="1">
      <alignment horizontal="center" vertical="center"/>
    </xf>
    <xf numFmtId="2" fontId="6" fillId="34" borderId="0" xfId="57" applyNumberFormat="1" applyFont="1" applyFill="1" applyBorder="1" applyAlignment="1">
      <alignment horizontal="center" vertical="center"/>
    </xf>
    <xf numFmtId="0" fontId="6" fillId="34" borderId="0" xfId="61" applyFont="1" applyFill="1" applyBorder="1" applyAlignment="1">
      <alignment horizontal="left" vertical="center"/>
      <protection/>
    </xf>
    <xf numFmtId="2" fontId="6" fillId="34" borderId="22" xfId="0" applyNumberFormat="1" applyFont="1" applyFill="1" applyBorder="1" applyAlignment="1">
      <alignment horizontal="center" vertical="center"/>
    </xf>
    <xf numFmtId="2" fontId="6" fillId="34" borderId="22" xfId="63" applyNumberFormat="1" applyFont="1" applyFill="1" applyBorder="1" applyAlignment="1">
      <alignment horizontal="center" vertical="center"/>
      <protection/>
    </xf>
    <xf numFmtId="0" fontId="7" fillId="34" borderId="23" xfId="61" applyFont="1" applyFill="1" applyBorder="1" applyAlignment="1">
      <alignment horizontal="left" vertical="center"/>
      <protection/>
    </xf>
    <xf numFmtId="0" fontId="7" fillId="34" borderId="23" xfId="61" applyFont="1" applyFill="1" applyBorder="1" applyAlignment="1">
      <alignment vertical="center" wrapText="1"/>
      <protection/>
    </xf>
    <xf numFmtId="2" fontId="7" fillId="34" borderId="24" xfId="61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7" fillId="34" borderId="21" xfId="61" applyFont="1" applyFill="1" applyBorder="1" applyAlignment="1">
      <alignment horizontal="left" vertical="center"/>
      <protection/>
    </xf>
    <xf numFmtId="2" fontId="6" fillId="34" borderId="0" xfId="0" applyNumberFormat="1" applyFont="1" applyFill="1" applyBorder="1" applyAlignment="1">
      <alignment horizontal="center" vertical="center"/>
    </xf>
    <xf numFmtId="2" fontId="7" fillId="34" borderId="0" xfId="61" applyNumberFormat="1" applyFont="1" applyFill="1" applyBorder="1" applyAlignment="1">
      <alignment horizontal="center" vertical="center"/>
      <protection/>
    </xf>
    <xf numFmtId="4" fontId="7" fillId="34" borderId="24" xfId="55" applyNumberFormat="1" applyFont="1" applyFill="1" applyBorder="1" applyAlignment="1">
      <alignment horizontal="center" vertical="center"/>
    </xf>
    <xf numFmtId="4" fontId="7" fillId="34" borderId="24" xfId="58" applyNumberFormat="1" applyFont="1" applyFill="1" applyBorder="1" applyAlignment="1">
      <alignment horizontal="center" vertical="center" wrapText="1"/>
    </xf>
    <xf numFmtId="0" fontId="7" fillId="34" borderId="11" xfId="61" applyFont="1" applyFill="1" applyBorder="1" applyAlignment="1">
      <alignment vertical="center"/>
      <protection/>
    </xf>
    <xf numFmtId="0" fontId="0" fillId="34" borderId="19" xfId="0" applyFill="1" applyBorder="1" applyAlignment="1">
      <alignment/>
    </xf>
    <xf numFmtId="0" fontId="6" fillId="34" borderId="15" xfId="61" applyFont="1" applyFill="1" applyBorder="1" applyAlignment="1">
      <alignment vertical="center"/>
      <protection/>
    </xf>
    <xf numFmtId="0" fontId="6" fillId="34" borderId="15" xfId="61" applyFont="1" applyFill="1" applyBorder="1" applyAlignment="1">
      <alignment vertical="center" wrapText="1"/>
      <protection/>
    </xf>
    <xf numFmtId="0" fontId="6" fillId="34" borderId="13" xfId="61" applyFont="1" applyFill="1" applyBorder="1" applyAlignment="1">
      <alignment vertical="center" wrapText="1"/>
      <protection/>
    </xf>
    <xf numFmtId="0" fontId="7" fillId="34" borderId="11" xfId="61" applyFont="1" applyFill="1" applyBorder="1" applyAlignment="1">
      <alignment horizontal="left" vertical="center"/>
      <protection/>
    </xf>
    <xf numFmtId="0" fontId="6" fillId="34" borderId="15" xfId="61" applyFont="1" applyFill="1" applyBorder="1" applyAlignment="1">
      <alignment horizontal="left" vertical="center"/>
      <protection/>
    </xf>
    <xf numFmtId="0" fontId="7" fillId="34" borderId="16" xfId="61" applyFont="1" applyFill="1" applyBorder="1" applyAlignment="1">
      <alignment vertical="center" wrapText="1"/>
      <protection/>
    </xf>
    <xf numFmtId="0" fontId="7" fillId="34" borderId="15" xfId="61" applyFont="1" applyFill="1" applyBorder="1" applyAlignment="1">
      <alignment vertical="center" wrapText="1"/>
      <protection/>
    </xf>
    <xf numFmtId="0" fontId="7" fillId="34" borderId="15" xfId="61" applyFont="1" applyFill="1" applyBorder="1" applyAlignment="1">
      <alignment horizontal="left" vertical="center"/>
      <protection/>
    </xf>
    <xf numFmtId="4" fontId="7" fillId="34" borderId="0" xfId="61" applyNumberFormat="1" applyFont="1" applyFill="1" applyBorder="1" applyAlignment="1">
      <alignment horizontal="center" vertical="center"/>
      <protection/>
    </xf>
    <xf numFmtId="4" fontId="7" fillId="34" borderId="0" xfId="55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7" fillId="34" borderId="11" xfId="60" applyFont="1" applyFill="1" applyBorder="1" applyAlignment="1">
      <alignment horizontal="left" vertical="center" wrapText="1"/>
      <protection/>
    </xf>
    <xf numFmtId="0" fontId="7" fillId="34" borderId="16" xfId="61" applyFont="1" applyFill="1" applyBorder="1" applyAlignment="1">
      <alignment horizontal="left" vertical="center"/>
      <protection/>
    </xf>
    <xf numFmtId="2" fontId="7" fillId="34" borderId="22" xfId="61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4" fontId="7" fillId="34" borderId="10" xfId="61" applyNumberFormat="1" applyFont="1" applyFill="1" applyBorder="1" applyAlignment="1">
      <alignment horizontal="center" vertical="center"/>
      <protection/>
    </xf>
    <xf numFmtId="4" fontId="6" fillId="34" borderId="14" xfId="55" applyNumberFormat="1" applyFont="1" applyFill="1" applyBorder="1" applyAlignment="1">
      <alignment horizontal="center" vertical="center"/>
    </xf>
    <xf numFmtId="4" fontId="6" fillId="34" borderId="12" xfId="55" applyNumberFormat="1" applyFont="1" applyFill="1" applyBorder="1" applyAlignment="1">
      <alignment horizontal="center" vertical="center"/>
    </xf>
    <xf numFmtId="4" fontId="7" fillId="34" borderId="14" xfId="61" applyNumberFormat="1" applyFont="1" applyFill="1" applyBorder="1" applyAlignment="1">
      <alignment horizontal="center" vertical="center"/>
      <protection/>
    </xf>
    <xf numFmtId="0" fontId="6" fillId="34" borderId="14" xfId="61" applyFont="1" applyFill="1" applyBorder="1" applyAlignment="1">
      <alignment vertical="center"/>
      <protection/>
    </xf>
    <xf numFmtId="2" fontId="6" fillId="34" borderId="14" xfId="61" applyNumberFormat="1" applyFont="1" applyFill="1" applyBorder="1" applyAlignment="1">
      <alignment horizontal="center" vertical="center"/>
      <protection/>
    </xf>
    <xf numFmtId="2" fontId="6" fillId="34" borderId="12" xfId="0" applyNumberFormat="1" applyFont="1" applyFill="1" applyBorder="1" applyAlignment="1">
      <alignment horizontal="center" vertical="center"/>
    </xf>
    <xf numFmtId="4" fontId="7" fillId="34" borderId="14" xfId="55" applyNumberFormat="1" applyFont="1" applyFill="1" applyBorder="1" applyAlignment="1">
      <alignment horizontal="center" vertical="center"/>
    </xf>
    <xf numFmtId="2" fontId="7" fillId="34" borderId="17" xfId="61" applyNumberFormat="1" applyFont="1" applyFill="1" applyBorder="1" applyAlignment="1">
      <alignment horizontal="center" vertical="center"/>
      <protection/>
    </xf>
    <xf numFmtId="2" fontId="0" fillId="34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2" fontId="6" fillId="34" borderId="14" xfId="57" applyNumberFormat="1" applyFont="1" applyFill="1" applyBorder="1" applyAlignment="1">
      <alignment horizontal="center" vertical="center"/>
    </xf>
    <xf numFmtId="4" fontId="7" fillId="34" borderId="17" xfId="55" applyNumberFormat="1" applyFont="1" applyFill="1" applyBorder="1" applyAlignment="1">
      <alignment horizontal="center" vertical="center"/>
    </xf>
    <xf numFmtId="2" fontId="7" fillId="34" borderId="12" xfId="61" applyNumberFormat="1" applyFont="1" applyFill="1" applyBorder="1" applyAlignment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7" fillId="35" borderId="10" xfId="61" applyNumberFormat="1" applyFont="1" applyFill="1" applyBorder="1" applyAlignment="1">
      <alignment horizontal="center" vertical="center"/>
      <protection/>
    </xf>
    <xf numFmtId="4" fontId="6" fillId="35" borderId="14" xfId="55" applyNumberFormat="1" applyFont="1" applyFill="1" applyBorder="1" applyAlignment="1">
      <alignment horizontal="center" vertical="center"/>
    </xf>
    <xf numFmtId="4" fontId="6" fillId="35" borderId="12" xfId="55" applyNumberFormat="1" applyFont="1" applyFill="1" applyBorder="1" applyAlignment="1">
      <alignment horizontal="center" vertical="center"/>
    </xf>
    <xf numFmtId="2" fontId="6" fillId="35" borderId="14" xfId="57" applyNumberFormat="1" applyFont="1" applyFill="1" applyBorder="1" applyAlignment="1">
      <alignment horizontal="center" vertical="center"/>
    </xf>
    <xf numFmtId="2" fontId="6" fillId="35" borderId="14" xfId="0" applyNumberFormat="1" applyFont="1" applyFill="1" applyBorder="1" applyAlignment="1">
      <alignment horizontal="center" vertical="center"/>
    </xf>
    <xf numFmtId="4" fontId="7" fillId="35" borderId="17" xfId="55" applyNumberFormat="1" applyFont="1" applyFill="1" applyBorder="1" applyAlignment="1">
      <alignment horizontal="center" vertical="center"/>
    </xf>
    <xf numFmtId="2" fontId="7" fillId="35" borderId="14" xfId="61" applyNumberFormat="1" applyFont="1" applyFill="1" applyBorder="1" applyAlignment="1">
      <alignment horizontal="center" vertical="center"/>
      <protection/>
    </xf>
    <xf numFmtId="4" fontId="7" fillId="35" borderId="17" xfId="58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/>
    </xf>
    <xf numFmtId="2" fontId="7" fillId="34" borderId="14" xfId="61" applyNumberFormat="1" applyFont="1" applyFill="1" applyBorder="1" applyAlignment="1">
      <alignment horizontal="center" vertical="center"/>
      <protection/>
    </xf>
    <xf numFmtId="4" fontId="7" fillId="34" borderId="17" xfId="58" applyNumberFormat="1" applyFont="1" applyFill="1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 wrapText="1"/>
      <protection/>
    </xf>
    <xf numFmtId="0" fontId="6" fillId="33" borderId="13" xfId="60" applyFont="1" applyFill="1" applyBorder="1" applyAlignment="1">
      <alignment vertical="center" wrapText="1"/>
      <protection/>
    </xf>
    <xf numFmtId="0" fontId="7" fillId="33" borderId="15" xfId="60" applyFont="1" applyFill="1" applyBorder="1" applyAlignment="1">
      <alignment horizontal="left" wrapText="1"/>
      <protection/>
    </xf>
    <xf numFmtId="0" fontId="6" fillId="33" borderId="14" xfId="60" applyFont="1" applyFill="1" applyBorder="1" applyAlignment="1">
      <alignment vertical="center" wrapText="1"/>
      <protection/>
    </xf>
    <xf numFmtId="0" fontId="7" fillId="33" borderId="11" xfId="60" applyFont="1" applyFill="1" applyBorder="1" applyAlignment="1">
      <alignment vertical="center" wrapText="1"/>
      <protection/>
    </xf>
    <xf numFmtId="0" fontId="6" fillId="33" borderId="15" xfId="60" applyFont="1" applyFill="1" applyBorder="1" applyAlignment="1">
      <alignment vertical="center" wrapText="1"/>
      <protection/>
    </xf>
    <xf numFmtId="0" fontId="8" fillId="33" borderId="15" xfId="60" applyFont="1" applyFill="1" applyBorder="1" applyAlignment="1">
      <alignment vertical="center" wrapText="1"/>
      <protection/>
    </xf>
    <xf numFmtId="0" fontId="8" fillId="33" borderId="13" xfId="60" applyFont="1" applyFill="1" applyBorder="1" applyAlignment="1">
      <alignment vertical="center" wrapText="1"/>
      <protection/>
    </xf>
    <xf numFmtId="0" fontId="6" fillId="33" borderId="15" xfId="60" applyFont="1" applyFill="1" applyBorder="1" applyAlignment="1">
      <alignment wrapText="1"/>
      <protection/>
    </xf>
    <xf numFmtId="0" fontId="6" fillId="33" borderId="14" xfId="60" applyFont="1" applyFill="1" applyBorder="1" applyAlignment="1" applyProtection="1">
      <alignment wrapText="1"/>
      <protection locked="0"/>
    </xf>
    <xf numFmtId="177" fontId="7" fillId="0" borderId="17" xfId="63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4" fontId="7" fillId="34" borderId="11" xfId="61" applyNumberFormat="1" applyFont="1" applyFill="1" applyBorder="1" applyAlignment="1">
      <alignment horizontal="center" vertical="center"/>
      <protection/>
    </xf>
    <xf numFmtId="4" fontId="6" fillId="34" borderId="15" xfId="58" applyNumberFormat="1" applyFont="1" applyFill="1" applyBorder="1" applyAlignment="1">
      <alignment horizontal="center" vertical="center"/>
    </xf>
    <xf numFmtId="4" fontId="6" fillId="34" borderId="13" xfId="58" applyNumberFormat="1" applyFont="1" applyFill="1" applyBorder="1" applyAlignment="1">
      <alignment horizontal="center" vertical="center"/>
    </xf>
    <xf numFmtId="2" fontId="6" fillId="34" borderId="15" xfId="58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4" fontId="7" fillId="34" borderId="25" xfId="61" applyNumberFormat="1" applyFont="1" applyFill="1" applyBorder="1" applyAlignment="1">
      <alignment horizontal="center" vertical="center"/>
      <protection/>
    </xf>
    <xf numFmtId="4" fontId="6" fillId="34" borderId="26" xfId="58" applyNumberFormat="1" applyFont="1" applyFill="1" applyBorder="1" applyAlignment="1">
      <alignment horizontal="center" vertical="center"/>
    </xf>
    <xf numFmtId="4" fontId="6" fillId="34" borderId="27" xfId="58" applyNumberFormat="1" applyFont="1" applyFill="1" applyBorder="1" applyAlignment="1">
      <alignment horizontal="center" vertical="center"/>
    </xf>
    <xf numFmtId="4" fontId="7" fillId="34" borderId="27" xfId="58" applyNumberFormat="1" applyFont="1" applyFill="1" applyBorder="1" applyAlignment="1">
      <alignment horizontal="center" vertical="center"/>
    </xf>
    <xf numFmtId="4" fontId="7" fillId="34" borderId="28" xfId="58" applyNumberFormat="1" applyFont="1" applyFill="1" applyBorder="1" applyAlignment="1">
      <alignment horizontal="center" vertical="center"/>
    </xf>
    <xf numFmtId="4" fontId="7" fillId="34" borderId="12" xfId="58" applyNumberFormat="1" applyFont="1" applyFill="1" applyBorder="1" applyAlignment="1">
      <alignment horizontal="center" vertical="center"/>
    </xf>
    <xf numFmtId="4" fontId="7" fillId="34" borderId="17" xfId="5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95" fontId="13" fillId="0" borderId="14" xfId="61" applyNumberFormat="1" applyFont="1" applyFill="1" applyBorder="1" applyAlignment="1">
      <alignment horizontal="center"/>
      <protection/>
    </xf>
    <xf numFmtId="195" fontId="14" fillId="0" borderId="17" xfId="61" applyNumberFormat="1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left" wrapText="1"/>
      <protection/>
    </xf>
    <xf numFmtId="0" fontId="4" fillId="33" borderId="0" xfId="60" applyFont="1" applyFill="1" applyBorder="1" applyAlignment="1" applyProtection="1">
      <alignment vertical="center" wrapText="1"/>
      <protection locked="0"/>
    </xf>
    <xf numFmtId="0" fontId="5" fillId="33" borderId="0" xfId="60" applyFont="1" applyFill="1" applyBorder="1" applyAlignment="1" applyProtection="1">
      <alignment horizontal="left" vertical="center" wrapText="1"/>
      <protection locked="0"/>
    </xf>
    <xf numFmtId="0" fontId="3" fillId="34" borderId="0" xfId="61" applyFont="1" applyFill="1" applyAlignment="1">
      <alignment horizontal="left" vertical="center" wrapText="1"/>
      <protection/>
    </xf>
    <xf numFmtId="2" fontId="0" fillId="34" borderId="14" xfId="63" applyNumberFormat="1" applyFill="1" applyBorder="1" applyAlignment="1">
      <alignment horizontal="center" vertical="center"/>
      <protection/>
    </xf>
    <xf numFmtId="2" fontId="0" fillId="34" borderId="12" xfId="63" applyNumberForma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6" fillId="34" borderId="14" xfId="58" applyNumberFormat="1" applyFont="1" applyFill="1" applyBorder="1" applyAlignment="1">
      <alignment horizontal="center" vertical="center"/>
    </xf>
    <xf numFmtId="4" fontId="6" fillId="34" borderId="12" xfId="58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0" fontId="50" fillId="36" borderId="17" xfId="60" applyFont="1" applyFill="1" applyBorder="1" applyAlignment="1">
      <alignment horizontal="left" vertical="center" wrapText="1"/>
      <protection/>
    </xf>
    <xf numFmtId="0" fontId="50" fillId="36" borderId="17" xfId="61" applyFont="1" applyFill="1" applyBorder="1" applyAlignment="1">
      <alignment horizontal="center" vertical="center" wrapText="1"/>
      <protection/>
    </xf>
    <xf numFmtId="4" fontId="7" fillId="34" borderId="28" xfId="58" applyNumberFormat="1" applyFont="1" applyFill="1" applyBorder="1" applyAlignment="1">
      <alignment horizontal="center" vertical="center" wrapText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Euro 3 2" xfId="47"/>
    <cellStyle name="Euro 4" xfId="48"/>
    <cellStyle name="Insatisfaisant" xfId="49"/>
    <cellStyle name="Hyperlink" xfId="50"/>
    <cellStyle name="Followed Hyperlink" xfId="51"/>
    <cellStyle name="Comma" xfId="52"/>
    <cellStyle name="Comma [0]" xfId="53"/>
    <cellStyle name="Milliers 2" xfId="54"/>
    <cellStyle name="Currency" xfId="55"/>
    <cellStyle name="Currency [0]" xfId="56"/>
    <cellStyle name="Monétaire 2" xfId="57"/>
    <cellStyle name="Monétaire 2 2" xfId="58"/>
    <cellStyle name="Monétaire 3" xfId="59"/>
    <cellStyle name="Motif" xfId="60"/>
    <cellStyle name="Motif 2" xfId="61"/>
    <cellStyle name="Neutre" xfId="62"/>
    <cellStyle name="Normal 2" xfId="63"/>
    <cellStyle name="Normal 3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11.421875" defaultRowHeight="15" customHeight="1"/>
  <cols>
    <col min="1" max="1" width="56.421875" style="18" customWidth="1"/>
    <col min="2" max="13" width="10.140625" style="18" customWidth="1"/>
    <col min="14" max="16384" width="11.421875" style="18" customWidth="1"/>
  </cols>
  <sheetData>
    <row r="1" spans="1:13" ht="1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 customHeight="1">
      <c r="A2" s="19"/>
      <c r="I2" s="19"/>
      <c r="J2" s="19"/>
      <c r="K2" s="19"/>
      <c r="L2" s="19"/>
      <c r="M2" s="19"/>
    </row>
    <row r="3" spans="1:13" s="20" customFormat="1" ht="24">
      <c r="A3" s="86" t="s">
        <v>0</v>
      </c>
      <c r="B3" s="46" t="s">
        <v>63</v>
      </c>
      <c r="C3" s="46" t="s">
        <v>64</v>
      </c>
      <c r="D3" s="46" t="s">
        <v>65</v>
      </c>
      <c r="E3" s="46" t="s">
        <v>66</v>
      </c>
      <c r="F3" s="46" t="s">
        <v>67</v>
      </c>
      <c r="G3" s="46" t="s">
        <v>68</v>
      </c>
      <c r="H3" s="46" t="s">
        <v>69</v>
      </c>
      <c r="I3" s="121" t="s">
        <v>70</v>
      </c>
      <c r="J3" s="121" t="s">
        <v>71</v>
      </c>
      <c r="K3" s="121" t="s">
        <v>72</v>
      </c>
      <c r="L3" s="121" t="s">
        <v>73</v>
      </c>
      <c r="M3" s="46" t="s">
        <v>79</v>
      </c>
    </row>
    <row r="4" spans="1:13" s="20" customFormat="1" ht="16.5" customHeight="1">
      <c r="A4" s="86" t="s">
        <v>1</v>
      </c>
      <c r="B4" s="1"/>
      <c r="C4" s="1"/>
      <c r="D4" s="2"/>
      <c r="E4" s="2"/>
      <c r="F4" s="2"/>
      <c r="G4" s="2"/>
      <c r="H4" s="2"/>
      <c r="I4" s="3"/>
      <c r="J4" s="3"/>
      <c r="K4" s="2"/>
      <c r="L4" s="3"/>
      <c r="M4" s="2"/>
    </row>
    <row r="5" spans="1:18" s="22" customFormat="1" ht="15" customHeight="1">
      <c r="A5" s="122" t="s">
        <v>2</v>
      </c>
      <c r="B5" s="4">
        <v>1.11</v>
      </c>
      <c r="C5" s="4">
        <v>1.14</v>
      </c>
      <c r="D5" s="5">
        <v>1.15</v>
      </c>
      <c r="E5" s="5">
        <v>1.17</v>
      </c>
      <c r="F5" s="6">
        <v>1.2</v>
      </c>
      <c r="G5" s="6">
        <v>1.21</v>
      </c>
      <c r="H5" s="6">
        <v>1.22</v>
      </c>
      <c r="I5" s="7">
        <v>1.22</v>
      </c>
      <c r="J5" s="7">
        <v>1.22</v>
      </c>
      <c r="K5" s="6">
        <v>1.24</v>
      </c>
      <c r="L5" s="7">
        <v>1.26</v>
      </c>
      <c r="M5" s="6">
        <v>1.27</v>
      </c>
      <c r="Q5" s="23"/>
      <c r="R5" s="23"/>
    </row>
    <row r="6" spans="1:18" s="20" customFormat="1" ht="16.5" customHeight="1">
      <c r="A6" s="123" t="s">
        <v>3</v>
      </c>
      <c r="B6" s="8"/>
      <c r="C6" s="8"/>
      <c r="D6" s="9"/>
      <c r="E6" s="9"/>
      <c r="F6" s="9"/>
      <c r="G6" s="9"/>
      <c r="H6" s="9"/>
      <c r="I6" s="10"/>
      <c r="J6" s="10"/>
      <c r="K6" s="9"/>
      <c r="L6" s="10"/>
      <c r="M6" s="9"/>
      <c r="Q6" s="21"/>
      <c r="R6" s="21"/>
    </row>
    <row r="7" spans="1:18" s="20" customFormat="1" ht="15" customHeight="1">
      <c r="A7" s="124" t="s">
        <v>19</v>
      </c>
      <c r="B7" s="11">
        <v>21.12</v>
      </c>
      <c r="C7" s="11">
        <v>21.27</v>
      </c>
      <c r="D7" s="9">
        <v>21.49</v>
      </c>
      <c r="E7" s="9">
        <v>21.85</v>
      </c>
      <c r="F7" s="9">
        <v>22.35</v>
      </c>
      <c r="G7" s="9">
        <v>22.59</v>
      </c>
      <c r="H7" s="9">
        <v>22.71</v>
      </c>
      <c r="I7" s="10">
        <v>22.71</v>
      </c>
      <c r="J7" s="10">
        <v>22.76</v>
      </c>
      <c r="K7" s="5">
        <v>23.07</v>
      </c>
      <c r="L7" s="10">
        <v>23.36</v>
      </c>
      <c r="M7" s="9">
        <v>23.59</v>
      </c>
      <c r="Q7" s="21"/>
      <c r="R7" s="21"/>
    </row>
    <row r="8" spans="1:18" s="22" customFormat="1" ht="16.5" customHeight="1">
      <c r="A8" s="125" t="s">
        <v>4</v>
      </c>
      <c r="B8" s="12"/>
      <c r="C8" s="12"/>
      <c r="D8" s="2"/>
      <c r="E8" s="2"/>
      <c r="F8" s="2"/>
      <c r="G8" s="2"/>
      <c r="H8" s="2"/>
      <c r="I8" s="3"/>
      <c r="J8" s="3"/>
      <c r="K8" s="3"/>
      <c r="L8" s="3"/>
      <c r="M8" s="2"/>
      <c r="Q8" s="23"/>
      <c r="R8" s="23"/>
    </row>
    <row r="9" spans="1:18" s="22" customFormat="1" ht="15" customHeight="1">
      <c r="A9" s="126" t="s">
        <v>5</v>
      </c>
      <c r="B9" s="11"/>
      <c r="C9" s="11"/>
      <c r="D9" s="9"/>
      <c r="E9" s="9"/>
      <c r="F9" s="9"/>
      <c r="G9" s="9"/>
      <c r="H9" s="9"/>
      <c r="I9" s="10"/>
      <c r="J9" s="10"/>
      <c r="K9" s="10"/>
      <c r="L9" s="10"/>
      <c r="M9" s="9"/>
      <c r="Q9" s="23"/>
      <c r="R9" s="23"/>
    </row>
    <row r="10" spans="1:18" s="22" customFormat="1" ht="15" customHeight="1">
      <c r="A10" s="127" t="s">
        <v>11</v>
      </c>
      <c r="B10" s="11">
        <v>6.77</v>
      </c>
      <c r="C10" s="11">
        <v>6.82</v>
      </c>
      <c r="D10" s="9">
        <v>6.89</v>
      </c>
      <c r="E10" s="9">
        <v>7.01</v>
      </c>
      <c r="F10" s="9">
        <v>7.17</v>
      </c>
      <c r="G10" s="9">
        <v>7.25</v>
      </c>
      <c r="H10" s="9">
        <v>7.29</v>
      </c>
      <c r="I10" s="10">
        <v>7.29</v>
      </c>
      <c r="J10" s="10">
        <v>7.31</v>
      </c>
      <c r="K10" s="10">
        <v>7.41</v>
      </c>
      <c r="L10" s="10">
        <v>7.5</v>
      </c>
      <c r="M10" s="9">
        <v>7.58</v>
      </c>
      <c r="Q10" s="23"/>
      <c r="R10" s="23"/>
    </row>
    <row r="11" spans="1:18" s="22" customFormat="1" ht="15" customHeight="1">
      <c r="A11" s="127" t="s">
        <v>12</v>
      </c>
      <c r="B11" s="11">
        <v>10.27</v>
      </c>
      <c r="C11" s="11">
        <v>10.34</v>
      </c>
      <c r="D11" s="9">
        <v>10.45</v>
      </c>
      <c r="E11" s="9">
        <v>10.63</v>
      </c>
      <c r="F11" s="9">
        <v>10.87</v>
      </c>
      <c r="G11" s="9">
        <v>10.98</v>
      </c>
      <c r="H11" s="9">
        <v>11.04</v>
      </c>
      <c r="I11" s="10">
        <v>11.04</v>
      </c>
      <c r="J11" s="10">
        <v>11.06</v>
      </c>
      <c r="K11" s="10">
        <v>11.21</v>
      </c>
      <c r="L11" s="10">
        <v>11.35</v>
      </c>
      <c r="M11" s="9">
        <v>11.46</v>
      </c>
      <c r="Q11" s="23"/>
      <c r="R11" s="23"/>
    </row>
    <row r="12" spans="1:18" s="22" customFormat="1" ht="15" customHeight="1">
      <c r="A12" s="126" t="s">
        <v>6</v>
      </c>
      <c r="B12" s="11"/>
      <c r="C12" s="11"/>
      <c r="D12" s="9"/>
      <c r="E12" s="9"/>
      <c r="F12" s="9"/>
      <c r="G12" s="9"/>
      <c r="H12" s="9"/>
      <c r="I12" s="10"/>
      <c r="J12" s="10"/>
      <c r="K12" s="10"/>
      <c r="L12" s="10"/>
      <c r="M12" s="9"/>
      <c r="Q12" s="23"/>
      <c r="R12" s="23"/>
    </row>
    <row r="13" spans="1:18" s="22" customFormat="1" ht="15" customHeight="1">
      <c r="A13" s="127" t="s">
        <v>13</v>
      </c>
      <c r="B13" s="11">
        <v>4.9</v>
      </c>
      <c r="C13" s="11">
        <v>4.93</v>
      </c>
      <c r="D13" s="9">
        <v>4.98</v>
      </c>
      <c r="E13" s="9">
        <v>5.06</v>
      </c>
      <c r="F13" s="9">
        <v>5.18</v>
      </c>
      <c r="G13" s="9">
        <v>5.23</v>
      </c>
      <c r="H13" s="9">
        <v>5.26</v>
      </c>
      <c r="I13" s="10">
        <v>5.26</v>
      </c>
      <c r="J13" s="10">
        <v>5.27</v>
      </c>
      <c r="K13" s="10">
        <v>5.34</v>
      </c>
      <c r="L13" s="10">
        <v>5.41</v>
      </c>
      <c r="M13" s="9">
        <v>5.46</v>
      </c>
      <c r="Q13" s="23"/>
      <c r="R13" s="23"/>
    </row>
    <row r="14" spans="1:18" s="22" customFormat="1" ht="15" customHeight="1">
      <c r="A14" s="127" t="s">
        <v>14</v>
      </c>
      <c r="B14" s="11">
        <v>2.46</v>
      </c>
      <c r="C14" s="11">
        <v>2.48</v>
      </c>
      <c r="D14" s="9">
        <v>2.51</v>
      </c>
      <c r="E14" s="9">
        <v>2.55</v>
      </c>
      <c r="F14" s="9">
        <v>2.61</v>
      </c>
      <c r="G14" s="9">
        <v>2.64</v>
      </c>
      <c r="H14" s="9">
        <v>2.65</v>
      </c>
      <c r="I14" s="10">
        <v>2.65</v>
      </c>
      <c r="J14" s="10">
        <v>2.66</v>
      </c>
      <c r="K14" s="10">
        <v>2.7</v>
      </c>
      <c r="L14" s="10">
        <v>2.73</v>
      </c>
      <c r="M14" s="9">
        <v>2.76</v>
      </c>
      <c r="Q14" s="23"/>
      <c r="R14" s="23"/>
    </row>
    <row r="15" spans="1:18" s="22" customFormat="1" ht="15" customHeight="1">
      <c r="A15" s="126" t="s">
        <v>7</v>
      </c>
      <c r="B15" s="11"/>
      <c r="C15" s="11"/>
      <c r="D15" s="9"/>
      <c r="E15" s="9"/>
      <c r="F15" s="9"/>
      <c r="G15" s="9"/>
      <c r="H15" s="9"/>
      <c r="I15" s="10"/>
      <c r="J15" s="10"/>
      <c r="K15" s="10"/>
      <c r="L15" s="10"/>
      <c r="M15" s="9"/>
      <c r="Q15" s="23"/>
      <c r="R15" s="23"/>
    </row>
    <row r="16" spans="1:18" s="22" customFormat="1" ht="15" customHeight="1">
      <c r="A16" s="127" t="s">
        <v>15</v>
      </c>
      <c r="B16" s="11">
        <v>7.14</v>
      </c>
      <c r="C16" s="11">
        <v>7.19</v>
      </c>
      <c r="D16" s="9">
        <v>7.26</v>
      </c>
      <c r="E16" s="9">
        <v>7.38</v>
      </c>
      <c r="F16" s="9">
        <v>7.55</v>
      </c>
      <c r="G16" s="9">
        <v>7.63</v>
      </c>
      <c r="H16" s="9">
        <v>7.67</v>
      </c>
      <c r="I16" s="10">
        <v>7.67</v>
      </c>
      <c r="J16" s="10">
        <v>7.69</v>
      </c>
      <c r="K16" s="9">
        <v>7.79</v>
      </c>
      <c r="L16" s="10">
        <v>7.89</v>
      </c>
      <c r="M16" s="9">
        <v>7.97</v>
      </c>
      <c r="Q16" s="23"/>
      <c r="R16" s="23"/>
    </row>
    <row r="17" spans="1:18" s="22" customFormat="1" ht="15" customHeight="1">
      <c r="A17" s="127" t="s">
        <v>16</v>
      </c>
      <c r="B17" s="11">
        <v>6.77</v>
      </c>
      <c r="C17" s="11">
        <v>6.82</v>
      </c>
      <c r="D17" s="9">
        <v>6.89</v>
      </c>
      <c r="E17" s="9">
        <v>7.01</v>
      </c>
      <c r="F17" s="9">
        <v>7.17</v>
      </c>
      <c r="G17" s="9">
        <v>7.25</v>
      </c>
      <c r="H17" s="9">
        <v>7.29</v>
      </c>
      <c r="I17" s="10">
        <v>7.29</v>
      </c>
      <c r="J17" s="10">
        <v>7.34</v>
      </c>
      <c r="K17" s="10">
        <v>7.41</v>
      </c>
      <c r="L17" s="10">
        <v>7.5</v>
      </c>
      <c r="M17" s="9">
        <v>7.58</v>
      </c>
      <c r="Q17" s="23"/>
      <c r="R17" s="23"/>
    </row>
    <row r="18" spans="1:18" s="22" customFormat="1" ht="15" customHeight="1">
      <c r="A18" s="126" t="s">
        <v>8</v>
      </c>
      <c r="B18" s="11"/>
      <c r="C18" s="11"/>
      <c r="D18" s="9"/>
      <c r="E18" s="9"/>
      <c r="F18" s="9"/>
      <c r="G18" s="9"/>
      <c r="H18" s="9"/>
      <c r="I18" s="10"/>
      <c r="J18" s="10"/>
      <c r="K18" s="10"/>
      <c r="L18" s="10"/>
      <c r="M18" s="9"/>
      <c r="Q18" s="23"/>
      <c r="R18" s="23"/>
    </row>
    <row r="19" spans="1:18" s="22" customFormat="1" ht="15" customHeight="1">
      <c r="A19" s="127" t="s">
        <v>17</v>
      </c>
      <c r="B19" s="11">
        <v>70.29</v>
      </c>
      <c r="C19" s="11">
        <v>70.78</v>
      </c>
      <c r="D19" s="13">
        <v>71.5</v>
      </c>
      <c r="E19" s="13">
        <v>72.71</v>
      </c>
      <c r="F19" s="13">
        <v>74.37</v>
      </c>
      <c r="G19" s="13">
        <v>75.16</v>
      </c>
      <c r="H19" s="13">
        <v>75.57</v>
      </c>
      <c r="I19" s="14">
        <v>75.57</v>
      </c>
      <c r="J19" s="14">
        <v>75.74</v>
      </c>
      <c r="K19" s="14">
        <v>76.76</v>
      </c>
      <c r="L19" s="14">
        <v>77.72</v>
      </c>
      <c r="M19" s="13">
        <v>78.49</v>
      </c>
      <c r="Q19" s="23"/>
      <c r="R19" s="23"/>
    </row>
    <row r="20" spans="1:18" s="22" customFormat="1" ht="15" customHeight="1">
      <c r="A20" s="127" t="s">
        <v>18</v>
      </c>
      <c r="B20" s="11">
        <v>3.34</v>
      </c>
      <c r="C20" s="11">
        <v>3.36</v>
      </c>
      <c r="D20" s="9">
        <v>3.39</v>
      </c>
      <c r="E20" s="9">
        <v>3.45</v>
      </c>
      <c r="F20" s="9">
        <v>3.53</v>
      </c>
      <c r="G20" s="9">
        <v>3.57</v>
      </c>
      <c r="H20" s="9">
        <v>3.59</v>
      </c>
      <c r="I20" s="10">
        <v>3.59</v>
      </c>
      <c r="J20" s="10">
        <v>3.6</v>
      </c>
      <c r="K20" s="9">
        <v>3.65</v>
      </c>
      <c r="L20" s="10">
        <v>3.7</v>
      </c>
      <c r="M20" s="9">
        <v>3.73</v>
      </c>
      <c r="Q20" s="23"/>
      <c r="R20" s="23"/>
    </row>
    <row r="21" spans="1:18" s="22" customFormat="1" ht="15" customHeight="1">
      <c r="A21" s="126" t="s">
        <v>9</v>
      </c>
      <c r="B21" s="11"/>
      <c r="C21" s="11"/>
      <c r="D21" s="9"/>
      <c r="E21" s="9"/>
      <c r="F21" s="9"/>
      <c r="G21" s="9"/>
      <c r="H21" s="9"/>
      <c r="I21" s="10"/>
      <c r="J21" s="10"/>
      <c r="K21" s="9"/>
      <c r="L21" s="10"/>
      <c r="M21" s="9"/>
      <c r="Q21" s="23"/>
      <c r="R21" s="23"/>
    </row>
    <row r="22" spans="1:18" s="22" customFormat="1" ht="15" customHeight="1">
      <c r="A22" s="127" t="s">
        <v>11</v>
      </c>
      <c r="B22" s="11">
        <v>6.77</v>
      </c>
      <c r="C22" s="11">
        <v>6.82</v>
      </c>
      <c r="D22" s="9">
        <v>6.89</v>
      </c>
      <c r="E22" s="9">
        <v>7.01</v>
      </c>
      <c r="F22" s="9">
        <v>7.17</v>
      </c>
      <c r="G22" s="9">
        <v>7.25</v>
      </c>
      <c r="H22" s="9">
        <v>7.29</v>
      </c>
      <c r="I22" s="10">
        <v>7.29</v>
      </c>
      <c r="J22" s="10">
        <v>7.31</v>
      </c>
      <c r="K22" s="9">
        <v>7.41</v>
      </c>
      <c r="L22" s="10">
        <v>7.5</v>
      </c>
      <c r="M22" s="9">
        <v>7.58</v>
      </c>
      <c r="Q22" s="23"/>
      <c r="R22" s="23"/>
    </row>
    <row r="23" spans="1:18" s="22" customFormat="1" ht="15" customHeight="1">
      <c r="A23" s="128" t="s">
        <v>12</v>
      </c>
      <c r="B23" s="15">
        <v>10.27</v>
      </c>
      <c r="C23" s="15">
        <v>10.34</v>
      </c>
      <c r="D23" s="5">
        <v>10.45</v>
      </c>
      <c r="E23" s="5">
        <v>10.63</v>
      </c>
      <c r="F23" s="5">
        <v>10.87</v>
      </c>
      <c r="G23" s="5">
        <v>10.98</v>
      </c>
      <c r="H23" s="5">
        <v>11.04</v>
      </c>
      <c r="I23" s="16">
        <v>11.04</v>
      </c>
      <c r="J23" s="16">
        <v>11.07</v>
      </c>
      <c r="K23" s="5">
        <v>11.22</v>
      </c>
      <c r="L23" s="16">
        <v>11.36</v>
      </c>
      <c r="M23" s="5">
        <v>11.47</v>
      </c>
      <c r="Q23" s="23"/>
      <c r="R23" s="23"/>
    </row>
    <row r="24" spans="1:18" s="20" customFormat="1" ht="16.5" customHeight="1">
      <c r="A24" s="86" t="s">
        <v>10</v>
      </c>
      <c r="B24" s="12"/>
      <c r="C24" s="12"/>
      <c r="D24" s="2"/>
      <c r="E24" s="2"/>
      <c r="F24" s="2"/>
      <c r="G24" s="2"/>
      <c r="H24" s="2"/>
      <c r="I24" s="3"/>
      <c r="J24" s="3"/>
      <c r="K24" s="2"/>
      <c r="L24" s="3"/>
      <c r="M24" s="2"/>
      <c r="Q24" s="21"/>
      <c r="R24" s="21"/>
    </row>
    <row r="25" spans="1:18" s="20" customFormat="1" ht="22.5" customHeight="1">
      <c r="A25" s="129" t="s">
        <v>21</v>
      </c>
      <c r="B25" s="11">
        <v>147.82</v>
      </c>
      <c r="C25" s="11">
        <v>148.85</v>
      </c>
      <c r="D25" s="9">
        <v>150.36</v>
      </c>
      <c r="E25" s="13">
        <v>152.9</v>
      </c>
      <c r="F25" s="13">
        <v>156.38</v>
      </c>
      <c r="G25" s="13">
        <v>158.03</v>
      </c>
      <c r="H25" s="13">
        <v>158.89</v>
      </c>
      <c r="I25" s="14">
        <v>158.89</v>
      </c>
      <c r="J25" s="14">
        <v>159.24</v>
      </c>
      <c r="K25" s="13">
        <v>161.39</v>
      </c>
      <c r="L25" s="14">
        <v>163.42</v>
      </c>
      <c r="M25" s="13">
        <v>165.02</v>
      </c>
      <c r="Q25" s="21"/>
      <c r="R25" s="21"/>
    </row>
    <row r="26" spans="1:18" s="20" customFormat="1" ht="24.75" customHeight="1">
      <c r="A26" s="130" t="s">
        <v>22</v>
      </c>
      <c r="B26" s="11">
        <v>116.76</v>
      </c>
      <c r="C26" s="11">
        <v>116.76</v>
      </c>
      <c r="D26" s="11">
        <v>118.51</v>
      </c>
      <c r="E26" s="11">
        <v>120.51</v>
      </c>
      <c r="F26" s="11">
        <v>121.14</v>
      </c>
      <c r="G26" s="11">
        <v>121.86299999999999</v>
      </c>
      <c r="H26" s="11">
        <v>121.86</v>
      </c>
      <c r="I26" s="17">
        <v>121.86</v>
      </c>
      <c r="J26" s="17">
        <v>122.35199999999999</v>
      </c>
      <c r="K26" s="11">
        <f>0.3*407.84</f>
        <v>122.35199999999999</v>
      </c>
      <c r="L26" s="17">
        <f>0.3*411.92</f>
        <v>123.576</v>
      </c>
      <c r="M26" s="11">
        <v>123.94800000000001</v>
      </c>
      <c r="Q26" s="21"/>
      <c r="R26" s="21"/>
    </row>
    <row r="27" spans="1:18" s="20" customFormat="1" ht="15" customHeight="1">
      <c r="A27" s="122" t="s">
        <v>23</v>
      </c>
      <c r="B27" s="15">
        <v>19.34</v>
      </c>
      <c r="C27" s="15">
        <v>19.48</v>
      </c>
      <c r="D27" s="5">
        <v>19.68</v>
      </c>
      <c r="E27" s="5">
        <v>20.01</v>
      </c>
      <c r="F27" s="5">
        <v>20.47</v>
      </c>
      <c r="G27" s="5">
        <v>20.69</v>
      </c>
      <c r="H27" s="5">
        <v>20.8</v>
      </c>
      <c r="I27" s="16">
        <v>20.8</v>
      </c>
      <c r="J27" s="16">
        <v>20.85</v>
      </c>
      <c r="K27" s="5">
        <v>21.13</v>
      </c>
      <c r="L27" s="16">
        <v>21.4</v>
      </c>
      <c r="M27" s="5">
        <v>21.61</v>
      </c>
      <c r="Q27" s="21"/>
      <c r="R27" s="21"/>
    </row>
    <row r="28" spans="1:13" s="20" customFormat="1" ht="15" customHeight="1">
      <c r="A28" s="153" t="s">
        <v>24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1:13" s="20" customFormat="1" ht="15" customHeight="1">
      <c r="A29" s="24" t="s">
        <v>76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s="20" customFormat="1" ht="15" customHeight="1">
      <c r="A30" s="152" t="s">
        <v>59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ht="15" customHeight="1">
      <c r="C31" s="20"/>
    </row>
  </sheetData>
  <sheetProtection/>
  <mergeCells count="3">
    <mergeCell ref="A1:M1"/>
    <mergeCell ref="A30:M30"/>
    <mergeCell ref="A28:M2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11.421875" defaultRowHeight="12.75"/>
  <cols>
    <col min="1" max="1" width="46.00390625" style="40" customWidth="1"/>
    <col min="2" max="10" width="11.421875" style="44" customWidth="1"/>
    <col min="11" max="11" width="11.421875" style="40" customWidth="1"/>
    <col min="12" max="12" width="13.7109375" style="89" customWidth="1"/>
    <col min="13" max="13" width="16.57421875" style="40" customWidth="1"/>
    <col min="14" max="16384" width="11.421875" style="40" customWidth="1"/>
  </cols>
  <sheetData>
    <row r="1" spans="1:11" ht="12.75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41" t="s">
        <v>26</v>
      </c>
      <c r="B2" s="42"/>
      <c r="C2" s="42"/>
      <c r="D2" s="42"/>
      <c r="E2" s="42"/>
      <c r="F2" s="42"/>
      <c r="G2" s="43"/>
      <c r="H2" s="43"/>
      <c r="I2" s="43"/>
      <c r="J2" s="43"/>
      <c r="K2" s="41"/>
    </row>
    <row r="4" spans="1:12" ht="12.75">
      <c r="A4" s="45"/>
      <c r="B4" s="46">
        <v>2009</v>
      </c>
      <c r="C4" s="46">
        <v>2010</v>
      </c>
      <c r="D4" s="46">
        <v>2011</v>
      </c>
      <c r="E4" s="46">
        <v>2012</v>
      </c>
      <c r="F4" s="46">
        <v>2013</v>
      </c>
      <c r="G4" s="46">
        <v>2014</v>
      </c>
      <c r="H4" s="46">
        <v>2015</v>
      </c>
      <c r="I4" s="46">
        <v>2016</v>
      </c>
      <c r="J4" s="46">
        <v>2017</v>
      </c>
      <c r="K4" s="46">
        <v>2018</v>
      </c>
      <c r="L4" s="46">
        <v>2019</v>
      </c>
    </row>
    <row r="5" spans="1:12" s="47" customFormat="1" ht="12">
      <c r="A5" s="171" t="s">
        <v>57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2.75">
      <c r="A6" s="73" t="s">
        <v>27</v>
      </c>
      <c r="B6" s="94">
        <f aca="true" t="shared" si="0" ref="B6:I6">B7+B8+B9</f>
        <v>113.18</v>
      </c>
      <c r="C6" s="49">
        <f t="shared" si="0"/>
        <v>113.31</v>
      </c>
      <c r="D6" s="94">
        <f t="shared" si="0"/>
        <v>94.98</v>
      </c>
      <c r="E6" s="49">
        <f t="shared" si="0"/>
        <v>103.90084399999999</v>
      </c>
      <c r="F6" s="94">
        <f t="shared" si="0"/>
        <v>97.62</v>
      </c>
      <c r="G6" s="49">
        <f t="shared" si="0"/>
        <v>65.06218502</v>
      </c>
      <c r="H6" s="94">
        <f t="shared" si="0"/>
        <v>118.35950833</v>
      </c>
      <c r="I6" s="49">
        <f t="shared" si="0"/>
        <v>93.45</v>
      </c>
      <c r="J6" s="94">
        <f>J7+J8+J9</f>
        <v>72.62</v>
      </c>
      <c r="K6" s="133">
        <f>K7+K8+K9</f>
        <v>97.49000000000001</v>
      </c>
      <c r="L6" s="94">
        <v>94.31891647999997</v>
      </c>
    </row>
    <row r="7" spans="1:12" ht="12.75">
      <c r="A7" s="75" t="s">
        <v>28</v>
      </c>
      <c r="B7" s="95">
        <v>29.6</v>
      </c>
      <c r="C7" s="51">
        <v>29.64</v>
      </c>
      <c r="D7" s="95">
        <v>29.44</v>
      </c>
      <c r="E7" s="51">
        <v>32.541844</v>
      </c>
      <c r="F7" s="95">
        <v>37.9</v>
      </c>
      <c r="G7" s="51">
        <v>36.00441002</v>
      </c>
      <c r="H7" s="95">
        <v>32.01118725</v>
      </c>
      <c r="I7" s="51">
        <v>35.18</v>
      </c>
      <c r="J7" s="95">
        <v>36.78</v>
      </c>
      <c r="K7" s="134">
        <v>38.09</v>
      </c>
      <c r="L7" s="163">
        <v>37.14378733999999</v>
      </c>
    </row>
    <row r="8" spans="1:12" ht="22.5">
      <c r="A8" s="76" t="s">
        <v>29</v>
      </c>
      <c r="B8" s="95">
        <v>74.83</v>
      </c>
      <c r="C8" s="51">
        <v>66.49</v>
      </c>
      <c r="D8" s="95">
        <v>54.98</v>
      </c>
      <c r="E8" s="51">
        <v>57.011</v>
      </c>
      <c r="F8" s="95">
        <v>43</v>
      </c>
      <c r="G8" s="51">
        <f>6.18-0.23542</f>
        <v>5.944579999999999</v>
      </c>
      <c r="H8" s="95">
        <v>61.22813095</v>
      </c>
      <c r="I8" s="51">
        <v>31.77</v>
      </c>
      <c r="J8" s="95">
        <v>12.25</v>
      </c>
      <c r="K8" s="134">
        <v>32.56</v>
      </c>
      <c r="L8" s="163">
        <v>26.7386429</v>
      </c>
    </row>
    <row r="9" spans="1:12" ht="12.75">
      <c r="A9" s="77" t="s">
        <v>30</v>
      </c>
      <c r="B9" s="96">
        <v>8.75</v>
      </c>
      <c r="C9" s="54">
        <v>17.18</v>
      </c>
      <c r="D9" s="96">
        <v>10.56</v>
      </c>
      <c r="E9" s="54">
        <v>14.348</v>
      </c>
      <c r="F9" s="96">
        <v>16.72</v>
      </c>
      <c r="G9" s="54">
        <v>23.113195</v>
      </c>
      <c r="H9" s="96">
        <v>25.12019013</v>
      </c>
      <c r="I9" s="54">
        <v>26.5</v>
      </c>
      <c r="J9" s="96">
        <v>23.59</v>
      </c>
      <c r="K9" s="135">
        <v>26.84</v>
      </c>
      <c r="L9" s="164">
        <v>30.43648623999999</v>
      </c>
    </row>
    <row r="10" spans="1:12" ht="12.75">
      <c r="A10" s="82" t="s">
        <v>31</v>
      </c>
      <c r="B10" s="97">
        <f aca="true" t="shared" si="1" ref="B10:I10">B11+B12</f>
        <v>14.56</v>
      </c>
      <c r="C10" s="83">
        <f t="shared" si="1"/>
        <v>1.99</v>
      </c>
      <c r="D10" s="97">
        <f t="shared" si="1"/>
        <v>2.02</v>
      </c>
      <c r="E10" s="83">
        <f t="shared" si="1"/>
        <v>12.056000000000001</v>
      </c>
      <c r="F10" s="97">
        <f t="shared" si="1"/>
        <v>2.1</v>
      </c>
      <c r="G10" s="83">
        <f t="shared" si="1"/>
        <v>2.120807</v>
      </c>
      <c r="H10" s="97">
        <f t="shared" si="1"/>
        <v>2.139894</v>
      </c>
      <c r="I10" s="83">
        <f t="shared" si="1"/>
        <v>0</v>
      </c>
      <c r="J10" s="97">
        <f>J11+J12</f>
        <v>0</v>
      </c>
      <c r="K10" s="133">
        <f>K11</f>
        <v>1.55</v>
      </c>
      <c r="L10" s="94">
        <v>3.216616</v>
      </c>
    </row>
    <row r="11" spans="1:12" ht="12.75">
      <c r="A11" s="75" t="s">
        <v>32</v>
      </c>
      <c r="B11" s="95">
        <v>12.59</v>
      </c>
      <c r="C11" s="51"/>
      <c r="D11" s="95"/>
      <c r="E11" s="51">
        <v>10</v>
      </c>
      <c r="F11" s="95">
        <v>0</v>
      </c>
      <c r="G11" s="51">
        <v>0</v>
      </c>
      <c r="H11" s="95">
        <v>0</v>
      </c>
      <c r="I11" s="51">
        <v>0</v>
      </c>
      <c r="J11" s="95">
        <v>0</v>
      </c>
      <c r="K11" s="134">
        <v>1.55</v>
      </c>
      <c r="L11" s="163">
        <v>3.216616</v>
      </c>
    </row>
    <row r="12" spans="1:12" ht="22.5">
      <c r="A12" s="76" t="s">
        <v>33</v>
      </c>
      <c r="B12" s="95">
        <v>1.97</v>
      </c>
      <c r="C12" s="51">
        <v>1.99</v>
      </c>
      <c r="D12" s="95">
        <v>2.02</v>
      </c>
      <c r="E12" s="51">
        <v>2.056</v>
      </c>
      <c r="F12" s="95">
        <v>2.1</v>
      </c>
      <c r="G12" s="51">
        <v>2.120807</v>
      </c>
      <c r="H12" s="95">
        <v>2.139894</v>
      </c>
      <c r="I12" s="51">
        <v>0</v>
      </c>
      <c r="J12" s="95">
        <v>0</v>
      </c>
      <c r="K12" s="135" t="s">
        <v>74</v>
      </c>
      <c r="L12" s="164" t="s">
        <v>74</v>
      </c>
    </row>
    <row r="13" spans="1:12" ht="12.75">
      <c r="A13" s="78" t="s">
        <v>34</v>
      </c>
      <c r="B13" s="94">
        <f aca="true" t="shared" si="2" ref="B13:I13">SUM(B14:B17)</f>
        <v>11.89</v>
      </c>
      <c r="C13" s="49">
        <f t="shared" si="2"/>
        <v>12.15</v>
      </c>
      <c r="D13" s="94">
        <f t="shared" si="2"/>
        <v>8.245000000000001</v>
      </c>
      <c r="E13" s="49">
        <f t="shared" si="2"/>
        <v>4.992482</v>
      </c>
      <c r="F13" s="94">
        <f t="shared" si="2"/>
        <v>6.0600000000000005</v>
      </c>
      <c r="G13" s="49">
        <f t="shared" si="2"/>
        <v>6.253156000000001</v>
      </c>
      <c r="H13" s="94">
        <f t="shared" si="2"/>
        <v>5.729432</v>
      </c>
      <c r="I13" s="49">
        <f t="shared" si="2"/>
        <v>10.260000000000002</v>
      </c>
      <c r="J13" s="94">
        <f>SUM(J14:J17)</f>
        <v>6.02</v>
      </c>
      <c r="K13" s="133">
        <f>K14+K15+K16</f>
        <v>8.05</v>
      </c>
      <c r="L13" s="94">
        <v>10.96348991</v>
      </c>
    </row>
    <row r="14" spans="1:12" ht="12.75">
      <c r="A14" s="75" t="s">
        <v>35</v>
      </c>
      <c r="B14" s="95">
        <v>6.13</v>
      </c>
      <c r="C14" s="51">
        <v>6.53</v>
      </c>
      <c r="D14" s="95">
        <v>3.34</v>
      </c>
      <c r="E14" s="51">
        <v>4.88</v>
      </c>
      <c r="F14" s="95">
        <v>5.19</v>
      </c>
      <c r="G14" s="51">
        <v>5.405115</v>
      </c>
      <c r="H14" s="95">
        <v>5.405115</v>
      </c>
      <c r="I14" s="51">
        <v>10.55</v>
      </c>
      <c r="J14" s="95">
        <v>5.88</v>
      </c>
      <c r="K14" s="134">
        <v>7.61</v>
      </c>
      <c r="L14" s="163">
        <v>7.693620040000001</v>
      </c>
    </row>
    <row r="15" spans="1:12" ht="12.75">
      <c r="A15" s="75" t="s">
        <v>36</v>
      </c>
      <c r="B15" s="98"/>
      <c r="C15" s="56"/>
      <c r="D15" s="98"/>
      <c r="E15" s="56"/>
      <c r="F15" s="99" t="s">
        <v>40</v>
      </c>
      <c r="G15" s="58"/>
      <c r="H15" s="155">
        <v>0.324317</v>
      </c>
      <c r="I15" s="59">
        <v>0.47</v>
      </c>
      <c r="J15" s="105">
        <v>0.13</v>
      </c>
      <c r="K15" s="136">
        <v>0.44</v>
      </c>
      <c r="L15" s="163">
        <v>3.2698698699999995</v>
      </c>
    </row>
    <row r="16" spans="1:12" ht="12.75">
      <c r="A16" s="79" t="s">
        <v>54</v>
      </c>
      <c r="B16" s="99">
        <v>0</v>
      </c>
      <c r="C16" s="57">
        <v>0</v>
      </c>
      <c r="D16" s="99">
        <v>0.005</v>
      </c>
      <c r="E16" s="57">
        <v>0.005982</v>
      </c>
      <c r="F16" s="99"/>
      <c r="G16" s="58"/>
      <c r="H16" s="155"/>
      <c r="I16" s="85"/>
      <c r="J16" s="105"/>
      <c r="K16" s="137"/>
      <c r="L16" s="165"/>
    </row>
    <row r="17" spans="1:12" ht="12.75">
      <c r="A17" s="77" t="s">
        <v>37</v>
      </c>
      <c r="B17" s="100">
        <v>5.76</v>
      </c>
      <c r="C17" s="62">
        <v>5.62</v>
      </c>
      <c r="D17" s="100">
        <v>4.9</v>
      </c>
      <c r="E17" s="62">
        <v>0.1065</v>
      </c>
      <c r="F17" s="100">
        <v>0.87</v>
      </c>
      <c r="G17" s="62">
        <v>0.848041</v>
      </c>
      <c r="H17" s="156"/>
      <c r="I17" s="63">
        <v>-0.76</v>
      </c>
      <c r="J17" s="100">
        <v>0.01</v>
      </c>
      <c r="K17" s="138">
        <v>0.25</v>
      </c>
      <c r="L17" s="166">
        <v>0</v>
      </c>
    </row>
    <row r="18" spans="1:12" ht="12.75">
      <c r="A18" s="82" t="s">
        <v>1</v>
      </c>
      <c r="B18" s="101">
        <v>19.304</v>
      </c>
      <c r="C18" s="84">
        <v>7.72</v>
      </c>
      <c r="D18" s="101">
        <v>3.09</v>
      </c>
      <c r="E18" s="84">
        <v>5.204</v>
      </c>
      <c r="F18" s="101">
        <v>12.26</v>
      </c>
      <c r="G18" s="84">
        <v>13.016329</v>
      </c>
      <c r="H18" s="101">
        <v>2.36565573</v>
      </c>
      <c r="I18" s="84">
        <v>5.33</v>
      </c>
      <c r="J18" s="101">
        <v>4.47</v>
      </c>
      <c r="K18" s="139">
        <v>2.43</v>
      </c>
      <c r="L18" s="167">
        <v>3.9362500500000004</v>
      </c>
    </row>
    <row r="19" spans="1:12" ht="24">
      <c r="A19" s="80" t="s">
        <v>38</v>
      </c>
      <c r="B19" s="102">
        <v>3.48</v>
      </c>
      <c r="C19" s="66">
        <v>1.99</v>
      </c>
      <c r="D19" s="102">
        <v>1.91</v>
      </c>
      <c r="E19" s="66">
        <v>1.991</v>
      </c>
      <c r="F19" s="102">
        <v>2.85</v>
      </c>
      <c r="G19" s="66">
        <v>3.259175</v>
      </c>
      <c r="H19" s="102">
        <v>3.54212778</v>
      </c>
      <c r="I19" s="66">
        <v>3.58</v>
      </c>
      <c r="J19" s="102">
        <v>3.97</v>
      </c>
      <c r="K19" s="140">
        <v>4.42</v>
      </c>
      <c r="L19" s="168">
        <v>4.573953969999998</v>
      </c>
    </row>
    <row r="20" spans="1:12" ht="12.75">
      <c r="A20" s="81" t="s">
        <v>41</v>
      </c>
      <c r="B20" s="103">
        <v>0.181</v>
      </c>
      <c r="C20" s="85"/>
      <c r="D20" s="104"/>
      <c r="E20" s="85"/>
      <c r="F20" s="104"/>
      <c r="G20" s="85"/>
      <c r="H20" s="104"/>
      <c r="I20" s="85"/>
      <c r="J20" s="104"/>
      <c r="K20" s="139"/>
      <c r="L20" s="169"/>
    </row>
    <row r="21" spans="1:12" ht="12.75">
      <c r="A21" s="87" t="s">
        <v>39</v>
      </c>
      <c r="B21" s="120">
        <v>162.595</v>
      </c>
      <c r="C21" s="72">
        <v>137.17</v>
      </c>
      <c r="D21" s="120">
        <v>110.3</v>
      </c>
      <c r="E21" s="72">
        <v>128.14432599999998</v>
      </c>
      <c r="F21" s="120">
        <v>120.89</v>
      </c>
      <c r="G21" s="72">
        <v>89.71391902</v>
      </c>
      <c r="H21" s="120">
        <v>132.13661783999999</v>
      </c>
      <c r="I21" s="72">
        <v>112.61999999999999</v>
      </c>
      <c r="J21" s="120">
        <f>J6+J10+J13+J18+J19</f>
        <v>87.08</v>
      </c>
      <c r="K21" s="148">
        <v>114.19</v>
      </c>
      <c r="L21" s="168">
        <v>117.00922640999997</v>
      </c>
    </row>
    <row r="22" spans="1:12" s="47" customFormat="1" ht="12">
      <c r="A22" s="171" t="s">
        <v>58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</row>
    <row r="23" spans="1:12" ht="12.75">
      <c r="A23" s="73" t="s">
        <v>27</v>
      </c>
      <c r="B23" s="94">
        <f>SUM(B24:B26)</f>
        <v>77.06</v>
      </c>
      <c r="C23" s="49">
        <f>SUM(C24:C26)</f>
        <v>87.92</v>
      </c>
      <c r="D23" s="94">
        <f>SUM(D24:D26)</f>
        <v>103.53</v>
      </c>
      <c r="E23" s="49">
        <v>112.05764099999999</v>
      </c>
      <c r="F23" s="94">
        <v>109.12</v>
      </c>
      <c r="G23" s="49">
        <f>SUM(G24:G27)</f>
        <v>96.76708599999999</v>
      </c>
      <c r="H23" s="94">
        <v>94.55040078</v>
      </c>
      <c r="I23" s="49">
        <v>93.73</v>
      </c>
      <c r="J23" s="94">
        <f>J24+J25+J26</f>
        <v>97.08000000000001</v>
      </c>
      <c r="K23" s="141">
        <f>K24+K25+K26</f>
        <v>96.11</v>
      </c>
      <c r="L23" s="94">
        <v>89.97063132999999</v>
      </c>
    </row>
    <row r="24" spans="1:12" ht="12.75">
      <c r="A24" s="75" t="s">
        <v>28</v>
      </c>
      <c r="B24" s="95">
        <v>29.09</v>
      </c>
      <c r="C24" s="51">
        <v>28.83</v>
      </c>
      <c r="D24" s="95">
        <v>28.03</v>
      </c>
      <c r="E24" s="51">
        <v>34.241641</v>
      </c>
      <c r="F24" s="95">
        <v>36.75</v>
      </c>
      <c r="G24" s="51">
        <v>34.846597</v>
      </c>
      <c r="H24" s="95">
        <v>33.52134119</v>
      </c>
      <c r="I24" s="51">
        <v>34.46</v>
      </c>
      <c r="J24" s="95">
        <v>38.83</v>
      </c>
      <c r="K24" s="142">
        <v>38.11</v>
      </c>
      <c r="L24" s="163">
        <v>36.82781407</v>
      </c>
    </row>
    <row r="25" spans="1:12" ht="22.5">
      <c r="A25" s="76" t="s">
        <v>29</v>
      </c>
      <c r="B25" s="95">
        <v>42.64</v>
      </c>
      <c r="C25" s="51">
        <v>50.64</v>
      </c>
      <c r="D25" s="95">
        <v>57.29</v>
      </c>
      <c r="E25" s="51">
        <v>58.282</v>
      </c>
      <c r="F25" s="95">
        <v>55.37</v>
      </c>
      <c r="G25" s="51">
        <v>41.326572999999996</v>
      </c>
      <c r="H25" s="95">
        <v>37.16420142</v>
      </c>
      <c r="I25" s="51">
        <v>34.54</v>
      </c>
      <c r="J25" s="95">
        <v>35.63</v>
      </c>
      <c r="K25" s="142">
        <v>30.95</v>
      </c>
      <c r="L25" s="163">
        <v>26.383940839999998</v>
      </c>
    </row>
    <row r="26" spans="1:12" ht="12.75">
      <c r="A26" s="77" t="s">
        <v>30</v>
      </c>
      <c r="B26" s="96">
        <v>5.33</v>
      </c>
      <c r="C26" s="54">
        <v>8.45</v>
      </c>
      <c r="D26" s="96">
        <v>18.21</v>
      </c>
      <c r="E26" s="54">
        <v>19.534</v>
      </c>
      <c r="F26" s="96">
        <v>17</v>
      </c>
      <c r="G26" s="54">
        <v>18.473109</v>
      </c>
      <c r="H26" s="96">
        <v>23.86485817</v>
      </c>
      <c r="I26" s="54">
        <v>24.73</v>
      </c>
      <c r="J26" s="96">
        <v>22.62</v>
      </c>
      <c r="K26" s="143">
        <v>27.05</v>
      </c>
      <c r="L26" s="164">
        <v>26.758876419999993</v>
      </c>
    </row>
    <row r="27" spans="1:12" ht="12.75">
      <c r="A27" s="78" t="s">
        <v>31</v>
      </c>
      <c r="B27" s="94">
        <f aca="true" t="shared" si="3" ref="B27:I27">B28+B29</f>
        <v>14.56</v>
      </c>
      <c r="C27" s="49">
        <f t="shared" si="3"/>
        <v>1.99</v>
      </c>
      <c r="D27" s="94">
        <f t="shared" si="3"/>
        <v>2.02</v>
      </c>
      <c r="E27" s="49">
        <f t="shared" si="3"/>
        <v>12.056000000000001</v>
      </c>
      <c r="F27" s="94">
        <f t="shared" si="3"/>
        <v>2.1</v>
      </c>
      <c r="G27" s="49">
        <f t="shared" si="3"/>
        <v>2.120807</v>
      </c>
      <c r="H27" s="94">
        <f t="shared" si="3"/>
        <v>2.139894</v>
      </c>
      <c r="I27" s="49">
        <f t="shared" si="3"/>
        <v>0</v>
      </c>
      <c r="J27" s="94">
        <f>J28+J29</f>
        <v>0</v>
      </c>
      <c r="K27" s="141">
        <f>K28</f>
        <v>1.55</v>
      </c>
      <c r="L27" s="94">
        <v>3.216616</v>
      </c>
    </row>
    <row r="28" spans="1:12" ht="12.75">
      <c r="A28" s="75" t="s">
        <v>32</v>
      </c>
      <c r="B28" s="95">
        <v>12.59</v>
      </c>
      <c r="C28" s="51"/>
      <c r="D28" s="95"/>
      <c r="E28" s="51">
        <v>10</v>
      </c>
      <c r="F28" s="95">
        <v>0</v>
      </c>
      <c r="G28" s="51">
        <v>0</v>
      </c>
      <c r="H28" s="95">
        <v>0</v>
      </c>
      <c r="I28" s="51">
        <v>0</v>
      </c>
      <c r="J28" s="95">
        <v>0</v>
      </c>
      <c r="K28" s="142">
        <v>1.55</v>
      </c>
      <c r="L28" s="163">
        <v>3.216616</v>
      </c>
    </row>
    <row r="29" spans="1:12" ht="22.5">
      <c r="A29" s="77" t="s">
        <v>33</v>
      </c>
      <c r="B29" s="96">
        <v>1.97</v>
      </c>
      <c r="C29" s="54">
        <v>1.99</v>
      </c>
      <c r="D29" s="96">
        <v>2.02</v>
      </c>
      <c r="E29" s="54">
        <v>2.056</v>
      </c>
      <c r="F29" s="96">
        <v>2.1</v>
      </c>
      <c r="G29" s="54">
        <v>2.120807</v>
      </c>
      <c r="H29" s="96">
        <v>2.139894</v>
      </c>
      <c r="I29" s="54">
        <v>0</v>
      </c>
      <c r="J29" s="96">
        <v>0</v>
      </c>
      <c r="K29" s="143" t="s">
        <v>74</v>
      </c>
      <c r="L29" s="164" t="s">
        <v>74</v>
      </c>
    </row>
    <row r="30" spans="1:12" ht="12.75">
      <c r="A30" s="78" t="s">
        <v>34</v>
      </c>
      <c r="B30" s="97">
        <f aca="true" t="shared" si="4" ref="B30:I30">B31+B32+B33+B34</f>
        <v>12.11</v>
      </c>
      <c r="C30" s="83">
        <f t="shared" si="4"/>
        <v>10.48</v>
      </c>
      <c r="D30" s="97">
        <f t="shared" si="4"/>
        <v>9.735</v>
      </c>
      <c r="E30" s="83">
        <f t="shared" si="4"/>
        <v>7.458982000000001</v>
      </c>
      <c r="F30" s="97">
        <f t="shared" si="4"/>
        <v>5.779999999999999</v>
      </c>
      <c r="G30" s="83">
        <f t="shared" si="4"/>
        <v>6.790461</v>
      </c>
      <c r="H30" s="97">
        <f t="shared" si="4"/>
        <v>7.9170196</v>
      </c>
      <c r="I30" s="83">
        <f t="shared" si="4"/>
        <v>10.950000000000001</v>
      </c>
      <c r="J30" s="97">
        <f>J31+J32+J33+J34</f>
        <v>6.3</v>
      </c>
      <c r="K30" s="141">
        <v>8.32</v>
      </c>
      <c r="L30" s="94">
        <v>11.297530020000002</v>
      </c>
    </row>
    <row r="31" spans="1:12" ht="12.75">
      <c r="A31" s="75" t="s">
        <v>35</v>
      </c>
      <c r="B31" s="95">
        <v>6.02</v>
      </c>
      <c r="C31" s="51">
        <v>6.55</v>
      </c>
      <c r="D31" s="95">
        <v>3.34</v>
      </c>
      <c r="E31" s="51">
        <v>4.939</v>
      </c>
      <c r="F31" s="95">
        <v>4.43</v>
      </c>
      <c r="G31" s="51">
        <v>5.075721</v>
      </c>
      <c r="H31" s="95">
        <v>6.5818786</v>
      </c>
      <c r="I31" s="51">
        <v>10.41</v>
      </c>
      <c r="J31" s="95">
        <v>5.81</v>
      </c>
      <c r="K31" s="142">
        <v>7.6</v>
      </c>
      <c r="L31" s="163">
        <v>7.921044760000001</v>
      </c>
    </row>
    <row r="32" spans="1:12" ht="12.75">
      <c r="A32" s="75" t="s">
        <v>36</v>
      </c>
      <c r="B32" s="98"/>
      <c r="C32" s="56"/>
      <c r="D32" s="98"/>
      <c r="E32" s="56"/>
      <c r="F32" s="99"/>
      <c r="G32" s="58"/>
      <c r="H32" s="155">
        <v>1.335141</v>
      </c>
      <c r="I32" s="59">
        <v>0.31</v>
      </c>
      <c r="J32" s="105">
        <v>0.29</v>
      </c>
      <c r="K32" s="142">
        <v>0.44</v>
      </c>
      <c r="L32" s="163">
        <v>3.25048526</v>
      </c>
    </row>
    <row r="33" spans="1:12" ht="12.75">
      <c r="A33" s="79" t="s">
        <v>54</v>
      </c>
      <c r="B33" s="99">
        <v>0.02</v>
      </c>
      <c r="C33" s="57">
        <v>0.01</v>
      </c>
      <c r="D33" s="99">
        <v>0.005</v>
      </c>
      <c r="E33" s="57">
        <v>0.005982</v>
      </c>
      <c r="F33" s="99"/>
      <c r="G33" s="58"/>
      <c r="H33" s="155"/>
      <c r="J33" s="105"/>
      <c r="K33" s="142"/>
      <c r="L33" s="163"/>
    </row>
    <row r="34" spans="1:12" ht="12.75">
      <c r="A34" s="77" t="s">
        <v>37</v>
      </c>
      <c r="B34" s="100">
        <v>6.07</v>
      </c>
      <c r="C34" s="62">
        <v>3.92</v>
      </c>
      <c r="D34" s="100">
        <v>6.39</v>
      </c>
      <c r="E34" s="62">
        <v>2.514</v>
      </c>
      <c r="F34" s="100">
        <v>1.35</v>
      </c>
      <c r="G34" s="62">
        <v>1.71474</v>
      </c>
      <c r="H34" s="156"/>
      <c r="I34" s="63">
        <v>0.23</v>
      </c>
      <c r="J34" s="100">
        <v>0.2</v>
      </c>
      <c r="K34" s="135">
        <v>0.28</v>
      </c>
      <c r="L34" s="164">
        <v>0.126</v>
      </c>
    </row>
    <row r="35" spans="1:12" ht="12.75">
      <c r="A35" s="87" t="s">
        <v>1</v>
      </c>
      <c r="B35" s="106">
        <f>11.16+0.28</f>
        <v>11.44</v>
      </c>
      <c r="C35" s="71">
        <v>13.66</v>
      </c>
      <c r="D35" s="106">
        <v>8.25</v>
      </c>
      <c r="E35" s="71">
        <v>4.848</v>
      </c>
      <c r="F35" s="106">
        <v>7.21</v>
      </c>
      <c r="G35" s="71">
        <v>9.706924</v>
      </c>
      <c r="H35" s="106">
        <v>7.2176928</v>
      </c>
      <c r="I35" s="71">
        <v>4.93</v>
      </c>
      <c r="J35" s="106">
        <v>6.05</v>
      </c>
      <c r="K35" s="144">
        <v>2.22</v>
      </c>
      <c r="L35" s="146">
        <v>2.3616515599999994</v>
      </c>
    </row>
    <row r="36" spans="1:12" ht="24">
      <c r="A36" s="80" t="s">
        <v>38</v>
      </c>
      <c r="B36" s="107">
        <v>2.92</v>
      </c>
      <c r="C36" s="88">
        <v>1.95</v>
      </c>
      <c r="D36" s="107">
        <v>1.91</v>
      </c>
      <c r="E36" s="88">
        <v>2.075</v>
      </c>
      <c r="F36" s="107">
        <v>3.17</v>
      </c>
      <c r="G36" s="88">
        <v>3.199582</v>
      </c>
      <c r="H36" s="107">
        <v>3.59844122</v>
      </c>
      <c r="I36" s="88">
        <v>3.46</v>
      </c>
      <c r="J36" s="107">
        <v>3.95</v>
      </c>
      <c r="K36" s="145">
        <v>4.11</v>
      </c>
      <c r="L36" s="147">
        <v>4.720479619999999</v>
      </c>
    </row>
    <row r="37" spans="1:12" ht="12.75">
      <c r="A37" s="81" t="s">
        <v>41</v>
      </c>
      <c r="B37" s="108">
        <v>0.129</v>
      </c>
      <c r="C37" s="74"/>
      <c r="D37" s="109"/>
      <c r="E37" s="74"/>
      <c r="F37" s="109"/>
      <c r="G37" s="74"/>
      <c r="H37" s="109"/>
      <c r="I37" s="74"/>
      <c r="J37" s="109"/>
      <c r="K37" s="74"/>
      <c r="L37" s="170"/>
    </row>
    <row r="38" spans="1:12" ht="12.75">
      <c r="A38" s="87" t="s">
        <v>39</v>
      </c>
      <c r="B38" s="120">
        <f aca="true" t="shared" si="5" ref="B38:I38">B23+B27+B30+B35+B36</f>
        <v>118.09</v>
      </c>
      <c r="C38" s="72">
        <f t="shared" si="5"/>
        <v>116</v>
      </c>
      <c r="D38" s="120">
        <f t="shared" si="5"/>
        <v>125.445</v>
      </c>
      <c r="E38" s="72">
        <f t="shared" si="5"/>
        <v>138.495623</v>
      </c>
      <c r="F38" s="120">
        <f t="shared" si="5"/>
        <v>127.38</v>
      </c>
      <c r="G38" s="72">
        <f t="shared" si="5"/>
        <v>118.58485999999999</v>
      </c>
      <c r="H38" s="120">
        <f t="shared" si="5"/>
        <v>115.4234484</v>
      </c>
      <c r="I38" s="72">
        <f t="shared" si="5"/>
        <v>113.07000000000001</v>
      </c>
      <c r="J38" s="120">
        <f>J23+J27+J30+J35+J36</f>
        <v>113.38000000000001</v>
      </c>
      <c r="K38" s="147">
        <f>K23+K27+K30+K35+K36</f>
        <v>112.30999999999999</v>
      </c>
      <c r="L38" s="147">
        <v>111.56690852999999</v>
      </c>
    </row>
    <row r="39" spans="1:12" s="47" customFormat="1" ht="12">
      <c r="A39" s="171" t="s">
        <v>56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</row>
    <row r="40" spans="1:12" ht="12.75">
      <c r="A40" s="48" t="s">
        <v>27</v>
      </c>
      <c r="B40" s="110"/>
      <c r="C40" s="49">
        <f aca="true" t="shared" si="6" ref="C40:J40">C41+C42+C43</f>
        <v>124.88</v>
      </c>
      <c r="D40" s="94">
        <f t="shared" si="6"/>
        <v>104.82000000000001</v>
      </c>
      <c r="E40" s="49">
        <f t="shared" si="6"/>
        <v>105.55</v>
      </c>
      <c r="F40" s="94">
        <f t="shared" si="6"/>
        <v>104.60000000000001</v>
      </c>
      <c r="G40" s="49">
        <f t="shared" si="6"/>
        <v>104.64</v>
      </c>
      <c r="H40" s="94">
        <f t="shared" si="6"/>
        <v>103.96659499999998</v>
      </c>
      <c r="I40" s="49">
        <f t="shared" si="6"/>
        <v>105.333924</v>
      </c>
      <c r="J40" s="94">
        <f t="shared" si="6"/>
        <v>101.00999999999999</v>
      </c>
      <c r="K40" s="49">
        <f>K41+K42+K43</f>
        <v>99.19</v>
      </c>
      <c r="L40" s="94">
        <f>L41+L42+L43</f>
        <v>96.89</v>
      </c>
    </row>
    <row r="41" spans="1:12" ht="12.75">
      <c r="A41" s="50" t="s">
        <v>28</v>
      </c>
      <c r="B41" s="111"/>
      <c r="C41" s="51">
        <v>34.48</v>
      </c>
      <c r="D41" s="95">
        <v>33.9</v>
      </c>
      <c r="E41" s="51">
        <v>35.8</v>
      </c>
      <c r="F41" s="95">
        <v>33.7</v>
      </c>
      <c r="G41" s="51">
        <v>36.04</v>
      </c>
      <c r="H41" s="95">
        <v>36.447795</v>
      </c>
      <c r="I41" s="51">
        <v>38.03939</v>
      </c>
      <c r="J41" s="95">
        <v>36.15</v>
      </c>
      <c r="K41" s="51">
        <v>38.42</v>
      </c>
      <c r="L41" s="163">
        <v>38.37</v>
      </c>
    </row>
    <row r="42" spans="1:12" ht="22.5">
      <c r="A42" s="52" t="s">
        <v>29</v>
      </c>
      <c r="B42" s="111"/>
      <c r="C42" s="51">
        <f>31.73+46.6</f>
        <v>78.33</v>
      </c>
      <c r="D42" s="95">
        <v>61.52</v>
      </c>
      <c r="E42" s="51">
        <v>56.45</v>
      </c>
      <c r="F42" s="95">
        <v>56.1</v>
      </c>
      <c r="G42" s="51">
        <v>48.3</v>
      </c>
      <c r="H42" s="95">
        <v>43.960013</v>
      </c>
      <c r="I42" s="51">
        <v>41.713933</v>
      </c>
      <c r="J42" s="95">
        <v>39.43</v>
      </c>
      <c r="K42" s="51">
        <v>35.2</v>
      </c>
      <c r="L42" s="163">
        <v>32.94</v>
      </c>
    </row>
    <row r="43" spans="1:12" ht="12.75">
      <c r="A43" s="53" t="s">
        <v>30</v>
      </c>
      <c r="B43" s="112"/>
      <c r="C43" s="54">
        <v>12.07</v>
      </c>
      <c r="D43" s="96">
        <v>9.4</v>
      </c>
      <c r="E43" s="54">
        <v>13.3</v>
      </c>
      <c r="F43" s="96">
        <v>14.8</v>
      </c>
      <c r="G43" s="54">
        <v>20.3</v>
      </c>
      <c r="H43" s="96">
        <v>23.558787</v>
      </c>
      <c r="I43" s="54">
        <v>25.580601</v>
      </c>
      <c r="J43" s="96">
        <v>25.43</v>
      </c>
      <c r="K43" s="51">
        <v>25.57</v>
      </c>
      <c r="L43" s="164">
        <v>25.58</v>
      </c>
    </row>
    <row r="44" spans="1:12" ht="12.75">
      <c r="A44" s="55" t="s">
        <v>31</v>
      </c>
      <c r="B44" s="110"/>
      <c r="C44" s="49">
        <f aca="true" t="shared" si="7" ref="C44:J44">C45+C46</f>
        <v>2</v>
      </c>
      <c r="D44" s="94">
        <f t="shared" si="7"/>
        <v>2.02</v>
      </c>
      <c r="E44" s="49">
        <f t="shared" si="7"/>
        <v>12.06</v>
      </c>
      <c r="F44" s="94">
        <f t="shared" si="7"/>
        <v>2.1</v>
      </c>
      <c r="G44" s="49">
        <f t="shared" si="7"/>
        <v>2.13</v>
      </c>
      <c r="H44" s="94">
        <f t="shared" si="7"/>
        <v>2.152619</v>
      </c>
      <c r="I44" s="49">
        <f t="shared" si="7"/>
        <v>2.17845</v>
      </c>
      <c r="J44" s="94">
        <f t="shared" si="7"/>
        <v>0</v>
      </c>
      <c r="K44" s="49">
        <f>K45+K46</f>
        <v>0.5</v>
      </c>
      <c r="L44" s="94">
        <f>L45</f>
        <v>3.92</v>
      </c>
    </row>
    <row r="45" spans="1:12" ht="12.75">
      <c r="A45" s="50" t="s">
        <v>32</v>
      </c>
      <c r="B45" s="111"/>
      <c r="C45" s="51">
        <v>0</v>
      </c>
      <c r="D45" s="95"/>
      <c r="E45" s="51">
        <v>10</v>
      </c>
      <c r="F45" s="95">
        <v>0</v>
      </c>
      <c r="G45" s="51">
        <v>0</v>
      </c>
      <c r="H45" s="95">
        <v>0</v>
      </c>
      <c r="I45" s="51">
        <v>0</v>
      </c>
      <c r="J45" s="95">
        <v>0</v>
      </c>
      <c r="K45" s="51">
        <v>0.5</v>
      </c>
      <c r="L45" s="163">
        <v>3.92</v>
      </c>
    </row>
    <row r="46" spans="1:12" ht="22.5">
      <c r="A46" s="53" t="s">
        <v>33</v>
      </c>
      <c r="B46" s="112"/>
      <c r="C46" s="54">
        <v>2</v>
      </c>
      <c r="D46" s="96">
        <v>2.02</v>
      </c>
      <c r="E46" s="54">
        <v>2.06</v>
      </c>
      <c r="F46" s="96">
        <v>2.1</v>
      </c>
      <c r="G46" s="54">
        <v>2.13</v>
      </c>
      <c r="H46" s="96">
        <v>2.152619</v>
      </c>
      <c r="I46" s="54">
        <v>2.17845</v>
      </c>
      <c r="J46" s="96">
        <v>0</v>
      </c>
      <c r="K46" s="51">
        <v>0</v>
      </c>
      <c r="L46" s="164" t="s">
        <v>74</v>
      </c>
    </row>
    <row r="47" spans="1:12" ht="12.75">
      <c r="A47" s="55" t="s">
        <v>34</v>
      </c>
      <c r="B47" s="110"/>
      <c r="C47" s="49">
        <f>C48+C49+C50+C51</f>
        <v>14.36</v>
      </c>
      <c r="D47" s="94">
        <f aca="true" t="shared" si="8" ref="D47:K47">D48+D49+D50+D51</f>
        <v>14.23</v>
      </c>
      <c r="E47" s="49">
        <f t="shared" si="8"/>
        <v>5.2</v>
      </c>
      <c r="F47" s="94">
        <f t="shared" si="8"/>
        <v>4.8</v>
      </c>
      <c r="G47" s="49">
        <f t="shared" si="8"/>
        <v>0.59</v>
      </c>
      <c r="H47" s="94">
        <f t="shared" si="8"/>
        <v>5.924054</v>
      </c>
      <c r="I47" s="49">
        <f t="shared" si="8"/>
        <v>5.764952</v>
      </c>
      <c r="J47" s="94">
        <f t="shared" si="8"/>
        <v>10.950000000000001</v>
      </c>
      <c r="K47" s="49">
        <f t="shared" si="8"/>
        <v>8.86</v>
      </c>
      <c r="L47" s="94">
        <f>L48+L49+L50</f>
        <v>8.74</v>
      </c>
    </row>
    <row r="48" spans="1:12" ht="12.75">
      <c r="A48" s="50" t="s">
        <v>35</v>
      </c>
      <c r="B48" s="111"/>
      <c r="C48" s="51">
        <v>6.08</v>
      </c>
      <c r="D48" s="95">
        <v>7.5</v>
      </c>
      <c r="E48" s="51">
        <v>5.2</v>
      </c>
      <c r="F48" s="95">
        <v>4.8</v>
      </c>
      <c r="G48" s="51">
        <v>0</v>
      </c>
      <c r="H48" s="95">
        <v>5.424054</v>
      </c>
      <c r="I48" s="51">
        <v>5.191606</v>
      </c>
      <c r="J48" s="95">
        <v>10.38</v>
      </c>
      <c r="K48" s="51">
        <v>8.28</v>
      </c>
      <c r="L48" s="163">
        <v>8.43</v>
      </c>
    </row>
    <row r="49" spans="1:12" ht="12.75">
      <c r="A49" s="50" t="s">
        <v>36</v>
      </c>
      <c r="B49" s="113"/>
      <c r="C49" s="60"/>
      <c r="D49" s="105"/>
      <c r="E49" s="60"/>
      <c r="F49" s="105"/>
      <c r="G49" s="60">
        <v>0.5</v>
      </c>
      <c r="H49" s="105"/>
      <c r="I49" s="60">
        <v>0.573346</v>
      </c>
      <c r="J49" s="105">
        <v>0.57</v>
      </c>
      <c r="K49" s="60">
        <v>0.58</v>
      </c>
      <c r="L49" s="163">
        <v>0.31</v>
      </c>
    </row>
    <row r="50" spans="1:12" ht="12.75">
      <c r="A50" s="61" t="s">
        <v>54</v>
      </c>
      <c r="B50" s="113"/>
      <c r="C50" s="60">
        <v>0.89</v>
      </c>
      <c r="D50" s="105">
        <v>0.03</v>
      </c>
      <c r="E50" s="60"/>
      <c r="F50" s="105"/>
      <c r="G50" s="60"/>
      <c r="H50" s="105"/>
      <c r="I50" s="60"/>
      <c r="J50" s="105"/>
      <c r="K50" s="60"/>
      <c r="L50" s="163"/>
    </row>
    <row r="51" spans="1:12" ht="12.75">
      <c r="A51" s="53" t="s">
        <v>37</v>
      </c>
      <c r="B51" s="114"/>
      <c r="C51" s="69">
        <v>7.39</v>
      </c>
      <c r="D51" s="118">
        <v>6.7</v>
      </c>
      <c r="E51" s="69">
        <v>0</v>
      </c>
      <c r="F51" s="118">
        <v>0</v>
      </c>
      <c r="G51" s="69">
        <v>0.09</v>
      </c>
      <c r="H51" s="118">
        <v>0.5</v>
      </c>
      <c r="I51" s="69"/>
      <c r="J51" s="118">
        <v>0</v>
      </c>
      <c r="K51" s="100">
        <v>0</v>
      </c>
      <c r="L51" s="164">
        <v>0</v>
      </c>
    </row>
    <row r="52" spans="1:12" ht="12.75">
      <c r="A52" s="64" t="s">
        <v>1</v>
      </c>
      <c r="B52" s="115"/>
      <c r="C52" s="71">
        <v>18.09</v>
      </c>
      <c r="D52" s="106">
        <v>15.9</v>
      </c>
      <c r="E52" s="71">
        <v>19.71</v>
      </c>
      <c r="F52" s="106">
        <v>16.2</v>
      </c>
      <c r="G52" s="71">
        <v>9.34</v>
      </c>
      <c r="H52" s="106">
        <v>6.799366</v>
      </c>
      <c r="I52" s="71">
        <v>6.522832</v>
      </c>
      <c r="J52" s="106">
        <v>8.19</v>
      </c>
      <c r="K52" s="71">
        <v>6.76</v>
      </c>
      <c r="L52" s="146">
        <v>4.62</v>
      </c>
    </row>
    <row r="53" spans="1:12" ht="24">
      <c r="A53" s="65" t="s">
        <v>38</v>
      </c>
      <c r="B53" s="116"/>
      <c r="C53" s="70">
        <v>1.79</v>
      </c>
      <c r="D53" s="119">
        <v>1.7</v>
      </c>
      <c r="E53" s="70">
        <v>2</v>
      </c>
      <c r="F53" s="119">
        <v>3.1</v>
      </c>
      <c r="G53" s="70">
        <v>3.13</v>
      </c>
      <c r="H53" s="119">
        <v>3.5</v>
      </c>
      <c r="I53" s="70">
        <v>3.525612</v>
      </c>
      <c r="J53" s="119">
        <v>4.07</v>
      </c>
      <c r="K53" s="70">
        <v>4.17</v>
      </c>
      <c r="L53" s="147">
        <v>4.1</v>
      </c>
    </row>
    <row r="54" spans="1:12" ht="12.75">
      <c r="A54" s="68" t="s">
        <v>39</v>
      </c>
      <c r="B54" s="117"/>
      <c r="C54" s="72">
        <f aca="true" t="shared" si="9" ref="C54:J54">C40+C44+C47+C52+C53</f>
        <v>161.12</v>
      </c>
      <c r="D54" s="120">
        <f t="shared" si="9"/>
        <v>138.67</v>
      </c>
      <c r="E54" s="72">
        <f t="shared" si="9"/>
        <v>144.52</v>
      </c>
      <c r="F54" s="120">
        <f t="shared" si="9"/>
        <v>130.8</v>
      </c>
      <c r="G54" s="72">
        <f t="shared" si="9"/>
        <v>119.83</v>
      </c>
      <c r="H54" s="120">
        <f t="shared" si="9"/>
        <v>122.34263399999999</v>
      </c>
      <c r="I54" s="72">
        <f t="shared" si="9"/>
        <v>123.32576999999998</v>
      </c>
      <c r="J54" s="120">
        <f t="shared" si="9"/>
        <v>124.22</v>
      </c>
      <c r="K54" s="72">
        <f>K40+K44+K47+K52+K53</f>
        <v>119.48</v>
      </c>
      <c r="L54" s="173">
        <f>L40+L44+L47+L52+L53</f>
        <v>118.27</v>
      </c>
    </row>
    <row r="55" spans="1:12" s="47" customFormat="1" ht="12">
      <c r="A55" s="171" t="s">
        <v>55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</row>
    <row r="56" spans="1:12" ht="12.75">
      <c r="A56" s="48" t="s">
        <v>27</v>
      </c>
      <c r="B56" s="110"/>
      <c r="C56" s="49">
        <f aca="true" t="shared" si="10" ref="C56:K56">C57+C58+C59</f>
        <v>100</v>
      </c>
      <c r="D56" s="94">
        <f t="shared" si="10"/>
        <v>102.49000000000001</v>
      </c>
      <c r="E56" s="49">
        <f t="shared" si="10"/>
        <v>111.85</v>
      </c>
      <c r="F56" s="94">
        <f t="shared" si="10"/>
        <v>110</v>
      </c>
      <c r="G56" s="49">
        <f t="shared" si="10"/>
        <v>104.82000000000001</v>
      </c>
      <c r="H56" s="94">
        <f t="shared" si="10"/>
        <v>103.96659499999998</v>
      </c>
      <c r="I56" s="49">
        <f t="shared" si="10"/>
        <v>105.333924</v>
      </c>
      <c r="J56" s="94">
        <f t="shared" si="10"/>
        <v>101.00999999999999</v>
      </c>
      <c r="K56" s="94">
        <f t="shared" si="10"/>
        <v>99.09</v>
      </c>
      <c r="L56" s="94">
        <f>L57+L58+L59</f>
        <v>96.69</v>
      </c>
    </row>
    <row r="57" spans="1:12" ht="12.75">
      <c r="A57" s="50" t="s">
        <v>28</v>
      </c>
      <c r="B57" s="111"/>
      <c r="C57" s="51">
        <v>34.48</v>
      </c>
      <c r="D57" s="95">
        <v>33.9</v>
      </c>
      <c r="E57" s="51">
        <v>35.8</v>
      </c>
      <c r="F57" s="95">
        <v>33.7</v>
      </c>
      <c r="G57" s="51">
        <v>36.04</v>
      </c>
      <c r="H57" s="95">
        <v>36.447795</v>
      </c>
      <c r="I57" s="51">
        <v>38.03939</v>
      </c>
      <c r="J57" s="95">
        <v>36.15</v>
      </c>
      <c r="K57" s="95">
        <v>38.42</v>
      </c>
      <c r="L57" s="95">
        <v>38.37</v>
      </c>
    </row>
    <row r="58" spans="1:12" ht="22.5">
      <c r="A58" s="52" t="s">
        <v>29</v>
      </c>
      <c r="B58" s="111"/>
      <c r="C58" s="51">
        <f>31.6+23.35</f>
        <v>54.95</v>
      </c>
      <c r="D58" s="95">
        <v>58.5</v>
      </c>
      <c r="E58" s="51">
        <v>54.95</v>
      </c>
      <c r="F58" s="95">
        <v>56.2</v>
      </c>
      <c r="G58" s="51">
        <v>48.3</v>
      </c>
      <c r="H58" s="95">
        <v>43.960013</v>
      </c>
      <c r="I58" s="51">
        <v>41.713933</v>
      </c>
      <c r="J58" s="95">
        <v>39.43</v>
      </c>
      <c r="K58" s="95">
        <v>35.3</v>
      </c>
      <c r="L58" s="95">
        <v>32.94</v>
      </c>
    </row>
    <row r="59" spans="1:12" ht="12.75">
      <c r="A59" s="53" t="s">
        <v>30</v>
      </c>
      <c r="B59" s="112"/>
      <c r="C59" s="54">
        <v>10.57</v>
      </c>
      <c r="D59" s="96">
        <v>10.09</v>
      </c>
      <c r="E59" s="54">
        <v>21.1</v>
      </c>
      <c r="F59" s="96">
        <v>20.1</v>
      </c>
      <c r="G59" s="54">
        <v>20.48</v>
      </c>
      <c r="H59" s="96">
        <v>23.558787</v>
      </c>
      <c r="I59" s="54">
        <v>25.580601</v>
      </c>
      <c r="J59" s="96">
        <v>25.43</v>
      </c>
      <c r="K59" s="95">
        <v>25.37</v>
      </c>
      <c r="L59" s="95">
        <v>25.38</v>
      </c>
    </row>
    <row r="60" spans="1:12" ht="12.75">
      <c r="A60" s="55" t="s">
        <v>31</v>
      </c>
      <c r="B60" s="110"/>
      <c r="C60" s="49">
        <f aca="true" t="shared" si="11" ref="C60:J60">C61+C62</f>
        <v>2</v>
      </c>
      <c r="D60" s="94">
        <f t="shared" si="11"/>
        <v>2.02</v>
      </c>
      <c r="E60" s="49">
        <f t="shared" si="11"/>
        <v>12.06</v>
      </c>
      <c r="F60" s="94">
        <f t="shared" si="11"/>
        <v>2.1</v>
      </c>
      <c r="G60" s="49">
        <f t="shared" si="11"/>
        <v>2.13</v>
      </c>
      <c r="H60" s="94">
        <f t="shared" si="11"/>
        <v>2.152619</v>
      </c>
      <c r="I60" s="49">
        <f t="shared" si="11"/>
        <v>2.17845</v>
      </c>
      <c r="J60" s="94">
        <f t="shared" si="11"/>
        <v>0</v>
      </c>
      <c r="K60" s="94">
        <f>K61+K62</f>
        <v>0.5</v>
      </c>
      <c r="L60" s="94">
        <f>L61</f>
        <v>3.92</v>
      </c>
    </row>
    <row r="61" spans="1:12" ht="12.75">
      <c r="A61" s="50" t="s">
        <v>32</v>
      </c>
      <c r="B61" s="111"/>
      <c r="C61" s="51">
        <v>0</v>
      </c>
      <c r="D61" s="95"/>
      <c r="E61" s="51">
        <v>10</v>
      </c>
      <c r="F61" s="95">
        <v>0</v>
      </c>
      <c r="G61" s="51">
        <v>0</v>
      </c>
      <c r="H61" s="95">
        <v>0</v>
      </c>
      <c r="I61" s="51">
        <v>0</v>
      </c>
      <c r="J61" s="95">
        <v>0</v>
      </c>
      <c r="K61" s="95">
        <v>0.5</v>
      </c>
      <c r="L61" s="95">
        <v>3.92</v>
      </c>
    </row>
    <row r="62" spans="1:12" ht="22.5">
      <c r="A62" s="53" t="s">
        <v>33</v>
      </c>
      <c r="B62" s="112"/>
      <c r="C62" s="54">
        <v>2</v>
      </c>
      <c r="D62" s="96">
        <v>2.02</v>
      </c>
      <c r="E62" s="54">
        <v>2.06</v>
      </c>
      <c r="F62" s="96">
        <v>2.1</v>
      </c>
      <c r="G62" s="54">
        <v>2.13</v>
      </c>
      <c r="H62" s="96">
        <v>2.152619</v>
      </c>
      <c r="I62" s="54">
        <v>2.17845</v>
      </c>
      <c r="J62" s="96">
        <v>0</v>
      </c>
      <c r="K62" s="95">
        <v>0</v>
      </c>
      <c r="L62" s="95" t="s">
        <v>74</v>
      </c>
    </row>
    <row r="63" spans="1:12" ht="12.75">
      <c r="A63" s="55" t="s">
        <v>34</v>
      </c>
      <c r="B63" s="110"/>
      <c r="C63" s="49">
        <f aca="true" t="shared" si="12" ref="C63:K63">C64+C65+C66+C67</f>
        <v>13.780000000000001</v>
      </c>
      <c r="D63" s="94">
        <f t="shared" si="12"/>
        <v>12.57</v>
      </c>
      <c r="E63" s="49">
        <f t="shared" si="12"/>
        <v>7.44</v>
      </c>
      <c r="F63" s="94">
        <f t="shared" si="12"/>
        <v>7.8</v>
      </c>
      <c r="G63" s="49">
        <f t="shared" si="12"/>
        <v>1.63</v>
      </c>
      <c r="H63" s="94">
        <f t="shared" si="12"/>
        <v>7.895554</v>
      </c>
      <c r="I63" s="49">
        <f t="shared" si="12"/>
        <v>6.650661</v>
      </c>
      <c r="J63" s="94">
        <f t="shared" si="12"/>
        <v>11.680000000000001</v>
      </c>
      <c r="K63" s="94">
        <f t="shared" si="12"/>
        <v>9.059999999999999</v>
      </c>
      <c r="L63" s="94">
        <f>L64+L65+L67</f>
        <v>8.94</v>
      </c>
    </row>
    <row r="64" spans="1:12" ht="12.75">
      <c r="A64" s="50" t="s">
        <v>35</v>
      </c>
      <c r="B64" s="111"/>
      <c r="C64" s="51">
        <v>6.08</v>
      </c>
      <c r="D64" s="95">
        <v>7.5</v>
      </c>
      <c r="E64" s="51">
        <v>5.2</v>
      </c>
      <c r="F64" s="95">
        <v>4.8</v>
      </c>
      <c r="G64" s="51">
        <v>0</v>
      </c>
      <c r="H64" s="95">
        <v>5.424054</v>
      </c>
      <c r="I64" s="51">
        <v>5.191606</v>
      </c>
      <c r="J64" s="95">
        <v>10.38</v>
      </c>
      <c r="K64" s="95">
        <v>8.28</v>
      </c>
      <c r="L64" s="95">
        <v>8.43</v>
      </c>
    </row>
    <row r="65" spans="1:12" ht="12.75">
      <c r="A65" s="50" t="s">
        <v>36</v>
      </c>
      <c r="B65" s="113"/>
      <c r="C65" s="60"/>
      <c r="D65" s="105"/>
      <c r="E65" s="60"/>
      <c r="F65" s="105"/>
      <c r="G65" s="60">
        <v>0.5</v>
      </c>
      <c r="H65" s="105"/>
      <c r="I65" s="60">
        <v>0.573346</v>
      </c>
      <c r="J65" s="105">
        <v>0.57</v>
      </c>
      <c r="K65" s="105">
        <v>0.58</v>
      </c>
      <c r="L65" s="105">
        <v>0.31</v>
      </c>
    </row>
    <row r="66" spans="1:12" ht="12.75">
      <c r="A66" s="61" t="s">
        <v>54</v>
      </c>
      <c r="B66" s="113"/>
      <c r="C66" s="60">
        <v>0.98</v>
      </c>
      <c r="D66" s="105">
        <v>0.03</v>
      </c>
      <c r="E66" s="60"/>
      <c r="F66" s="105"/>
      <c r="G66" s="60"/>
      <c r="H66" s="105"/>
      <c r="I66" s="60"/>
      <c r="J66" s="105"/>
      <c r="K66" s="105"/>
      <c r="L66" s="105"/>
    </row>
    <row r="67" spans="1:12" ht="12.75">
      <c r="A67" s="53" t="s">
        <v>37</v>
      </c>
      <c r="B67" s="114"/>
      <c r="C67" s="69">
        <v>6.72</v>
      </c>
      <c r="D67" s="118">
        <v>5.04</v>
      </c>
      <c r="E67" s="69">
        <v>2.24</v>
      </c>
      <c r="F67" s="118">
        <v>3</v>
      </c>
      <c r="G67" s="69">
        <v>1.13</v>
      </c>
      <c r="H67" s="118">
        <v>2.4715</v>
      </c>
      <c r="I67" s="69">
        <v>0.885709</v>
      </c>
      <c r="J67" s="118">
        <v>0.73</v>
      </c>
      <c r="K67" s="118">
        <v>0.2</v>
      </c>
      <c r="L67" s="118">
        <v>0.2</v>
      </c>
    </row>
    <row r="68" spans="1:12" ht="12.75">
      <c r="A68" s="64" t="s">
        <v>1</v>
      </c>
      <c r="B68" s="115"/>
      <c r="C68" s="71">
        <v>20.93</v>
      </c>
      <c r="D68" s="106">
        <v>19.51</v>
      </c>
      <c r="E68" s="71">
        <v>13.48</v>
      </c>
      <c r="F68" s="106">
        <v>11.8</v>
      </c>
      <c r="G68" s="71">
        <v>13.56</v>
      </c>
      <c r="H68" s="106">
        <v>7.768673</v>
      </c>
      <c r="I68" s="71">
        <v>8.57793</v>
      </c>
      <c r="J68" s="106">
        <v>7.47</v>
      </c>
      <c r="K68" s="106">
        <v>6.6</v>
      </c>
      <c r="L68" s="106">
        <v>4.55</v>
      </c>
    </row>
    <row r="69" spans="1:12" ht="24">
      <c r="A69" s="65" t="s">
        <v>38</v>
      </c>
      <c r="B69" s="116"/>
      <c r="C69" s="70">
        <v>1.79</v>
      </c>
      <c r="D69" s="119">
        <v>1.7</v>
      </c>
      <c r="E69" s="70">
        <v>2</v>
      </c>
      <c r="F69" s="119">
        <v>3.1</v>
      </c>
      <c r="G69" s="70">
        <v>3.13</v>
      </c>
      <c r="H69" s="119">
        <v>3.5</v>
      </c>
      <c r="I69" s="70">
        <v>3.525612</v>
      </c>
      <c r="J69" s="119">
        <v>4.07</v>
      </c>
      <c r="K69" s="119">
        <v>4.17</v>
      </c>
      <c r="L69" s="119">
        <v>4.17</v>
      </c>
    </row>
    <row r="70" spans="1:12" ht="12.75">
      <c r="A70" s="68" t="s">
        <v>39</v>
      </c>
      <c r="B70" s="117"/>
      <c r="C70" s="72">
        <f aca="true" t="shared" si="13" ref="C70:J70">C56+C60+C63+C68+C69</f>
        <v>138.5</v>
      </c>
      <c r="D70" s="120">
        <f t="shared" si="13"/>
        <v>138.29</v>
      </c>
      <c r="E70" s="72">
        <f t="shared" si="13"/>
        <v>146.82999999999998</v>
      </c>
      <c r="F70" s="120">
        <f t="shared" si="13"/>
        <v>134.79999999999998</v>
      </c>
      <c r="G70" s="72">
        <f t="shared" si="13"/>
        <v>125.27</v>
      </c>
      <c r="H70" s="120">
        <f t="shared" si="13"/>
        <v>125.28344099999998</v>
      </c>
      <c r="I70" s="72">
        <f t="shared" si="13"/>
        <v>126.26657699999998</v>
      </c>
      <c r="J70" s="120">
        <f t="shared" si="13"/>
        <v>124.22999999999999</v>
      </c>
      <c r="K70" s="120">
        <f>K56+K60+K63+K68+K69</f>
        <v>119.42</v>
      </c>
      <c r="L70" s="120">
        <f>L56+L60+L63+L68+L69</f>
        <v>118.27</v>
      </c>
    </row>
    <row r="71" ht="12.75">
      <c r="M71" s="74"/>
    </row>
    <row r="72" spans="1:12" s="91" customFormat="1" ht="12.75">
      <c r="A72" s="91" t="s">
        <v>77</v>
      </c>
      <c r="B72" s="92"/>
      <c r="C72" s="92"/>
      <c r="D72" s="92"/>
      <c r="E72" s="92"/>
      <c r="F72" s="92"/>
      <c r="G72" s="92"/>
      <c r="H72" s="92"/>
      <c r="I72" s="92"/>
      <c r="J72" s="92"/>
      <c r="L72" s="93"/>
    </row>
    <row r="73" ht="12.75">
      <c r="A73" s="67" t="s">
        <v>78</v>
      </c>
    </row>
  </sheetData>
  <sheetProtection/>
  <mergeCells count="3">
    <mergeCell ref="A1:K1"/>
    <mergeCell ref="H15:H17"/>
    <mergeCell ref="H32:H3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4" sqref="E34"/>
    </sheetView>
  </sheetViews>
  <sheetFormatPr defaultColWidth="11.421875" defaultRowHeight="12.75"/>
  <cols>
    <col min="1" max="1" width="13.00390625" style="0" customWidth="1"/>
    <col min="2" max="2" width="36.8515625" style="0" customWidth="1"/>
  </cols>
  <sheetData>
    <row r="1" spans="1:11" ht="12.75">
      <c r="A1" s="39" t="s">
        <v>42</v>
      </c>
      <c r="B1" s="39" t="s">
        <v>42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27" t="s">
        <v>26</v>
      </c>
      <c r="B2" s="27"/>
      <c r="C2" s="39"/>
      <c r="D2" s="39"/>
      <c r="E2" s="39"/>
      <c r="F2" s="39"/>
      <c r="G2" s="39"/>
      <c r="H2" s="39"/>
      <c r="I2" s="39"/>
      <c r="J2" s="39"/>
      <c r="K2" s="39"/>
    </row>
    <row r="3" spans="3:11" ht="12.75">
      <c r="C3" s="27"/>
      <c r="D3" s="27"/>
      <c r="E3" s="27"/>
      <c r="F3" s="27"/>
      <c r="G3" s="27"/>
      <c r="H3" s="27"/>
      <c r="I3" s="27"/>
      <c r="J3" s="27"/>
      <c r="K3" s="27"/>
    </row>
    <row r="4" spans="1:11" s="38" customFormat="1" ht="12.75">
      <c r="A4" s="37"/>
      <c r="B4" s="37"/>
      <c r="C4" s="34">
        <v>2011</v>
      </c>
      <c r="D4" s="34">
        <v>2012</v>
      </c>
      <c r="E4" s="34">
        <v>2013</v>
      </c>
      <c r="F4" s="34">
        <v>2014</v>
      </c>
      <c r="G4" s="34">
        <v>2015</v>
      </c>
      <c r="H4" s="34">
        <v>2016</v>
      </c>
      <c r="I4" s="34">
        <v>2017</v>
      </c>
      <c r="J4" s="34">
        <v>2018</v>
      </c>
      <c r="K4" s="34">
        <v>2019</v>
      </c>
    </row>
    <row r="5" spans="1:11" ht="12.75">
      <c r="A5" s="160" t="s">
        <v>62</v>
      </c>
      <c r="B5" s="29" t="s">
        <v>43</v>
      </c>
      <c r="C5" s="35" t="s">
        <v>61</v>
      </c>
      <c r="D5" s="35" t="s">
        <v>61</v>
      </c>
      <c r="E5" s="35">
        <v>119.1</v>
      </c>
      <c r="F5" s="35">
        <v>116.6</v>
      </c>
      <c r="G5" s="35">
        <v>187.7</v>
      </c>
      <c r="H5" s="35">
        <v>166.70189034</v>
      </c>
      <c r="I5" s="35">
        <v>152.50306899</v>
      </c>
      <c r="J5" s="35">
        <v>162.70594400000002</v>
      </c>
      <c r="K5" s="35">
        <v>154.81809363</v>
      </c>
    </row>
    <row r="6" spans="1:11" ht="12.75">
      <c r="A6" s="161"/>
      <c r="B6" s="29" t="s">
        <v>44</v>
      </c>
      <c r="C6" s="35" t="s">
        <v>61</v>
      </c>
      <c r="D6" s="35" t="s">
        <v>61</v>
      </c>
      <c r="E6" s="35">
        <v>83.8</v>
      </c>
      <c r="F6" s="35">
        <v>77.7</v>
      </c>
      <c r="G6" s="35">
        <v>81.4</v>
      </c>
      <c r="H6" s="35">
        <v>74.78190037</v>
      </c>
      <c r="I6" s="35">
        <v>63.05889616000001</v>
      </c>
      <c r="J6" s="35">
        <v>88.175913</v>
      </c>
      <c r="K6" s="35">
        <v>95.53818086999999</v>
      </c>
    </row>
    <row r="7" spans="1:11" ht="13.5">
      <c r="A7" s="161"/>
      <c r="B7" s="29" t="s">
        <v>45</v>
      </c>
      <c r="C7" s="35" t="s">
        <v>61</v>
      </c>
      <c r="D7" s="35" t="s">
        <v>61</v>
      </c>
      <c r="E7" s="35">
        <v>92.1</v>
      </c>
      <c r="F7" s="35">
        <v>87.8</v>
      </c>
      <c r="G7" s="35">
        <v>100.5</v>
      </c>
      <c r="H7" s="35">
        <v>101.76960339</v>
      </c>
      <c r="I7" s="35">
        <v>102.42533481</v>
      </c>
      <c r="J7" s="35">
        <v>108.99289699999999</v>
      </c>
      <c r="K7" s="35">
        <v>118.55754686</v>
      </c>
    </row>
    <row r="8" spans="1:11" ht="12.75">
      <c r="A8" s="161"/>
      <c r="B8" s="29" t="s">
        <v>46</v>
      </c>
      <c r="C8" s="35" t="s">
        <v>61</v>
      </c>
      <c r="D8" s="35" t="s">
        <v>61</v>
      </c>
      <c r="E8" s="35">
        <v>37.8</v>
      </c>
      <c r="F8" s="35">
        <v>38.9</v>
      </c>
      <c r="G8" s="35">
        <v>37.7</v>
      </c>
      <c r="H8" s="35">
        <v>39.199843449999996</v>
      </c>
      <c r="I8" s="35">
        <v>43.60681800000001</v>
      </c>
      <c r="J8" s="35">
        <v>45.662031</v>
      </c>
      <c r="K8" s="35">
        <v>38.58929397</v>
      </c>
    </row>
    <row r="9" spans="1:11" ht="12.75">
      <c r="A9" s="161"/>
      <c r="B9" s="29" t="s">
        <v>47</v>
      </c>
      <c r="C9" s="35" t="s">
        <v>61</v>
      </c>
      <c r="D9" s="35" t="s">
        <v>61</v>
      </c>
      <c r="E9" s="35">
        <v>3.4</v>
      </c>
      <c r="F9" s="35">
        <v>3.5</v>
      </c>
      <c r="G9" s="35">
        <v>3.3</v>
      </c>
      <c r="H9" s="35">
        <v>2.9654749999999996</v>
      </c>
      <c r="I9" s="35">
        <v>0.082904</v>
      </c>
      <c r="J9" s="35">
        <v>0.073338</v>
      </c>
      <c r="K9" s="35">
        <v>0.0630684</v>
      </c>
    </row>
    <row r="10" spans="1:11" ht="12.75">
      <c r="A10" s="161"/>
      <c r="B10" s="29" t="s">
        <v>48</v>
      </c>
      <c r="C10" s="35" t="s">
        <v>61</v>
      </c>
      <c r="D10" s="35" t="s">
        <v>61</v>
      </c>
      <c r="E10" s="35">
        <v>26.9</v>
      </c>
      <c r="F10" s="35">
        <v>65.8</v>
      </c>
      <c r="G10" s="35">
        <v>50.8</v>
      </c>
      <c r="H10" s="35">
        <v>47.49258774</v>
      </c>
      <c r="I10" s="35">
        <v>44.82543175</v>
      </c>
      <c r="J10" s="35">
        <v>26.604869000000004</v>
      </c>
      <c r="K10" s="35">
        <v>28.02020108</v>
      </c>
    </row>
    <row r="11" spans="1:11" ht="13.5">
      <c r="A11" s="161"/>
      <c r="B11" s="29" t="s">
        <v>49</v>
      </c>
      <c r="C11" s="35" t="s">
        <v>61</v>
      </c>
      <c r="D11" s="35" t="s">
        <v>61</v>
      </c>
      <c r="E11" s="35">
        <v>41.1</v>
      </c>
      <c r="F11" s="35">
        <v>49.3</v>
      </c>
      <c r="G11" s="35">
        <v>92.7</v>
      </c>
      <c r="H11" s="35">
        <v>84.15118258</v>
      </c>
      <c r="I11" s="35">
        <v>71.75776680000001</v>
      </c>
      <c r="J11" s="35">
        <v>58.06648899999999</v>
      </c>
      <c r="K11" s="35">
        <v>54.8082575</v>
      </c>
    </row>
    <row r="12" spans="1:11" ht="12.75">
      <c r="A12" s="161"/>
      <c r="B12" s="30" t="s">
        <v>50</v>
      </c>
      <c r="C12" s="36" t="s">
        <v>61</v>
      </c>
      <c r="D12" s="36" t="s">
        <v>61</v>
      </c>
      <c r="E12" s="36">
        <v>30.5</v>
      </c>
      <c r="F12" s="36">
        <v>32.9</v>
      </c>
      <c r="G12" s="36">
        <v>0.7</v>
      </c>
      <c r="H12" s="36">
        <v>26.5933</v>
      </c>
      <c r="I12" s="36">
        <v>24.161343000000002</v>
      </c>
      <c r="J12" s="35">
        <v>31.88155</v>
      </c>
      <c r="K12" s="35">
        <v>17.150199999999998</v>
      </c>
    </row>
    <row r="13" spans="1:11" ht="12.75">
      <c r="A13" s="162"/>
      <c r="B13" s="28" t="s">
        <v>51</v>
      </c>
      <c r="C13" s="33" t="s">
        <v>61</v>
      </c>
      <c r="D13" s="33" t="s">
        <v>61</v>
      </c>
      <c r="E13" s="33">
        <f aca="true" t="shared" si="0" ref="E13:J13">SUM(E5:E12)</f>
        <v>434.7</v>
      </c>
      <c r="F13" s="33">
        <f t="shared" si="0"/>
        <v>472.5</v>
      </c>
      <c r="G13" s="33">
        <f t="shared" si="0"/>
        <v>554.8000000000001</v>
      </c>
      <c r="H13" s="33">
        <f t="shared" si="0"/>
        <v>543.6557828699999</v>
      </c>
      <c r="I13" s="33">
        <f t="shared" si="0"/>
        <v>502.42156351000006</v>
      </c>
      <c r="J13" s="131">
        <f t="shared" si="0"/>
        <v>522.1630309999999</v>
      </c>
      <c r="K13" s="131">
        <v>507.54484231000004</v>
      </c>
    </row>
    <row r="14" spans="1:11" ht="12.75">
      <c r="A14" s="157" t="s">
        <v>60</v>
      </c>
      <c r="B14" s="29" t="s">
        <v>43</v>
      </c>
      <c r="C14" s="35">
        <v>108.2</v>
      </c>
      <c r="D14" s="35">
        <v>105.7</v>
      </c>
      <c r="E14" s="35">
        <v>113.2</v>
      </c>
      <c r="F14" s="35">
        <v>111.24379546</v>
      </c>
      <c r="G14" s="35">
        <v>116.1</v>
      </c>
      <c r="H14" s="35">
        <v>107.9</v>
      </c>
      <c r="I14" s="35">
        <f>84.3+4.6+14</f>
        <v>102.89999999999999</v>
      </c>
      <c r="J14" s="35">
        <v>112.8</v>
      </c>
      <c r="K14" s="149">
        <v>105.4</v>
      </c>
    </row>
    <row r="15" spans="1:11" ht="12.75">
      <c r="A15" s="158"/>
      <c r="B15" s="29" t="s">
        <v>44</v>
      </c>
      <c r="C15" s="35">
        <v>58.9</v>
      </c>
      <c r="D15" s="35">
        <v>69.2</v>
      </c>
      <c r="E15" s="35">
        <v>77</v>
      </c>
      <c r="F15" s="35">
        <v>71.39682073</v>
      </c>
      <c r="G15" s="35">
        <v>73.8</v>
      </c>
      <c r="H15" s="35">
        <v>66</v>
      </c>
      <c r="I15" s="35">
        <f>1.5+21.3+12.3+19.6+0.1</f>
        <v>54.800000000000004</v>
      </c>
      <c r="J15" s="35">
        <v>80.2</v>
      </c>
      <c r="K15" s="149">
        <v>87.6</v>
      </c>
    </row>
    <row r="16" spans="1:11" ht="13.5">
      <c r="A16" s="158"/>
      <c r="B16" s="29" t="s">
        <v>45</v>
      </c>
      <c r="C16" s="35">
        <v>83.2</v>
      </c>
      <c r="D16" s="35">
        <v>86.1</v>
      </c>
      <c r="E16" s="35">
        <v>91.7</v>
      </c>
      <c r="F16" s="35">
        <v>86.11010780999999</v>
      </c>
      <c r="G16" s="35">
        <v>90</v>
      </c>
      <c r="H16" s="35">
        <v>91.2</v>
      </c>
      <c r="I16" s="35">
        <f>90.3+0.7+1.2</f>
        <v>92.2</v>
      </c>
      <c r="J16" s="35">
        <v>98.3</v>
      </c>
      <c r="K16" s="149">
        <v>107.5</v>
      </c>
    </row>
    <row r="17" spans="1:11" ht="12.75">
      <c r="A17" s="158"/>
      <c r="B17" s="29" t="s">
        <v>46</v>
      </c>
      <c r="C17" s="35">
        <v>40.3</v>
      </c>
      <c r="D17" s="35">
        <v>30.2</v>
      </c>
      <c r="E17" s="35">
        <v>37.3</v>
      </c>
      <c r="F17" s="35">
        <v>36.87598901</v>
      </c>
      <c r="G17" s="35">
        <v>35.6</v>
      </c>
      <c r="H17" s="35">
        <v>36.7</v>
      </c>
      <c r="I17" s="35">
        <f>37.7+3.1</f>
        <v>40.800000000000004</v>
      </c>
      <c r="J17" s="35">
        <v>42.9</v>
      </c>
      <c r="K17" s="149">
        <v>35.9</v>
      </c>
    </row>
    <row r="18" spans="1:11" ht="12.75">
      <c r="A18" s="158"/>
      <c r="B18" s="29" t="s">
        <v>47</v>
      </c>
      <c r="C18" s="35">
        <v>3.1</v>
      </c>
      <c r="D18" s="35">
        <v>3.4</v>
      </c>
      <c r="E18" s="35">
        <v>3.3</v>
      </c>
      <c r="F18" s="35">
        <v>3.42844774</v>
      </c>
      <c r="G18" s="35">
        <v>3.2</v>
      </c>
      <c r="H18" s="35">
        <v>2.9</v>
      </c>
      <c r="I18" s="35"/>
      <c r="J18" s="35"/>
      <c r="K18" s="149"/>
    </row>
    <row r="19" spans="1:11" ht="12.75">
      <c r="A19" s="158"/>
      <c r="B19" s="29" t="s">
        <v>48</v>
      </c>
      <c r="C19" s="35">
        <v>12.6</v>
      </c>
      <c r="D19" s="35">
        <v>14.5</v>
      </c>
      <c r="E19" s="35">
        <v>21.3</v>
      </c>
      <c r="F19" s="35">
        <v>48.22327992</v>
      </c>
      <c r="G19" s="35">
        <v>49.1</v>
      </c>
      <c r="H19" s="35">
        <v>45.4</v>
      </c>
      <c r="I19" s="35">
        <f>20.6+4.8+0.1+5.9+7+0.2+0.2+0.3+3.3</f>
        <v>42.400000000000006</v>
      </c>
      <c r="J19" s="35">
        <v>23.5</v>
      </c>
      <c r="K19" s="149">
        <v>25.1</v>
      </c>
    </row>
    <row r="20" spans="1:11" ht="13.5">
      <c r="A20" s="158"/>
      <c r="B20" s="29" t="s">
        <v>49</v>
      </c>
      <c r="C20" s="35">
        <v>46.9</v>
      </c>
      <c r="D20" s="35">
        <v>46.6</v>
      </c>
      <c r="E20" s="35">
        <v>36.1</v>
      </c>
      <c r="F20" s="35">
        <v>44.81949384999999</v>
      </c>
      <c r="G20" s="35">
        <v>51.2</v>
      </c>
      <c r="H20" s="35">
        <v>47.1</v>
      </c>
      <c r="I20" s="35">
        <v>34.1</v>
      </c>
      <c r="J20" s="35">
        <v>22.05</v>
      </c>
      <c r="K20" s="149">
        <v>19.5</v>
      </c>
    </row>
    <row r="21" spans="1:11" ht="12.75">
      <c r="A21" s="158"/>
      <c r="B21" s="30" t="s">
        <v>50</v>
      </c>
      <c r="C21" s="36">
        <v>11.6</v>
      </c>
      <c r="D21" s="36">
        <v>20.7</v>
      </c>
      <c r="E21" s="36">
        <v>29.9</v>
      </c>
      <c r="F21" s="36">
        <v>32.54185</v>
      </c>
      <c r="G21" s="36">
        <v>31.8</v>
      </c>
      <c r="H21" s="36">
        <v>25.4</v>
      </c>
      <c r="I21" s="36">
        <v>22.7</v>
      </c>
      <c r="J21" s="35">
        <v>29.7</v>
      </c>
      <c r="K21" s="149">
        <v>15.1</v>
      </c>
    </row>
    <row r="22" spans="1:11" ht="12.75">
      <c r="A22" s="159"/>
      <c r="B22" s="28" t="s">
        <v>51</v>
      </c>
      <c r="C22" s="33">
        <f>SUM(C14:C21)</f>
        <v>364.80000000000007</v>
      </c>
      <c r="D22" s="33">
        <f aca="true" t="shared" si="1" ref="D22:I22">SUM(D14:D21)</f>
        <v>376.4</v>
      </c>
      <c r="E22" s="33">
        <f>SUM(E14:E21)</f>
        <v>409.8</v>
      </c>
      <c r="F22" s="33">
        <f t="shared" si="1"/>
        <v>434.63978452000003</v>
      </c>
      <c r="G22" s="33">
        <f t="shared" si="1"/>
        <v>450.8</v>
      </c>
      <c r="H22" s="33">
        <f t="shared" si="1"/>
        <v>422.59999999999997</v>
      </c>
      <c r="I22" s="33">
        <f t="shared" si="1"/>
        <v>389.90000000000003</v>
      </c>
      <c r="J22" s="132">
        <f>SUM(J14:J21)</f>
        <v>409.45</v>
      </c>
      <c r="K22" s="150">
        <v>396.1</v>
      </c>
    </row>
    <row r="23" spans="1:9" ht="12.75">
      <c r="A23" s="26"/>
      <c r="C23" s="26"/>
      <c r="D23" s="26"/>
      <c r="E23" s="26"/>
      <c r="F23" s="26"/>
      <c r="G23" s="26"/>
      <c r="H23" s="26"/>
      <c r="I23" s="26"/>
    </row>
    <row r="24" spans="1:9" s="90" customFormat="1" ht="12.75">
      <c r="A24" s="26" t="s">
        <v>75</v>
      </c>
      <c r="C24" s="32"/>
      <c r="D24" s="32"/>
      <c r="E24" s="32"/>
      <c r="F24" s="32"/>
      <c r="G24" s="32"/>
      <c r="H24" s="32"/>
      <c r="I24" s="32"/>
    </row>
    <row r="25" spans="1:9" ht="12.75">
      <c r="A25" s="32" t="s">
        <v>52</v>
      </c>
      <c r="C25" s="31"/>
      <c r="D25" s="31"/>
      <c r="E25" s="31"/>
      <c r="F25" s="31"/>
      <c r="G25" s="31"/>
      <c r="H25" s="31"/>
      <c r="I25" s="31"/>
    </row>
    <row r="26" ht="12.75">
      <c r="A26" s="31" t="s">
        <v>53</v>
      </c>
    </row>
  </sheetData>
  <sheetProtection/>
  <mergeCells count="2">
    <mergeCell ref="A14:A22"/>
    <mergeCell ref="A5:A1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Thierus</dc:creator>
  <cp:keywords/>
  <dc:description/>
  <cp:lastModifiedBy>Adrien FRIEZ</cp:lastModifiedBy>
  <cp:lastPrinted>2018-09-18T11:13:34Z</cp:lastPrinted>
  <dcterms:created xsi:type="dcterms:W3CDTF">2012-07-04T10:20:38Z</dcterms:created>
  <dcterms:modified xsi:type="dcterms:W3CDTF">2020-07-17T15:21:33Z</dcterms:modified>
  <cp:category/>
  <cp:version/>
  <cp:contentType/>
  <cp:contentStatus/>
</cp:coreProperties>
</file>