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4\FT 4 Mise en ligne\"/>
    </mc:Choice>
  </mc:AlternateContent>
  <bookViews>
    <workbookView xWindow="0" yWindow="0" windowWidth="28800" windowHeight="12345" tabRatio="870"/>
  </bookViews>
  <sheets>
    <sheet name="SOMMAIRE" sheetId="38" r:id="rId1"/>
    <sheet name="SL 4.1-1" sheetId="35" r:id="rId2"/>
    <sheet name="SL 4.1-2" sheetId="36" r:id="rId3"/>
    <sheet name="SL 4.1-3 SL4.1-3bis" sheetId="37" r:id="rId4"/>
    <sheet name="SL 4.3-1" sheetId="29" r:id="rId5"/>
    <sheet name="SL 4.3-1 new" sheetId="34" r:id="rId6"/>
    <sheet name="SL 4.4-1" sheetId="20" r:id="rId7"/>
    <sheet name="SL 4.4-2 " sheetId="21" r:id="rId8"/>
    <sheet name="SL 4.4-3" sheetId="22" r:id="rId9"/>
    <sheet name="SL 4.4-4" sheetId="23" r:id="rId10"/>
    <sheet name="SL 4.5-1 " sheetId="24" r:id="rId11"/>
    <sheet name="SL 4.5-2" sheetId="25" r:id="rId12"/>
    <sheet name="SL 4.5-3 " sheetId="26" r:id="rId13"/>
    <sheet name="SL 4.5-4" sheetId="27" r:id="rId14"/>
    <sheet name="SL 4.5-5" sheetId="28" r:id="rId15"/>
  </sheets>
  <externalReferences>
    <externalReference r:id="rId16"/>
  </externalReferences>
  <calcPr calcId="152511"/>
</workbook>
</file>

<file path=xl/calcChain.xml><?xml version="1.0" encoding="utf-8"?>
<calcChain xmlns="http://schemas.openxmlformats.org/spreadsheetml/2006/main">
  <c r="H3" i="37" l="1"/>
  <c r="H4" i="37"/>
  <c r="H5" i="37"/>
  <c r="J15" i="37"/>
  <c r="K15" i="37"/>
  <c r="E16" i="37"/>
  <c r="J16" i="37"/>
  <c r="K16" i="37"/>
  <c r="J17" i="37"/>
  <c r="K17" i="37"/>
  <c r="F18" i="37"/>
  <c r="J18" i="37"/>
  <c r="K18" i="37"/>
  <c r="Z6" i="36"/>
  <c r="Z9" i="36"/>
  <c r="V11" i="36"/>
  <c r="W11" i="36"/>
  <c r="U4" i="35"/>
  <c r="V4" i="35"/>
  <c r="U5" i="35"/>
  <c r="V5" i="35"/>
  <c r="U6" i="35"/>
  <c r="V6" i="35"/>
  <c r="U7" i="35"/>
  <c r="V7" i="35"/>
  <c r="W7" i="35"/>
  <c r="U8" i="35"/>
  <c r="V8" i="35"/>
  <c r="U9" i="35"/>
  <c r="V9" i="35"/>
  <c r="U10" i="35"/>
  <c r="V10" i="35"/>
  <c r="W10" i="35"/>
  <c r="U11" i="35"/>
  <c r="V11" i="35"/>
  <c r="U12" i="35"/>
  <c r="V12" i="35"/>
  <c r="S13" i="35"/>
  <c r="U13" i="35"/>
  <c r="V13" i="35"/>
  <c r="X15" i="25" l="1"/>
  <c r="X22" i="27" l="1"/>
  <c r="X9" i="26"/>
  <c r="X12" i="24"/>
  <c r="U21" i="20" l="1"/>
  <c r="U45" i="20"/>
  <c r="G44" i="34" l="1"/>
  <c r="G35" i="34"/>
  <c r="G25" i="34"/>
  <c r="G15" i="34"/>
  <c r="R27" i="23" l="1"/>
  <c r="P27" i="23"/>
  <c r="N27" i="23"/>
  <c r="W22" i="27" l="1"/>
  <c r="W9" i="26"/>
  <c r="W15" i="25"/>
  <c r="W12" i="24"/>
  <c r="W7" i="24"/>
  <c r="S9" i="22"/>
  <c r="V9" i="21"/>
  <c r="T45" i="20"/>
  <c r="T21" i="20"/>
  <c r="V9" i="25" l="1"/>
  <c r="V15" i="25"/>
  <c r="V12" i="25"/>
  <c r="U12" i="25"/>
  <c r="V6" i="25"/>
  <c r="U15" i="25"/>
  <c r="U6" i="25"/>
  <c r="U22" i="27"/>
  <c r="V22" i="27"/>
  <c r="V9" i="26"/>
  <c r="U9" i="26"/>
  <c r="V12" i="24"/>
  <c r="U12" i="24"/>
  <c r="S45" i="20"/>
  <c r="S21" i="20"/>
  <c r="R9" i="22"/>
  <c r="R45" i="20"/>
  <c r="R21" i="20"/>
  <c r="T12" i="24"/>
  <c r="Q21" i="20"/>
  <c r="P31" i="20"/>
  <c r="P32" i="20"/>
  <c r="P33" i="20"/>
  <c r="P34" i="20"/>
  <c r="P35" i="20"/>
  <c r="P36" i="20"/>
  <c r="P37" i="20"/>
  <c r="P38" i="20"/>
  <c r="P39" i="20"/>
  <c r="P40" i="20"/>
  <c r="P41" i="20"/>
  <c r="P42" i="20"/>
  <c r="P43" i="20"/>
  <c r="P44" i="20"/>
  <c r="P30" i="20"/>
  <c r="P21" i="20"/>
  <c r="P45" i="20" s="1"/>
  <c r="T22" i="27"/>
  <c r="T9" i="26"/>
  <c r="S15" i="25"/>
  <c r="S12" i="24"/>
  <c r="P9" i="22"/>
  <c r="G30" i="29"/>
  <c r="G24" i="29"/>
  <c r="G17" i="29"/>
  <c r="G11" i="29"/>
  <c r="R15" i="25"/>
  <c r="N9" i="22"/>
  <c r="O9" i="22"/>
  <c r="R9" i="21"/>
  <c r="F30" i="20"/>
</calcChain>
</file>

<file path=xl/sharedStrings.xml><?xml version="1.0" encoding="utf-8"?>
<sst xmlns="http://schemas.openxmlformats.org/spreadsheetml/2006/main" count="768" uniqueCount="135">
  <si>
    <t>Postes offerts</t>
  </si>
  <si>
    <t>Admis</t>
  </si>
  <si>
    <t>Total</t>
  </si>
  <si>
    <t>Inscrits</t>
  </si>
  <si>
    <t>Présents</t>
  </si>
  <si>
    <t>Données source</t>
  </si>
  <si>
    <t>Admissibles</t>
  </si>
  <si>
    <t>H</t>
  </si>
  <si>
    <t>F</t>
  </si>
  <si>
    <t>Liste complémentaire</t>
  </si>
  <si>
    <t>nd</t>
  </si>
  <si>
    <t>-</t>
  </si>
  <si>
    <t>(1) Le concours d'analyste a été supprimé en 2009.</t>
  </si>
  <si>
    <t>Postes ouverts</t>
  </si>
  <si>
    <t>Source : Centre national de gestion de la fonction publique hospitalière (CNG).</t>
  </si>
  <si>
    <t>(1) En 2005, le concours n'a pas eu lieu.</t>
  </si>
  <si>
    <t>de 2001 à 2013</t>
  </si>
  <si>
    <t>Attaché territorial (1)</t>
  </si>
  <si>
    <t>Attaché d'administration hospitalière</t>
  </si>
  <si>
    <t>Directeur d'établissement sanitaire et social</t>
  </si>
  <si>
    <t>Directeur des établissements sociaux et médico-sociaux</t>
  </si>
  <si>
    <t>Directeur d'établissement sanitaire, social et médico-social</t>
  </si>
  <si>
    <t>(1) À partir de 2008, le corps de directeur d'établissement sanitaire et social a fusionné avec celui de directeur des établissements sociaux et médico-sociaux. Le nouvel intitulé est : directeur d'établissement sanitaire, social et médico-social.</t>
  </si>
  <si>
    <t>Directeur d'hôpital</t>
  </si>
  <si>
    <t>Concours interne</t>
  </si>
  <si>
    <t>Fonction publique territoriale</t>
  </si>
  <si>
    <t>Examens professionnels</t>
  </si>
  <si>
    <t>Administrateur territorial</t>
  </si>
  <si>
    <t>Année</t>
  </si>
  <si>
    <t>Ville de Paris et Centre d'action sociale de la Ville de Paris</t>
  </si>
  <si>
    <t>Sources : Association nationale des directeurs et directeurs adjoints des centres de gestion ;  Bureau du recrutement et des concours de la Ville de Paris ; Centre d'action sociale de la Ville de Paris.</t>
  </si>
  <si>
    <t>Source : Centre national de la fonction publique territoriale (CNFPT) jusqu'en 2009 et Association nationale des directeurs et directeurs adjoints des centres de gestion à partir de 2010.</t>
  </si>
  <si>
    <t>IRA</t>
  </si>
  <si>
    <t>Sources : IRA ; CNFPT ; CNG. Traitement DGAFP - département des études, des statistiques et des systèmes d'information.</t>
  </si>
  <si>
    <t>NB : Les chiffres FPT pour 2012 n'ont pas été transmis.</t>
  </si>
  <si>
    <t>Source : ENA.</t>
  </si>
  <si>
    <t>Source : Centre national de la fonction publique territoriale (CNFPT) et Association nationale des directeurs et directeurs adjoints des centres de gestion.</t>
  </si>
  <si>
    <t>ENA</t>
  </si>
  <si>
    <t>Définition : Sélectivité : présents/admis.</t>
  </si>
  <si>
    <t xml:space="preserve">Sélectivité </t>
  </si>
  <si>
    <t>Sélectivité</t>
  </si>
  <si>
    <t>(2) Le nombre d'admis est supérieur au nombre de postes offerts car il tient compte de la liste complémentaire.</t>
  </si>
  <si>
    <t>(4) Le nombre d'admis est supérieur au nombre de postes offerts car le jury a appliqué le principe de fongibilité avec le troisième concours pour lequel un seul candidat a été admis.</t>
  </si>
  <si>
    <t>(5) Les postes non pourvus au concours interne ont été reportés sur le concours externe en application du principe de fongibilité entre les concours.</t>
  </si>
  <si>
    <t>Source Graphique 4.3-1 : Sélectivité comparée des concours internes niveau attaché</t>
  </si>
  <si>
    <t xml:space="preserve">Sélectivité
</t>
  </si>
  <si>
    <t>Sources : IRA ; DGAFP - Bureau des politiques de recrutement, de formation et de la professionnalisation.</t>
  </si>
  <si>
    <t>Sources : IRA ; CNFPT ; CNG. Traitement DGAFP - Département des études, des statistiques et des systèmes d'information.</t>
  </si>
  <si>
    <t>Sources :  ENA, CNFPT, CNG. Traitement DGAFP - Département des études, des statistiques et des systèmes d'information.</t>
  </si>
  <si>
    <t>nd : données non disponibles, non communiquées ou manquantes.</t>
  </si>
  <si>
    <t xml:space="preserve">nd </t>
  </si>
  <si>
    <t>(1) Le concours d'attaché territorial ne s'organise que tous les  deux ans, les prochains résultats concerneront l'année 2020.</t>
  </si>
  <si>
    <t>Recrutés F</t>
  </si>
  <si>
    <t>Recrutés H</t>
  </si>
  <si>
    <t xml:space="preserve">Sélectivité  </t>
  </si>
  <si>
    <t>Source : GRECO Report (Gestion des REcrutements et Concours Report), enquêtes annuelles Bilan des recrutements dans la fonction publique de l'État, DGAFP - SDessi.</t>
  </si>
  <si>
    <t>Définition : Sélectivité = présents/admis.</t>
  </si>
  <si>
    <t xml:space="preserve"> </t>
  </si>
  <si>
    <t>(1) Certains ministères n'ont pas pu fournir tous les résultats de concours en 2008 (Éducation nationale et Écologie, Énergie, Développement durable et Aménagement du territoire), en 2009 (Écologie, Énergie, Développement durable et Aménagement du territoire), en 2011 (ministère de l'Intérieur) et en 2012 (Éducation nationale et Intérieur). Les résultats sont estimés à partir des données partielles portant en 2008 sur 544 résultats de concours (internes et examens professionnels) sur un total de 562 organisés, en 2009 sur 500 concours pour 507 organisés, en 2011 sur 534 concours pour 540 organisés, et en 2012 sur 489 concours pour 491 organisés. Les résultats globaux estimés prennent en compte le nombre de postes offerts aux concours pour lesquels les résultats n'ont pas été obtenus, en faisant l'hypothèse qu'ils ont été pourvus en nombre équivalent.</t>
  </si>
  <si>
    <t>(2) Lorsque des résultats sont manquants, le total des postes offerts et des agents recrutés est estimé pour obtenir une série statistique continue.</t>
  </si>
  <si>
    <t xml:space="preserve">(3) En 2017 et 2018, les données de concours ont été revues et complétées par examen des rapports des jurys de concours et des bilans sociaux ; les données non disponibles ont été imputées. </t>
  </si>
  <si>
    <t>nd : données non disponibles, non communiquée ou manquantes.</t>
  </si>
  <si>
    <t>2008 résultats partiels</t>
  </si>
  <si>
    <t>2009 résultats partiels</t>
  </si>
  <si>
    <t>2011 résultats partiels</t>
  </si>
  <si>
    <t>Admis F</t>
  </si>
  <si>
    <t>Admis H</t>
  </si>
  <si>
    <t>Total admis</t>
  </si>
  <si>
    <t>Total recrutés</t>
  </si>
  <si>
    <t>(1) Certains ministères n'ont pas pu fournir tous les résultats de concours en 2008 (Éducation nationale et Écologie, Énergie, Développement durable et Aménagement du territoire), en 2009 (Écologie, Énergie, Développement durable et Aménagement du territoire), en 2011 (ministère de l'Intérieur). Les résultats partiels portent en 2008 sur 544 résultats de concours (internes et examens professionnels) sur un total de 562 organisés, en 2009 sur 500 concours pour 507 organisés, en 2011 sur 534 concours pour 540 organisés, et en 2012 sur 489 concours pour 491 organisés. Les résultats globaux estimés prennent en compte le nombre de postes offerts aux concours pour lesquels les résultats n'ont pas été obtenus, en faisant l'hypothèse qu'ils ont été pourvus en nombre équivalent.</t>
  </si>
  <si>
    <t>Bilan 
2001 à 2006</t>
  </si>
  <si>
    <t>Définition : Titularisation : plan de résorption de l'emploi précaire loi 2001-2 du 3 janvier 2001, mis en œuvre pour une durée déterminée, à partir de janvier 2001 et qui a pris fin en janvier 2006.</t>
  </si>
  <si>
    <t>2013
(résultats partiels)</t>
  </si>
  <si>
    <t>2014 (résultats partiels)</t>
  </si>
  <si>
    <t>2015 (résultats partiels)</t>
  </si>
  <si>
    <t>2016 (résultats partiels)</t>
  </si>
  <si>
    <t>Recrutés</t>
  </si>
  <si>
    <t xml:space="preserve">(2) En 2017 et 2018, les données de concours ont été revues et complétées par examen des rapports des jurys de concours et des bilans sociaux ; les données non disponibles ont été imputées. </t>
  </si>
  <si>
    <r>
      <t>2017</t>
    </r>
    <r>
      <rPr>
        <b/>
        <vertAlign val="superscript"/>
        <sz val="10"/>
        <rFont val="Calibri"/>
        <family val="2"/>
        <scheme val="minor"/>
      </rPr>
      <t>(3)</t>
    </r>
  </si>
  <si>
    <r>
      <t>2018</t>
    </r>
    <r>
      <rPr>
        <b/>
        <vertAlign val="superscript"/>
        <sz val="10"/>
        <rFont val="Calibri"/>
        <family val="2"/>
        <scheme val="minor"/>
      </rPr>
      <t>(3)</t>
    </r>
  </si>
  <si>
    <r>
      <t>Postes offerts</t>
    </r>
    <r>
      <rPr>
        <b/>
        <vertAlign val="superscript"/>
        <sz val="10"/>
        <rFont val="Calibri"/>
        <family val="2"/>
        <scheme val="minor"/>
      </rPr>
      <t>(2)</t>
    </r>
  </si>
  <si>
    <r>
      <t>Postes offerts - résultats partiels</t>
    </r>
    <r>
      <rPr>
        <b/>
        <vertAlign val="superscript"/>
        <sz val="10"/>
        <rFont val="Calibri"/>
        <family val="2"/>
        <scheme val="minor"/>
      </rPr>
      <t>(1)</t>
    </r>
  </si>
  <si>
    <r>
      <t>Admis F</t>
    </r>
    <r>
      <rPr>
        <vertAlign val="superscript"/>
        <sz val="10"/>
        <rFont val="Calibri"/>
        <family val="2"/>
        <scheme val="minor"/>
      </rPr>
      <t>(1)</t>
    </r>
  </si>
  <si>
    <r>
      <t>Admis H</t>
    </r>
    <r>
      <rPr>
        <vertAlign val="superscript"/>
        <sz val="10"/>
        <rFont val="Calibri"/>
        <family val="2"/>
        <scheme val="minor"/>
      </rPr>
      <t>(1)</t>
    </r>
  </si>
  <si>
    <r>
      <t>Total admis</t>
    </r>
    <r>
      <rPr>
        <b/>
        <vertAlign val="superscript"/>
        <sz val="10"/>
        <rFont val="Calibri"/>
        <family val="2"/>
        <scheme val="minor"/>
      </rPr>
      <t>(1)</t>
    </r>
  </si>
  <si>
    <r>
      <t>Total recrutés - résultats partiels</t>
    </r>
    <r>
      <rPr>
        <b/>
        <vertAlign val="superscript"/>
        <sz val="10"/>
        <rFont val="Calibri"/>
        <family val="2"/>
        <scheme val="minor"/>
      </rPr>
      <t>(1)</t>
    </r>
  </si>
  <si>
    <r>
      <t>Total recrutés</t>
    </r>
    <r>
      <rPr>
        <b/>
        <vertAlign val="superscript"/>
        <sz val="10"/>
        <rFont val="Calibri"/>
        <family val="2"/>
        <scheme val="minor"/>
      </rPr>
      <t>(2)</t>
    </r>
  </si>
  <si>
    <r>
      <t>Hors MCF et PU</t>
    </r>
    <r>
      <rPr>
        <b/>
        <vertAlign val="superscript"/>
        <sz val="10"/>
        <rFont val="Calibri"/>
        <family val="2"/>
        <scheme val="minor"/>
      </rPr>
      <t xml:space="preserve"> (2)</t>
    </r>
  </si>
  <si>
    <r>
      <t>2008 résultats estimés</t>
    </r>
    <r>
      <rPr>
        <b/>
        <vertAlign val="superscript"/>
        <sz val="10"/>
        <rFont val="Calibri"/>
        <family val="2"/>
        <scheme val="minor"/>
      </rPr>
      <t>(1)</t>
    </r>
  </si>
  <si>
    <r>
      <t>2009 résultats estimés</t>
    </r>
    <r>
      <rPr>
        <b/>
        <vertAlign val="superscript"/>
        <sz val="10"/>
        <rFont val="Calibri"/>
        <family val="2"/>
        <scheme val="minor"/>
      </rPr>
      <t>(1)</t>
    </r>
  </si>
  <si>
    <r>
      <t>2011 résultats estimés</t>
    </r>
    <r>
      <rPr>
        <b/>
        <vertAlign val="superscript"/>
        <sz val="10"/>
        <rFont val="Calibri"/>
        <family val="2"/>
        <scheme val="minor"/>
      </rPr>
      <t>(1)</t>
    </r>
  </si>
  <si>
    <r>
      <t>2013
(résultats estimés)</t>
    </r>
    <r>
      <rPr>
        <b/>
        <vertAlign val="superscript"/>
        <sz val="10"/>
        <rFont val="Calibri"/>
        <family val="2"/>
        <scheme val="minor"/>
      </rPr>
      <t>(1)</t>
    </r>
  </si>
  <si>
    <r>
      <t>2014 (résultats estimés)</t>
    </r>
    <r>
      <rPr>
        <b/>
        <vertAlign val="superscript"/>
        <sz val="10"/>
        <rFont val="Calibri"/>
        <family val="2"/>
        <scheme val="minor"/>
      </rPr>
      <t>(1)</t>
    </r>
  </si>
  <si>
    <r>
      <t>2015 (résultats estimés)</t>
    </r>
    <r>
      <rPr>
        <b/>
        <vertAlign val="superscript"/>
        <sz val="10"/>
        <rFont val="Calibri"/>
        <family val="2"/>
        <scheme val="minor"/>
      </rPr>
      <t>(1)</t>
    </r>
  </si>
  <si>
    <r>
      <t>2016 (résultats estimés)</t>
    </r>
    <r>
      <rPr>
        <b/>
        <vertAlign val="superscript"/>
        <sz val="10"/>
        <rFont val="Calibri"/>
        <family val="2"/>
        <scheme val="minor"/>
      </rPr>
      <t>(1)</t>
    </r>
  </si>
  <si>
    <r>
      <t>2017</t>
    </r>
    <r>
      <rPr>
        <b/>
        <vertAlign val="superscript"/>
        <sz val="10"/>
        <rFont val="Calibri"/>
        <family val="2"/>
        <scheme val="minor"/>
      </rPr>
      <t>(2)</t>
    </r>
  </si>
  <si>
    <r>
      <t>2018</t>
    </r>
    <r>
      <rPr>
        <b/>
        <vertAlign val="superscript"/>
        <sz val="10"/>
        <rFont val="Calibri"/>
        <family val="2"/>
        <scheme val="minor"/>
      </rPr>
      <t>(2)</t>
    </r>
  </si>
  <si>
    <t xml:space="preserve">(1) Certains ministères n'ont pas pu fournir tous les résultats de concours en 2013 (ministère de l'Éducation nationale et ministères économique et financier). Les résultats globaux estimés prennent en compte le nombre de postes offerts aux concours pour lesquels les résultats n'ont pas été obtenus, en faisant l'hypothèse qu'ils ont été pourvus en nombre équivalent.  En 2017 et 2018, les données de concours ont été revues et complétées par examen des rapports des jurys de concours et des bilans sociaux ; les données non disponibles ont été imputées. </t>
  </si>
  <si>
    <t>(3) À partir de la session 2011, les lauréats au concours suivent une formation d'un an à l'EHESP en qualité d'élève (modification du statut par le décret n° 2011-404 du 14 avril 2011).</t>
  </si>
  <si>
    <t xml:space="preserve">(1) À partir de 2008, le corps de directeur d'établissement sanitaire et social a fusionné avec celui de directeur des établissements sociaux et médico-sociaux. Le nouvel intitulé est "directeur d'établissement sanitaire, social et médico-social". </t>
  </si>
  <si>
    <r>
      <t xml:space="preserve">Directeur d'établissement sanitaire et social </t>
    </r>
    <r>
      <rPr>
        <vertAlign val="superscript"/>
        <sz val="8"/>
        <rFont val="Calibri"/>
        <family val="2"/>
        <scheme val="minor"/>
      </rPr>
      <t>(1)</t>
    </r>
  </si>
  <si>
    <r>
      <t xml:space="preserve">Directeur des établissements sociaux et médico-sociaux </t>
    </r>
    <r>
      <rPr>
        <vertAlign val="superscript"/>
        <sz val="8"/>
        <rFont val="Calibri"/>
        <family val="2"/>
        <scheme val="minor"/>
      </rPr>
      <t>(1)</t>
    </r>
  </si>
  <si>
    <r>
      <t xml:space="preserve">Directeur d'établissement sanitaire, social et médico social </t>
    </r>
    <r>
      <rPr>
        <vertAlign val="superscript"/>
        <sz val="8"/>
        <rFont val="Calibri"/>
        <family val="2"/>
        <scheme val="minor"/>
      </rPr>
      <t>(1)</t>
    </r>
  </si>
  <si>
    <t xml:space="preserve">Figure SL 4.1-2: Examens professionnels dans la fonction publique de l'État : nombre de candidats admis sur liste principale et effectivement recrutés </t>
  </si>
  <si>
    <t xml:space="preserve">Figure SL 4.1-3 : Titularisation avec et sans concours dans le cadre de la loi de résorption de l'emploi précaire n° 2001-2 du 3 janvier 2001 dans la fonction publique de l'État : nombre de candidats admis sur liste principale et effectivement recrutés de 2001 à 2006 </t>
  </si>
  <si>
    <t xml:space="preserve">Figure SL 4.1-3 bis : Titularisation dans le cadre de la loi n° 2012-347 du 12 mars 2012 (dite loi Sauvadet) relative à l'accès à l'emploi titulaire et à l'amélioration des conditions d'emploi des agents contractuels dans la fonction publique, à la lutte contre les discriminations et portant diverses dispositions relatives à la fonction publique  </t>
  </si>
  <si>
    <t xml:space="preserve">Figure SL 4.5-5 : Sélectivité comparée des concours internes niveau administrateur </t>
  </si>
  <si>
    <r>
      <t>Figure SL 4.5-5 : Évolution du nombre de présents, d'admis et sélectivité au concours interne de directeur d’établissement</t>
    </r>
    <r>
      <rPr>
        <b/>
        <vertAlign val="superscript"/>
        <sz val="10"/>
        <rFont val="Calibri"/>
        <family val="2"/>
        <scheme val="minor"/>
      </rPr>
      <t>(1)</t>
    </r>
  </si>
  <si>
    <t xml:space="preserve">Figure SL 4.5-2 : Évolution du nombre de présents, d'admis et sélectivité au concours interne d’entrée à l’Institut national des études territoriales </t>
  </si>
  <si>
    <t xml:space="preserve">Figure SL 4.5-1 : Évolution du nombre de présents, d'admis et sélectivité du concours interne d'entrée à l'École nationale d'administration </t>
  </si>
  <si>
    <t xml:space="preserve">Figure SL 4.4-4 : Sélectivité comparée des concours internes niveau attaché </t>
  </si>
  <si>
    <t xml:space="preserve">Figure SL 4.4-3 : Évolution du nombre d'inscrits, de présents, d'admis au concours interne d'attaché d'administration hospitalière </t>
  </si>
  <si>
    <t>Figure SL 4.4-2 : Évolution du nombre d'inscrits, de présents, d'admis au concours interne d’attaché territorial</t>
  </si>
  <si>
    <t xml:space="preserve">Figure SL 4.4-1 : Évolution du nombre d'inscrits, de présents, d'admis et sélectivité aux concours internes des instituts régionaux d’administration (IRA) </t>
  </si>
  <si>
    <t>Figure SL 4.3-1 : Recrutements internes dans la fonction publique territoriale, la Ville de Paris et le Centre d'action sociale de la Ville de Paris</t>
  </si>
  <si>
    <r>
      <t>Analyste interne</t>
    </r>
    <r>
      <rPr>
        <b/>
        <vertAlign val="superscript"/>
        <sz val="10"/>
        <rFont val="Calibri"/>
        <family val="2"/>
        <scheme val="minor"/>
      </rPr>
      <t>(1)</t>
    </r>
  </si>
  <si>
    <r>
      <t>2013</t>
    </r>
    <r>
      <rPr>
        <b/>
        <vertAlign val="superscript"/>
        <sz val="10"/>
        <rFont val="Calibri"/>
        <family val="2"/>
        <scheme val="minor"/>
      </rPr>
      <t>(1)</t>
    </r>
  </si>
  <si>
    <r>
      <t>2005</t>
    </r>
    <r>
      <rPr>
        <b/>
        <vertAlign val="superscript"/>
        <sz val="10"/>
        <rFont val="Calibri"/>
        <family val="2"/>
        <scheme val="minor"/>
      </rPr>
      <t>(1)</t>
    </r>
  </si>
  <si>
    <r>
      <t>2007</t>
    </r>
    <r>
      <rPr>
        <b/>
        <vertAlign val="superscript"/>
        <sz val="10"/>
        <rFont val="Calibri"/>
        <family val="2"/>
        <scheme val="minor"/>
      </rPr>
      <t>(2)</t>
    </r>
  </si>
  <si>
    <r>
      <t>2008</t>
    </r>
    <r>
      <rPr>
        <b/>
        <vertAlign val="superscript"/>
        <sz val="10"/>
        <rFont val="Calibri"/>
        <family val="2"/>
        <scheme val="minor"/>
      </rPr>
      <t>(2)</t>
    </r>
  </si>
  <si>
    <r>
      <t>2011</t>
    </r>
    <r>
      <rPr>
        <b/>
        <vertAlign val="superscript"/>
        <sz val="10"/>
        <rFont val="Calibri"/>
        <family val="2"/>
        <scheme val="minor"/>
      </rPr>
      <t>(3)</t>
    </r>
  </si>
  <si>
    <r>
      <t>2013</t>
    </r>
    <r>
      <rPr>
        <b/>
        <vertAlign val="superscript"/>
        <sz val="10"/>
        <rFont val="Calibri"/>
        <family val="2"/>
        <scheme val="minor"/>
      </rPr>
      <t>(4)</t>
    </r>
  </si>
  <si>
    <r>
      <t>2015</t>
    </r>
    <r>
      <rPr>
        <b/>
        <vertAlign val="superscript"/>
        <sz val="10"/>
        <rFont val="Calibri"/>
        <family val="2"/>
        <scheme val="minor"/>
      </rPr>
      <t>(5)</t>
    </r>
  </si>
  <si>
    <r>
      <t>2016</t>
    </r>
    <r>
      <rPr>
        <b/>
        <vertAlign val="superscript"/>
        <sz val="10"/>
        <rFont val="Calibri"/>
        <family val="2"/>
        <scheme val="minor"/>
      </rPr>
      <t>(5)</t>
    </r>
  </si>
  <si>
    <t>(1) Le concours d'attaché territorial ne s'organise que tous les deux ans. Suite au contexte sanitaire, les épreuves d’admissibilités du concours d’attaché territorial session 2020 ont eu lieu le 22/06/2021. Les données 2020 seront disponibles dans la prochaine édition de ce rapport.</t>
  </si>
  <si>
    <t>A+</t>
  </si>
  <si>
    <t>A</t>
  </si>
  <si>
    <t>B</t>
  </si>
  <si>
    <t>C</t>
  </si>
  <si>
    <t>(3) Le dispositif Sauvadet a pris fin en 2018 sauf exception</t>
  </si>
  <si>
    <t>2019(3)</t>
  </si>
  <si>
    <t xml:space="preserve">(2)  la collecte ne comprend pas les concours de recrutements de maitres de conférences et de professeurs des universités du ministère de l'enseignement supérieur et de la recherche. </t>
  </si>
  <si>
    <t>Figure SL 4.5-5 : Évolution du nombre de présents, d'admis et sélectivité au concours interne de directeur d’établissement</t>
  </si>
  <si>
    <t xml:space="preserve">Figure SL 4.5-3 : Évolution du nombre de présents, d'admis et sélectivité du concours interne de directeur d’hôpital </t>
  </si>
  <si>
    <t xml:space="preserve">Figure SL 4.1-1 : Concours internes dans la fonction publique de l'État : nombre de candidats admis sur liste principale et effectivement recrutés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</si>
</sst>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10"/>
      <name val="Arial"/>
      <family val="2"/>
    </font>
    <font>
      <b/>
      <sz val="10"/>
      <name val="Calibri"/>
      <family val="2"/>
      <scheme val="minor"/>
    </font>
    <font>
      <sz val="10"/>
      <name val="Calibri"/>
      <family val="2"/>
      <scheme val="minor"/>
    </font>
    <font>
      <b/>
      <vertAlign val="superscript"/>
      <sz val="10"/>
      <name val="Calibri"/>
      <family val="2"/>
      <scheme val="minor"/>
    </font>
    <font>
      <vertAlign val="superscript"/>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color indexed="10"/>
      <name val="Calibri"/>
      <family val="2"/>
      <scheme val="minor"/>
    </font>
    <font>
      <vertAlign val="superscript"/>
      <sz val="8"/>
      <name val="Calibri"/>
      <family val="2"/>
      <scheme val="minor"/>
    </font>
    <font>
      <sz val="8"/>
      <name val="Arial"/>
      <family val="2"/>
    </font>
    <font>
      <u/>
      <sz val="10"/>
      <color theme="10"/>
      <name val="Arial"/>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12" fillId="0" borderId="0"/>
    <xf numFmtId="0" fontId="13" fillId="0" borderId="0" applyNumberFormat="0" applyFill="0" applyBorder="0" applyAlignment="0" applyProtection="0"/>
  </cellStyleXfs>
  <cellXfs count="246">
    <xf numFmtId="0" fontId="0" fillId="0" borderId="0" xfId="0"/>
    <xf numFmtId="0" fontId="3" fillId="0" borderId="0" xfId="0" applyFont="1"/>
    <xf numFmtId="0" fontId="2" fillId="0" borderId="2" xfId="0" applyFont="1" applyFill="1" applyBorder="1" applyAlignment="1">
      <alignment horizontal="center" wrapText="1"/>
    </xf>
    <xf numFmtId="0" fontId="2" fillId="0" borderId="2" xfId="0" applyFont="1" applyBorder="1"/>
    <xf numFmtId="0" fontId="2" fillId="0" borderId="2" xfId="0" applyFont="1" applyBorder="1" applyAlignment="1">
      <alignment horizontal="right"/>
    </xf>
    <xf numFmtId="3" fontId="2" fillId="0" borderId="4" xfId="0" applyNumberFormat="1" applyFont="1" applyBorder="1"/>
    <xf numFmtId="0" fontId="2" fillId="0" borderId="0" xfId="0" applyFont="1" applyBorder="1" applyAlignment="1">
      <alignment horizontal="center"/>
    </xf>
    <xf numFmtId="3" fontId="2" fillId="0" borderId="0" xfId="0" applyNumberFormat="1" applyFont="1" applyBorder="1"/>
    <xf numFmtId="0" fontId="3" fillId="0" borderId="0" xfId="0" applyFont="1" applyFill="1" applyBorder="1" applyAlignment="1">
      <alignment horizontal="right"/>
    </xf>
    <xf numFmtId="3" fontId="3" fillId="0" borderId="0" xfId="0" applyNumberFormat="1" applyFont="1" applyBorder="1" applyAlignment="1">
      <alignment horizontal="right"/>
    </xf>
    <xf numFmtId="3" fontId="3" fillId="0" borderId="0" xfId="0" applyNumberFormat="1" applyFont="1" applyBorder="1"/>
    <xf numFmtId="3" fontId="3" fillId="0" borderId="0" xfId="0" applyNumberFormat="1" applyFont="1"/>
    <xf numFmtId="0" fontId="2" fillId="0" borderId="2" xfId="0" applyFont="1" applyBorder="1" applyAlignment="1">
      <alignment horizontal="center"/>
    </xf>
    <xf numFmtId="3" fontId="2" fillId="0" borderId="2" xfId="0" applyNumberFormat="1" applyFont="1" applyBorder="1" applyAlignment="1">
      <alignment horizontal="right"/>
    </xf>
    <xf numFmtId="3" fontId="2" fillId="0" borderId="2" xfId="0" applyNumberFormat="1" applyFont="1" applyBorder="1"/>
    <xf numFmtId="3" fontId="3" fillId="0" borderId="0" xfId="0" applyNumberFormat="1" applyFont="1" applyAlignment="1">
      <alignment horizontal="right"/>
    </xf>
    <xf numFmtId="165" fontId="3" fillId="0" borderId="2" xfId="0" applyNumberFormat="1" applyFont="1" applyBorder="1" applyAlignment="1">
      <alignment horizontal="right"/>
    </xf>
    <xf numFmtId="165" fontId="3" fillId="0" borderId="2" xfId="0" applyNumberFormat="1" applyFont="1" applyBorder="1"/>
    <xf numFmtId="0" fontId="3" fillId="0" borderId="0" xfId="0" applyFont="1" applyBorder="1"/>
    <xf numFmtId="0" fontId="6" fillId="0" borderId="0" xfId="0" applyFont="1"/>
    <xf numFmtId="0" fontId="3" fillId="0" borderId="2" xfId="0" applyFont="1" applyBorder="1"/>
    <xf numFmtId="0" fontId="3" fillId="0" borderId="0" xfId="0" applyFont="1" applyFill="1" applyBorder="1" applyAlignment="1">
      <alignment horizontal="left" wrapText="1"/>
    </xf>
    <xf numFmtId="0" fontId="2" fillId="0" borderId="0" xfId="0" applyFont="1" applyBorder="1" applyAlignment="1">
      <alignment horizontal="center" wrapText="1"/>
    </xf>
    <xf numFmtId="0" fontId="3" fillId="0" borderId="0" xfId="0" applyFont="1" applyAlignment="1">
      <alignment horizontal="center"/>
    </xf>
    <xf numFmtId="0" fontId="2" fillId="0" borderId="4" xfId="0" applyFont="1" applyBorder="1" applyAlignment="1">
      <alignment horizontal="left"/>
    </xf>
    <xf numFmtId="0" fontId="3" fillId="0" borderId="0" xfId="0" applyFont="1" applyFill="1" applyBorder="1" applyAlignment="1">
      <alignment horizontal="left"/>
    </xf>
    <xf numFmtId="3" fontId="3" fillId="0" borderId="5" xfId="0" applyNumberFormat="1" applyFont="1" applyBorder="1" applyAlignment="1">
      <alignment horizontal="right"/>
    </xf>
    <xf numFmtId="3" fontId="3" fillId="0" borderId="10" xfId="0" applyNumberFormat="1" applyFont="1" applyFill="1" applyBorder="1"/>
    <xf numFmtId="3" fontId="3" fillId="0" borderId="5" xfId="0" applyNumberFormat="1" applyFont="1" applyFill="1" applyBorder="1"/>
    <xf numFmtId="0" fontId="2" fillId="0" borderId="2" xfId="0" applyFont="1" applyBorder="1" applyAlignment="1">
      <alignment horizontal="left"/>
    </xf>
    <xf numFmtId="3" fontId="2" fillId="0" borderId="6" xfId="0" applyNumberFormat="1" applyFont="1" applyBorder="1" applyAlignment="1">
      <alignment horizontal="right"/>
    </xf>
    <xf numFmtId="3" fontId="2" fillId="0" borderId="12" xfId="0" applyNumberFormat="1" applyFont="1" applyFill="1" applyBorder="1"/>
    <xf numFmtId="3" fontId="2" fillId="0" borderId="6" xfId="0" applyNumberFormat="1" applyFont="1" applyFill="1" applyBorder="1"/>
    <xf numFmtId="3" fontId="2" fillId="0" borderId="5" xfId="0" applyNumberFormat="1" applyFont="1" applyBorder="1" applyAlignment="1">
      <alignment horizontal="right"/>
    </xf>
    <xf numFmtId="3" fontId="2" fillId="0" borderId="0" xfId="0" applyNumberFormat="1" applyFont="1" applyBorder="1" applyAlignment="1">
      <alignment horizontal="right"/>
    </xf>
    <xf numFmtId="3" fontId="2" fillId="0" borderId="10" xfId="0" applyNumberFormat="1" applyFont="1" applyFill="1" applyBorder="1"/>
    <xf numFmtId="3" fontId="2" fillId="0" borderId="5" xfId="0" applyNumberFormat="1" applyFont="1" applyFill="1" applyBorder="1"/>
    <xf numFmtId="0" fontId="2" fillId="0" borderId="8" xfId="0" applyFont="1" applyBorder="1"/>
    <xf numFmtId="0" fontId="2" fillId="0" borderId="4" xfId="0" applyFont="1" applyBorder="1"/>
    <xf numFmtId="164" fontId="2" fillId="0" borderId="4" xfId="0" applyNumberFormat="1" applyFont="1" applyBorder="1"/>
    <xf numFmtId="165" fontId="2" fillId="0" borderId="2" xfId="0" applyNumberFormat="1" applyFont="1" applyBorder="1" applyAlignment="1">
      <alignment horizontal="right"/>
    </xf>
    <xf numFmtId="164" fontId="2" fillId="0" borderId="9" xfId="0" applyNumberFormat="1" applyFont="1" applyFill="1" applyBorder="1"/>
    <xf numFmtId="164" fontId="2" fillId="0" borderId="8" xfId="0" applyNumberFormat="1" applyFont="1" applyFill="1" applyBorder="1"/>
    <xf numFmtId="0" fontId="2" fillId="0" borderId="8" xfId="0" applyFont="1" applyFill="1" applyBorder="1" applyAlignment="1">
      <alignment horizontal="center" wrapText="1"/>
    </xf>
    <xf numFmtId="0" fontId="2" fillId="0" borderId="3" xfId="0" applyFont="1" applyBorder="1" applyAlignment="1">
      <alignment horizontal="center" wrapText="1"/>
    </xf>
    <xf numFmtId="0" fontId="3" fillId="0" borderId="0" xfId="0" applyFont="1" applyBorder="1" applyAlignment="1">
      <alignment horizontal="center"/>
    </xf>
    <xf numFmtId="3" fontId="2" fillId="0" borderId="13" xfId="0" applyNumberFormat="1" applyFont="1" applyBorder="1"/>
    <xf numFmtId="164" fontId="2" fillId="0" borderId="2" xfId="0" applyNumberFormat="1" applyFont="1" applyBorder="1"/>
    <xf numFmtId="0" fontId="3" fillId="3" borderId="14" xfId="0" applyFont="1" applyFill="1" applyBorder="1"/>
    <xf numFmtId="0" fontId="2" fillId="0" borderId="4" xfId="0" applyFont="1" applyFill="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0" fontId="2" fillId="0" borderId="9" xfId="0" applyFont="1" applyBorder="1" applyAlignment="1">
      <alignment wrapText="1"/>
    </xf>
    <xf numFmtId="0" fontId="2" fillId="0" borderId="9" xfId="0" applyFont="1" applyBorder="1" applyAlignment="1">
      <alignment horizontal="center" vertical="center" wrapText="1"/>
    </xf>
    <xf numFmtId="0" fontId="3" fillId="0" borderId="0" xfId="0" applyFont="1" applyFill="1" applyBorder="1" applyAlignment="1">
      <alignment horizontal="center" wrapText="1"/>
    </xf>
    <xf numFmtId="3" fontId="3" fillId="0" borderId="2" xfId="0" applyNumberFormat="1" applyFont="1" applyBorder="1" applyAlignment="1"/>
    <xf numFmtId="3" fontId="3" fillId="0" borderId="6" xfId="0" applyNumberFormat="1" applyFont="1" applyBorder="1" applyAlignment="1"/>
    <xf numFmtId="3" fontId="3" fillId="0" borderId="12" xfId="0" applyNumberFormat="1" applyFont="1" applyBorder="1" applyAlignment="1"/>
    <xf numFmtId="0" fontId="3" fillId="0" borderId="4" xfId="0" applyFont="1" applyFill="1" applyBorder="1" applyAlignment="1">
      <alignment horizontal="center" wrapText="1"/>
    </xf>
    <xf numFmtId="3" fontId="3" fillId="0" borderId="4" xfId="0" applyNumberFormat="1" applyFont="1" applyBorder="1" applyAlignment="1"/>
    <xf numFmtId="3" fontId="3" fillId="0" borderId="8" xfId="0" applyNumberFormat="1" applyFont="1" applyBorder="1" applyAlignment="1"/>
    <xf numFmtId="3" fontId="3" fillId="0" borderId="9" xfId="0" applyNumberFormat="1" applyFont="1" applyBorder="1" applyAlignment="1"/>
    <xf numFmtId="3" fontId="3" fillId="0" borderId="9" xfId="0" applyNumberFormat="1" applyFont="1" applyFill="1" applyBorder="1" applyAlignment="1"/>
    <xf numFmtId="164" fontId="2" fillId="0" borderId="4" xfId="0" applyNumberFormat="1" applyFont="1" applyBorder="1" applyAlignment="1"/>
    <xf numFmtId="0" fontId="2" fillId="0" borderId="4" xfId="0" applyFont="1" applyBorder="1" applyAlignment="1">
      <alignment horizontal="right"/>
    </xf>
    <xf numFmtId="164" fontId="2" fillId="0" borderId="8" xfId="0" applyNumberFormat="1" applyFont="1" applyBorder="1" applyAlignment="1"/>
    <xf numFmtId="164" fontId="2" fillId="0" borderId="9" xfId="0" applyNumberFormat="1" applyFont="1" applyBorder="1" applyAlignment="1">
      <alignment horizontal="right"/>
    </xf>
    <xf numFmtId="164" fontId="2" fillId="0" borderId="9" xfId="0" applyNumberFormat="1" applyFont="1" applyFill="1" applyBorder="1" applyAlignment="1">
      <alignment horizontal="right"/>
    </xf>
    <xf numFmtId="0" fontId="2" fillId="0" borderId="0" xfId="0" applyFont="1"/>
    <xf numFmtId="0" fontId="3" fillId="0" borderId="4" xfId="0" applyFont="1" applyBorder="1"/>
    <xf numFmtId="0" fontId="3" fillId="4" borderId="4" xfId="0" applyFont="1" applyFill="1" applyBorder="1"/>
    <xf numFmtId="0" fontId="3" fillId="0" borderId="0" xfId="0" applyFont="1" applyFill="1" applyAlignment="1">
      <alignment horizontal="center" wrapText="1"/>
    </xf>
    <xf numFmtId="0" fontId="8" fillId="0" borderId="0" xfId="0" applyFont="1"/>
    <xf numFmtId="0" fontId="3" fillId="0" borderId="4" xfId="0" applyFont="1" applyFill="1" applyBorder="1"/>
    <xf numFmtId="0" fontId="3" fillId="0" borderId="0" xfId="0" applyFont="1" applyFill="1"/>
    <xf numFmtId="0" fontId="2" fillId="0" borderId="0" xfId="0" applyFont="1" applyBorder="1" applyAlignment="1">
      <alignment wrapText="1"/>
    </xf>
    <xf numFmtId="0" fontId="3" fillId="0" borderId="0" xfId="0" applyFont="1" applyFill="1" applyBorder="1"/>
    <xf numFmtId="0" fontId="3" fillId="3" borderId="0" xfId="0" applyFont="1" applyFill="1"/>
    <xf numFmtId="0" fontId="8" fillId="0" borderId="0" xfId="0" applyFont="1" applyBorder="1"/>
    <xf numFmtId="0" fontId="3" fillId="3" borderId="0" xfId="0" applyFont="1" applyFill="1" applyBorder="1"/>
    <xf numFmtId="0" fontId="7" fillId="0" borderId="0" xfId="0" applyFont="1" applyBorder="1"/>
    <xf numFmtId="0" fontId="8" fillId="0" borderId="0" xfId="0" applyFont="1" applyFill="1"/>
    <xf numFmtId="0" fontId="3" fillId="0" borderId="2" xfId="0" applyFont="1" applyBorder="1" applyAlignment="1">
      <alignment horizontal="center"/>
    </xf>
    <xf numFmtId="0" fontId="9" fillId="0" borderId="0" xfId="0" applyFont="1"/>
    <xf numFmtId="0" fontId="3" fillId="0" borderId="0" xfId="0" applyFont="1" applyAlignment="1">
      <alignment wrapText="1"/>
    </xf>
    <xf numFmtId="0" fontId="3" fillId="0" borderId="0" xfId="0" applyFont="1" applyAlignment="1">
      <alignment wrapText="1"/>
    </xf>
    <xf numFmtId="0" fontId="8" fillId="0" borderId="0" xfId="0" applyFont="1" applyAlignment="1">
      <alignment horizontal="left"/>
    </xf>
    <xf numFmtId="0" fontId="10" fillId="0" borderId="0" xfId="0" applyFont="1" applyAlignment="1">
      <alignment horizontal="left"/>
    </xf>
    <xf numFmtId="0" fontId="8" fillId="0" borderId="3" xfId="0" applyFont="1" applyBorder="1"/>
    <xf numFmtId="0" fontId="8" fillId="0" borderId="3" xfId="0" applyFont="1" applyBorder="1" applyAlignment="1">
      <alignment horizontal="left"/>
    </xf>
    <xf numFmtId="0" fontId="8" fillId="0" borderId="3" xfId="0" applyFont="1" applyFill="1" applyBorder="1" applyAlignment="1">
      <alignment horizontal="left"/>
    </xf>
    <xf numFmtId="0" fontId="8" fillId="0" borderId="3" xfId="0" applyFont="1" applyBorder="1" applyAlignment="1">
      <alignment horizontal="center"/>
    </xf>
    <xf numFmtId="164" fontId="8" fillId="0" borderId="3" xfId="0" applyNumberFormat="1" applyFont="1" applyBorder="1"/>
    <xf numFmtId="0" fontId="8" fillId="0" borderId="3" xfId="0" applyFont="1" applyFill="1" applyBorder="1"/>
    <xf numFmtId="164" fontId="8" fillId="0" borderId="3" xfId="0" applyNumberFormat="1" applyFont="1" applyFill="1" applyBorder="1"/>
    <xf numFmtId="0" fontId="8" fillId="0" borderId="3" xfId="0" applyFont="1" applyBorder="1" applyAlignment="1">
      <alignment horizontal="center" wrapText="1"/>
    </xf>
    <xf numFmtId="0" fontId="8" fillId="0" borderId="0" xfId="0" applyFont="1" applyFill="1" applyBorder="1"/>
    <xf numFmtId="0" fontId="8" fillId="0" borderId="0" xfId="0" applyFont="1" applyBorder="1" applyAlignment="1">
      <alignment horizontal="left"/>
    </xf>
    <xf numFmtId="0" fontId="2" fillId="0" borderId="0" xfId="0" applyFont="1" applyBorder="1" applyAlignment="1">
      <alignment horizontal="left" wrapText="1"/>
    </xf>
    <xf numFmtId="164" fontId="8" fillId="0" borderId="0" xfId="0" applyNumberFormat="1" applyFont="1" applyBorder="1"/>
    <xf numFmtId="0" fontId="2" fillId="0" borderId="2" xfId="0" applyFont="1" applyBorder="1" applyAlignment="1">
      <alignment horizontal="left" wrapText="1"/>
    </xf>
    <xf numFmtId="0" fontId="3" fillId="0" borderId="2" xfId="0" applyFont="1" applyBorder="1" applyAlignment="1">
      <alignment wrapText="1"/>
    </xf>
    <xf numFmtId="0" fontId="7" fillId="0" borderId="0" xfId="0" applyFont="1" applyFill="1" applyBorder="1"/>
    <xf numFmtId="0" fontId="3" fillId="3" borderId="2" xfId="0" applyFont="1" applyFill="1" applyBorder="1"/>
    <xf numFmtId="0" fontId="3" fillId="0" borderId="2" xfId="0" applyFont="1" applyFill="1" applyBorder="1"/>
    <xf numFmtId="164" fontId="3" fillId="0" borderId="0" xfId="0" applyNumberFormat="1" applyFont="1"/>
    <xf numFmtId="0" fontId="3" fillId="0" borderId="0" xfId="0" applyFont="1" applyAlignment="1">
      <alignment vertical="top"/>
    </xf>
    <xf numFmtId="0" fontId="8" fillId="0" borderId="0" xfId="0" applyFont="1" applyAlignment="1">
      <alignment wrapText="1"/>
    </xf>
    <xf numFmtId="164" fontId="8" fillId="0" borderId="0" xfId="0" applyNumberFormat="1" applyFont="1" applyFill="1" applyBorder="1"/>
    <xf numFmtId="0" fontId="8" fillId="2" borderId="0" xfId="0" applyFont="1" applyFill="1" applyBorder="1" applyAlignment="1">
      <alignment horizontal="right"/>
    </xf>
    <xf numFmtId="0" fontId="8" fillId="2" borderId="0" xfId="0" applyFont="1" applyFill="1" applyBorder="1"/>
    <xf numFmtId="164" fontId="8" fillId="0" borderId="0" xfId="0" applyNumberFormat="1" applyFont="1" applyFill="1" applyBorder="1" applyAlignment="1">
      <alignment horizontal="right"/>
    </xf>
    <xf numFmtId="0" fontId="2" fillId="0" borderId="4" xfId="0" applyFont="1" applyFill="1" applyBorder="1" applyAlignment="1">
      <alignment horizontal="right" wrapText="1"/>
    </xf>
    <xf numFmtId="0" fontId="2" fillId="0" borderId="1" xfId="0" applyFont="1" applyFill="1" applyBorder="1" applyAlignment="1">
      <alignment horizontal="right" wrapText="1"/>
    </xf>
    <xf numFmtId="0" fontId="2" fillId="0" borderId="4" xfId="0" applyFont="1" applyBorder="1" applyAlignment="1">
      <alignment horizontal="right" wrapText="1"/>
    </xf>
    <xf numFmtId="3" fontId="2" fillId="0" borderId="0" xfId="0" applyNumberFormat="1" applyFont="1"/>
    <xf numFmtId="3" fontId="2" fillId="0" borderId="0" xfId="0" applyNumberFormat="1" applyFont="1" applyFill="1"/>
    <xf numFmtId="3" fontId="3" fillId="0" borderId="0" xfId="0" applyNumberFormat="1" applyFont="1" applyFill="1" applyBorder="1" applyAlignment="1">
      <alignment horizontal="left" wrapText="1"/>
    </xf>
    <xf numFmtId="3" fontId="3" fillId="0" borderId="0" xfId="0" applyNumberFormat="1" applyFont="1" applyFill="1" applyAlignment="1">
      <alignment horizontal="right"/>
    </xf>
    <xf numFmtId="3" fontId="3" fillId="0" borderId="0" xfId="0" applyNumberFormat="1" applyFont="1" applyFill="1" applyBorder="1" applyAlignment="1">
      <alignment horizontal="left"/>
    </xf>
    <xf numFmtId="165" fontId="2" fillId="0" borderId="0" xfId="0" applyNumberFormat="1" applyFont="1" applyFill="1" applyBorder="1" applyAlignment="1">
      <alignment horizontal="left" wrapText="1"/>
    </xf>
    <xf numFmtId="3" fontId="2" fillId="0" borderId="0" xfId="0" applyNumberFormat="1" applyFont="1" applyAlignment="1">
      <alignment horizontal="right"/>
    </xf>
    <xf numFmtId="0" fontId="3" fillId="0" borderId="2" xfId="0" applyFont="1" applyBorder="1" applyAlignment="1">
      <alignment horizontal="left" wrapText="1"/>
    </xf>
    <xf numFmtId="165" fontId="3" fillId="0" borderId="0" xfId="0" applyNumberFormat="1" applyFont="1"/>
    <xf numFmtId="164" fontId="3" fillId="0" borderId="0" xfId="0" applyNumberFormat="1" applyFont="1" applyFill="1"/>
    <xf numFmtId="164" fontId="3" fillId="0" borderId="2" xfId="0" applyNumberFormat="1" applyFont="1" applyBorder="1"/>
    <xf numFmtId="0" fontId="3" fillId="0" borderId="0" xfId="0" applyFont="1" applyBorder="1" applyAlignment="1">
      <alignment horizontal="right" wrapText="1"/>
    </xf>
    <xf numFmtId="0" fontId="3" fillId="0" borderId="0" xfId="0" applyFont="1" applyAlignment="1">
      <alignment horizontal="right"/>
    </xf>
    <xf numFmtId="0" fontId="3" fillId="0" borderId="0" xfId="0" applyFont="1" applyFill="1" applyAlignment="1">
      <alignment horizontal="right"/>
    </xf>
    <xf numFmtId="3" fontId="3" fillId="0" borderId="0" xfId="0" applyNumberFormat="1" applyFont="1" applyFill="1"/>
    <xf numFmtId="1" fontId="3" fillId="0" borderId="0" xfId="0" applyNumberFormat="1" applyFont="1"/>
    <xf numFmtId="0" fontId="3" fillId="0" borderId="0" xfId="0" applyFont="1" applyBorder="1" applyAlignment="1">
      <alignment horizontal="left" wrapText="1"/>
    </xf>
    <xf numFmtId="0" fontId="2" fillId="0" borderId="0" xfId="0" applyFont="1" applyFill="1"/>
    <xf numFmtId="0" fontId="2" fillId="0" borderId="0" xfId="0" applyFont="1" applyBorder="1" applyAlignment="1">
      <alignment horizontal="right" wrapText="1"/>
    </xf>
    <xf numFmtId="164" fontId="3" fillId="0" borderId="0" xfId="0" applyNumberFormat="1" applyFont="1" applyAlignment="1">
      <alignment horizontal="right"/>
    </xf>
    <xf numFmtId="164" fontId="3" fillId="0" borderId="2" xfId="0" applyNumberFormat="1" applyFont="1" applyBorder="1" applyAlignment="1">
      <alignment horizontal="right"/>
    </xf>
    <xf numFmtId="164" fontId="3" fillId="0" borderId="2" xfId="0" applyNumberFormat="1" applyFont="1" applyFill="1" applyBorder="1" applyAlignment="1">
      <alignment horizontal="right"/>
    </xf>
    <xf numFmtId="0" fontId="2" fillId="0" borderId="1" xfId="0" applyFont="1" applyFill="1" applyBorder="1" applyAlignment="1">
      <alignment horizontal="left" wrapText="1"/>
    </xf>
    <xf numFmtId="0" fontId="2" fillId="0" borderId="1" xfId="0" applyFont="1" applyBorder="1" applyAlignment="1">
      <alignment horizontal="right" wrapText="1"/>
    </xf>
    <xf numFmtId="3" fontId="2" fillId="0" borderId="0" xfId="0" applyNumberFormat="1" applyFont="1" applyAlignment="1"/>
    <xf numFmtId="3" fontId="2" fillId="0" borderId="0" xfId="0" applyNumberFormat="1" applyFont="1" applyBorder="1" applyAlignment="1">
      <alignment horizontal="right" wrapText="1"/>
    </xf>
    <xf numFmtId="0" fontId="3" fillId="0" borderId="0" xfId="0" applyFont="1" applyBorder="1" applyAlignment="1">
      <alignment horizontal="center" wrapText="1"/>
    </xf>
    <xf numFmtId="3" fontId="3" fillId="0" borderId="0" xfId="0" applyNumberFormat="1" applyFont="1" applyAlignment="1"/>
    <xf numFmtId="0" fontId="2" fillId="0" borderId="0" xfId="0" applyFont="1" applyAlignment="1">
      <alignment horizontal="right"/>
    </xf>
    <xf numFmtId="164" fontId="2" fillId="0" borderId="0" xfId="0" applyNumberFormat="1" applyFont="1" applyAlignment="1">
      <alignment horizontal="right"/>
    </xf>
    <xf numFmtId="164" fontId="2" fillId="0" borderId="0" xfId="0" applyNumberFormat="1" applyFont="1"/>
    <xf numFmtId="0" fontId="3" fillId="0" borderId="1" xfId="0" applyFont="1" applyBorder="1" applyAlignment="1">
      <alignment horizontal="right" vertical="top" wrapText="1"/>
    </xf>
    <xf numFmtId="3" fontId="3" fillId="0" borderId="0" xfId="0" applyNumberFormat="1" applyFont="1" applyBorder="1" applyAlignment="1">
      <alignment horizontal="right" vertical="top" wrapText="1"/>
    </xf>
    <xf numFmtId="164" fontId="2" fillId="0" borderId="0" xfId="0" applyNumberFormat="1" applyFont="1" applyBorder="1"/>
    <xf numFmtId="0" fontId="2" fillId="0" borderId="0" xfId="0" applyFont="1" applyBorder="1"/>
    <xf numFmtId="164" fontId="2" fillId="0" borderId="2" xfId="0" applyNumberFormat="1" applyFont="1" applyFill="1" applyBorder="1"/>
    <xf numFmtId="0" fontId="6" fillId="0" borderId="0" xfId="0" applyFont="1" applyFill="1"/>
    <xf numFmtId="0" fontId="2" fillId="0" borderId="2" xfId="0" applyFont="1" applyFill="1" applyBorder="1" applyAlignment="1">
      <alignment horizontal="right"/>
    </xf>
    <xf numFmtId="0" fontId="2" fillId="0" borderId="4" xfId="0" applyFont="1" applyFill="1" applyBorder="1"/>
    <xf numFmtId="164" fontId="3" fillId="0" borderId="2" xfId="0" applyNumberFormat="1" applyFont="1" applyFill="1" applyBorder="1"/>
    <xf numFmtId="0" fontId="2" fillId="0" borderId="4" xfId="0" applyFont="1" applyFill="1" applyBorder="1" applyAlignment="1">
      <alignment horizontal="right"/>
    </xf>
    <xf numFmtId="164" fontId="3" fillId="0" borderId="0" xfId="1" applyNumberFormat="1" applyFont="1"/>
    <xf numFmtId="0" fontId="3" fillId="0" borderId="0" xfId="0" applyFont="1" applyFill="1" applyBorder="1" applyAlignment="1">
      <alignment horizontal="right" wrapText="1"/>
    </xf>
    <xf numFmtId="0" fontId="3" fillId="0" borderId="7" xfId="0" applyFont="1" applyBorder="1"/>
    <xf numFmtId="0" fontId="3" fillId="0" borderId="5" xfId="0" applyFont="1" applyBorder="1" applyAlignment="1">
      <alignment horizontal="right"/>
    </xf>
    <xf numFmtId="0" fontId="3" fillId="0" borderId="2" xfId="0" applyFont="1" applyBorder="1" applyAlignment="1">
      <alignment horizontal="right" wrapText="1"/>
    </xf>
    <xf numFmtId="0" fontId="3" fillId="0" borderId="6" xfId="0" applyFont="1" applyBorder="1" applyAlignment="1">
      <alignment horizontal="right"/>
    </xf>
    <xf numFmtId="0" fontId="3" fillId="0" borderId="2" xfId="0" applyFont="1" applyBorder="1" applyAlignment="1">
      <alignment horizontal="right"/>
    </xf>
    <xf numFmtId="0" fontId="3" fillId="0" borderId="1" xfId="0" applyFont="1" applyBorder="1" applyAlignment="1">
      <alignment horizontal="right" wrapText="1"/>
    </xf>
    <xf numFmtId="0" fontId="3" fillId="0" borderId="0" xfId="0"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vertical="center"/>
    </xf>
    <xf numFmtId="0" fontId="2" fillId="0" borderId="0" xfId="0" applyFont="1" applyFill="1" applyBorder="1" applyAlignment="1">
      <alignment horizontal="left" vertical="center" wrapText="1"/>
    </xf>
    <xf numFmtId="164" fontId="3" fillId="0" borderId="0" xfId="0" applyNumberFormat="1" applyFont="1" applyBorder="1"/>
    <xf numFmtId="0" fontId="3" fillId="0" borderId="1" xfId="0" applyFont="1" applyBorder="1" applyAlignment="1">
      <alignment horizontal="left" wrapText="1"/>
    </xf>
    <xf numFmtId="0" fontId="2" fillId="0" borderId="0" xfId="0" applyFont="1" applyFill="1" applyBorder="1"/>
    <xf numFmtId="0" fontId="2" fillId="0" borderId="2" xfId="0" applyFont="1" applyBorder="1" applyAlignment="1">
      <alignment horizontal="center" vertical="top" readingOrder="1"/>
    </xf>
    <xf numFmtId="164" fontId="3" fillId="3" borderId="2" xfId="0" applyNumberFormat="1" applyFont="1" applyFill="1" applyBorder="1"/>
    <xf numFmtId="0" fontId="2" fillId="0" borderId="2" xfId="0" applyFont="1" applyBorder="1" applyAlignment="1">
      <alignment horizontal="center" readingOrder="1"/>
    </xf>
    <xf numFmtId="0" fontId="3" fillId="3" borderId="0" xfId="0" applyFont="1" applyFill="1" applyBorder="1" applyAlignment="1">
      <alignment horizontal="right" wrapText="1"/>
    </xf>
    <xf numFmtId="0" fontId="3" fillId="3" borderId="2" xfId="0" applyFont="1" applyFill="1" applyBorder="1" applyAlignment="1">
      <alignment horizontal="right" wrapText="1"/>
    </xf>
    <xf numFmtId="0" fontId="2" fillId="0" borderId="1" xfId="0" applyFont="1" applyFill="1" applyBorder="1" applyAlignment="1">
      <alignment horizontal="left"/>
    </xf>
    <xf numFmtId="0" fontId="3" fillId="0" borderId="0" xfId="0" applyFont="1" applyBorder="1" applyAlignment="1">
      <alignment horizontal="left" wrapText="1"/>
    </xf>
    <xf numFmtId="164" fontId="2" fillId="0" borderId="2" xfId="0" applyNumberFormat="1" applyFont="1" applyBorder="1" applyAlignment="1">
      <alignment horizontal="right"/>
    </xf>
    <xf numFmtId="0" fontId="12" fillId="0" borderId="5" xfId="0" applyFont="1" applyFill="1" applyBorder="1" applyAlignment="1">
      <alignment horizontal="center"/>
    </xf>
    <xf numFmtId="0" fontId="12" fillId="0" borderId="15" xfId="0" applyFont="1" applyFill="1" applyBorder="1" applyAlignment="1">
      <alignment horizontal="center"/>
    </xf>
    <xf numFmtId="0" fontId="12" fillId="0" borderId="6" xfId="0" applyFont="1" applyFill="1" applyBorder="1" applyAlignment="1">
      <alignment horizontal="center"/>
    </xf>
    <xf numFmtId="3" fontId="12" fillId="0" borderId="0" xfId="2" applyNumberFormat="1" applyFont="1" applyFill="1" applyBorder="1" applyAlignment="1">
      <alignment horizontal="right" wrapText="1"/>
    </xf>
    <xf numFmtId="0" fontId="3" fillId="0" borderId="16" xfId="0" applyFont="1" applyFill="1" applyBorder="1" applyAlignment="1">
      <alignment horizontal="center" wrapText="1"/>
    </xf>
    <xf numFmtId="0" fontId="12" fillId="0" borderId="13" xfId="0" applyFont="1" applyFill="1" applyBorder="1" applyAlignment="1">
      <alignment horizontal="center"/>
    </xf>
    <xf numFmtId="0" fontId="12" fillId="0" borderId="14" xfId="0" applyFont="1" applyFill="1" applyBorder="1" applyAlignment="1">
      <alignment horizontal="center"/>
    </xf>
    <xf numFmtId="0" fontId="3" fillId="0" borderId="1" xfId="0" applyFont="1" applyFill="1" applyBorder="1" applyAlignment="1">
      <alignment horizontal="center" wrapText="1"/>
    </xf>
    <xf numFmtId="3" fontId="2" fillId="0" borderId="1" xfId="0" applyNumberFormat="1" applyFont="1" applyBorder="1"/>
    <xf numFmtId="3" fontId="2" fillId="0" borderId="1" xfId="0" applyNumberFormat="1" applyFont="1" applyFill="1" applyBorder="1"/>
    <xf numFmtId="3" fontId="2" fillId="0" borderId="0" xfId="0" applyNumberFormat="1" applyFont="1" applyFill="1" applyBorder="1"/>
    <xf numFmtId="0" fontId="3" fillId="0" borderId="2" xfId="0" applyFont="1" applyFill="1" applyBorder="1" applyAlignment="1">
      <alignment horizontal="center" wrapText="1"/>
    </xf>
    <xf numFmtId="3" fontId="2" fillId="0" borderId="2" xfId="0" applyNumberFormat="1" applyFont="1" applyFill="1" applyBorder="1"/>
    <xf numFmtId="0" fontId="12" fillId="0" borderId="0" xfId="0" applyFont="1" applyFill="1" applyBorder="1" applyAlignment="1">
      <alignment horizontal="center"/>
    </xf>
    <xf numFmtId="0" fontId="3" fillId="0" borderId="7" xfId="0" applyFont="1" applyFill="1" applyBorder="1" applyAlignment="1">
      <alignment horizontal="center" wrapText="1"/>
    </xf>
    <xf numFmtId="3" fontId="3" fillId="0" borderId="1" xfId="0" applyNumberFormat="1" applyFont="1" applyBorder="1" applyAlignment="1">
      <alignment horizontal="right"/>
    </xf>
    <xf numFmtId="0" fontId="3" fillId="0" borderId="1" xfId="0" applyFont="1" applyBorder="1" applyAlignment="1">
      <alignment horizontal="right"/>
    </xf>
    <xf numFmtId="0" fontId="3" fillId="0" borderId="1" xfId="0" applyFont="1" applyFill="1" applyBorder="1" applyAlignment="1">
      <alignment horizontal="right"/>
    </xf>
    <xf numFmtId="0" fontId="3" fillId="0" borderId="5" xfId="0" applyFont="1" applyFill="1" applyBorder="1" applyAlignment="1">
      <alignment horizontal="center" wrapText="1"/>
    </xf>
    <xf numFmtId="0" fontId="3" fillId="0" borderId="0" xfId="0" applyFont="1" applyBorder="1" applyAlignment="1">
      <alignment horizontal="right"/>
    </xf>
    <xf numFmtId="0" fontId="3" fillId="0" borderId="6" xfId="0" applyFont="1" applyFill="1" applyBorder="1" applyAlignment="1">
      <alignment horizontal="center" wrapText="1"/>
    </xf>
    <xf numFmtId="3" fontId="3" fillId="0" borderId="2" xfId="0" applyNumberFormat="1" applyFont="1" applyBorder="1" applyAlignment="1">
      <alignment horizontal="right"/>
    </xf>
    <xf numFmtId="0" fontId="3" fillId="0" borderId="2" xfId="0" applyFont="1" applyFill="1" applyBorder="1" applyAlignment="1">
      <alignment horizontal="right"/>
    </xf>
    <xf numFmtId="3" fontId="12" fillId="0" borderId="2" xfId="2" applyNumberFormat="1" applyFont="1" applyFill="1" applyBorder="1" applyAlignment="1">
      <alignment horizontal="right" wrapText="1"/>
    </xf>
    <xf numFmtId="0" fontId="2" fillId="0" borderId="0" xfId="0" applyFont="1" applyBorder="1" applyAlignment="1">
      <alignment horizontal="left"/>
    </xf>
    <xf numFmtId="0" fontId="2" fillId="0" borderId="4" xfId="0" applyFont="1" applyBorder="1" applyAlignment="1">
      <alignment horizontal="center"/>
    </xf>
    <xf numFmtId="0" fontId="3" fillId="0" borderId="0" xfId="0" applyFont="1" applyFill="1" applyBorder="1" applyAlignment="1">
      <alignment horizontal="left" wrapText="1"/>
    </xf>
    <xf numFmtId="0" fontId="2" fillId="0" borderId="3" xfId="0" applyFont="1" applyBorder="1"/>
    <xf numFmtId="0" fontId="3" fillId="0" borderId="3" xfId="0" applyFont="1" applyBorder="1"/>
    <xf numFmtId="3" fontId="3" fillId="0" borderId="0" xfId="0" applyNumberFormat="1" applyFont="1" applyAlignment="1">
      <alignment horizontal="center"/>
    </xf>
    <xf numFmtId="164" fontId="3" fillId="0" borderId="2" xfId="0" applyNumberFormat="1"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xf>
    <xf numFmtId="0" fontId="3" fillId="5" borderId="0" xfId="0" applyFont="1" applyFill="1"/>
    <xf numFmtId="164" fontId="3" fillId="0" borderId="0" xfId="0" applyNumberFormat="1" applyFont="1" applyBorder="1" applyAlignment="1">
      <alignment horizontal="right"/>
    </xf>
    <xf numFmtId="3" fontId="2" fillId="0" borderId="6" xfId="0" applyNumberFormat="1" applyFont="1" applyBorder="1"/>
    <xf numFmtId="0" fontId="6" fillId="0" borderId="0" xfId="0" applyFont="1" applyBorder="1" applyAlignment="1">
      <alignment wrapText="1"/>
    </xf>
    <xf numFmtId="0" fontId="3" fillId="0" borderId="0" xfId="0" applyFont="1" applyBorder="1" applyAlignment="1">
      <alignment wrapText="1"/>
    </xf>
    <xf numFmtId="0" fontId="2" fillId="0" borderId="0" xfId="0" applyFont="1" applyBorder="1" applyAlignment="1">
      <alignment horizontal="left"/>
    </xf>
    <xf numFmtId="0" fontId="6" fillId="0" borderId="0" xfId="0" applyFont="1" applyBorder="1" applyAlignment="1">
      <alignment horizontal="left" wrapText="1"/>
    </xf>
    <xf numFmtId="0" fontId="3" fillId="0" borderId="0" xfId="0" applyFont="1" applyAlignment="1">
      <alignment horizontal="left" wrapText="1"/>
    </xf>
    <xf numFmtId="0" fontId="3" fillId="0" borderId="0" xfId="0" quotePrefix="1" applyFont="1" applyAlignment="1">
      <alignment horizontal="left" wrapText="1"/>
    </xf>
    <xf numFmtId="0" fontId="2" fillId="0" borderId="2" xfId="0" applyFont="1" applyBorder="1" applyAlignment="1">
      <alignment horizontal="left" wrapText="1"/>
    </xf>
    <xf numFmtId="0" fontId="2" fillId="0" borderId="0" xfId="0" applyFont="1" applyBorder="1" applyAlignment="1">
      <alignment horizontal="left" wrapText="1"/>
    </xf>
    <xf numFmtId="0" fontId="6" fillId="0" borderId="1" xfId="0" applyFont="1" applyBorder="1" applyAlignment="1">
      <alignment horizontal="left" wrapText="1"/>
    </xf>
    <xf numFmtId="0" fontId="2" fillId="0" borderId="7" xfId="0" applyFont="1" applyBorder="1" applyAlignment="1">
      <alignment horizontal="center"/>
    </xf>
    <xf numFmtId="0" fontId="2" fillId="0" borderId="1" xfId="0" applyFont="1" applyBorder="1" applyAlignment="1">
      <alignment horizontal="center"/>
    </xf>
    <xf numFmtId="0" fontId="2" fillId="0" borderId="11" xfId="0" applyFont="1" applyBorder="1" applyAlignment="1">
      <alignment horizontal="center"/>
    </xf>
    <xf numFmtId="0" fontId="6" fillId="0" borderId="0" xfId="0" applyFont="1" applyAlignment="1">
      <alignment horizontal="left" wrapText="1"/>
    </xf>
    <xf numFmtId="0" fontId="3" fillId="0" borderId="0" xfId="0" applyFont="1" applyAlignment="1">
      <alignment horizontal="left" vertical="center" wrapText="1"/>
    </xf>
    <xf numFmtId="0" fontId="2" fillId="0" borderId="0" xfId="0" applyFont="1" applyFill="1" applyAlignment="1">
      <alignment horizontal="left" wrapText="1"/>
    </xf>
    <xf numFmtId="0" fontId="2" fillId="0" borderId="0" xfId="0" applyFont="1" applyAlignment="1">
      <alignment horizontal="left" vertical="center" wrapText="1"/>
    </xf>
    <xf numFmtId="3" fontId="3" fillId="0" borderId="0" xfId="0" applyNumberFormat="1" applyFont="1" applyFill="1" applyBorder="1" applyAlignment="1">
      <alignment horizontal="center" vertical="center" wrapText="1"/>
    </xf>
    <xf numFmtId="0" fontId="2" fillId="0" borderId="4" xfId="0" applyFont="1" applyBorder="1" applyAlignment="1">
      <alignment horizontal="left" wrapText="1"/>
    </xf>
    <xf numFmtId="0" fontId="3" fillId="0" borderId="1" xfId="0" applyFont="1" applyBorder="1" applyAlignment="1">
      <alignment horizontal="left" wrapText="1"/>
    </xf>
    <xf numFmtId="0" fontId="2" fillId="4" borderId="4" xfId="0" applyFont="1" applyFill="1" applyBorder="1" applyAlignment="1">
      <alignment horizontal="left" wrapText="1"/>
    </xf>
    <xf numFmtId="3" fontId="2" fillId="4" borderId="4" xfId="0" applyNumberFormat="1" applyFont="1" applyFill="1" applyBorder="1" applyAlignment="1">
      <alignment horizontal="left" vertical="center" wrapText="1"/>
    </xf>
    <xf numFmtId="0" fontId="2" fillId="0" borderId="1" xfId="0" applyFont="1" applyBorder="1" applyAlignment="1">
      <alignment horizontal="left" wrapText="1"/>
    </xf>
    <xf numFmtId="0" fontId="3" fillId="0" borderId="0" xfId="0" applyFont="1" applyBorder="1" applyAlignment="1">
      <alignment horizontal="left" wrapText="1"/>
    </xf>
    <xf numFmtId="0" fontId="2" fillId="0" borderId="0" xfId="0" applyFont="1" applyAlignment="1">
      <alignment wrapText="1"/>
    </xf>
    <xf numFmtId="0" fontId="3" fillId="0" borderId="0" xfId="0" applyFont="1" applyAlignment="1">
      <alignment wrapText="1"/>
    </xf>
    <xf numFmtId="0" fontId="8" fillId="0" borderId="0" xfId="0" applyFont="1" applyAlignment="1">
      <alignment horizontal="left"/>
    </xf>
    <xf numFmtId="0" fontId="3" fillId="0" borderId="0" xfId="0" applyFont="1" applyFill="1" applyBorder="1" applyAlignment="1">
      <alignment horizontal="left" wrapText="1"/>
    </xf>
    <xf numFmtId="0" fontId="8" fillId="0" borderId="2" xfId="0" applyFont="1" applyFill="1" applyBorder="1" applyAlignment="1">
      <alignment horizontal="center"/>
    </xf>
    <xf numFmtId="0" fontId="8" fillId="0" borderId="0" xfId="0" applyFont="1" applyAlignment="1">
      <alignment horizontal="left" wrapText="1"/>
    </xf>
    <xf numFmtId="0" fontId="13" fillId="0" borderId="0" xfId="3"/>
  </cellXfs>
  <cellStyles count="4">
    <cellStyle name="Lien hypertexte" xfId="3" builtinId="8"/>
    <cellStyle name="Normal" xfId="0" builtinId="0"/>
    <cellStyle name="Normal_Rapport annuel 2003 22  3 2005 11 26  7" xfId="2"/>
    <cellStyle name="Pourcentag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65625E-2"/>
          <c:y val="0.10460251046025104"/>
          <c:w val="0.591796875"/>
          <c:h val="0.66945606694560666"/>
        </c:manualLayout>
      </c:layout>
      <c:lineChart>
        <c:grouping val="standard"/>
        <c:varyColors val="0"/>
        <c:ser>
          <c:idx val="0"/>
          <c:order val="0"/>
          <c:tx>
            <c:strRef>
              <c:f>'SL 4.4-4'!$A$26</c:f>
              <c:strCache>
                <c:ptCount val="1"/>
                <c:pt idx="0">
                  <c:v>IRA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'SL 4.4-4'!$B$25:$U$25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4.4-4'!$B$26:$U$26</c:f>
              <c:numCache>
                <c:formatCode>General</c:formatCode>
                <c:ptCount val="20"/>
                <c:pt idx="0">
                  <c:v>4.3</c:v>
                </c:pt>
                <c:pt idx="1">
                  <c:v>4.0999999999999996</c:v>
                </c:pt>
                <c:pt idx="2">
                  <c:v>4.0999999999999996</c:v>
                </c:pt>
                <c:pt idx="3">
                  <c:v>4.9000000000000004</c:v>
                </c:pt>
                <c:pt idx="4" formatCode="0.0">
                  <c:v>5</c:v>
                </c:pt>
                <c:pt idx="5">
                  <c:v>5.5</c:v>
                </c:pt>
                <c:pt idx="6">
                  <c:v>4.5999999999999996</c:v>
                </c:pt>
                <c:pt idx="7">
                  <c:v>12.3</c:v>
                </c:pt>
                <c:pt idx="8">
                  <c:v>13.9</c:v>
                </c:pt>
                <c:pt idx="9">
                  <c:v>14.3</c:v>
                </c:pt>
                <c:pt idx="10">
                  <c:v>14.2</c:v>
                </c:pt>
                <c:pt idx="11">
                  <c:v>12.8</c:v>
                </c:pt>
                <c:pt idx="12">
                  <c:v>12.9</c:v>
                </c:pt>
                <c:pt idx="13">
                  <c:v>10.6</c:v>
                </c:pt>
                <c:pt idx="14">
                  <c:v>9.9</c:v>
                </c:pt>
                <c:pt idx="15">
                  <c:v>9.6</c:v>
                </c:pt>
                <c:pt idx="16" formatCode="0.0">
                  <c:v>10.578571428571429</c:v>
                </c:pt>
                <c:pt idx="17" formatCode="0.0">
                  <c:v>17.019480519480521</c:v>
                </c:pt>
                <c:pt idx="18" formatCode="0.0">
                  <c:v>12.856249999999999</c:v>
                </c:pt>
                <c:pt idx="19" formatCode="0.0">
                  <c:v>11.607717041800644</c:v>
                </c:pt>
              </c:numCache>
            </c:numRef>
          </c:val>
          <c:smooth val="0"/>
          <c:extLst xmlns:c16r2="http://schemas.microsoft.com/office/drawing/2015/06/chart">
            <c:ext xmlns:c16="http://schemas.microsoft.com/office/drawing/2014/chart" uri="{C3380CC4-5D6E-409C-BE32-E72D297353CC}">
              <c16:uniqueId val="{00000000-8088-486A-8263-8225E6900BE1}"/>
            </c:ext>
          </c:extLst>
        </c:ser>
        <c:ser>
          <c:idx val="1"/>
          <c:order val="1"/>
          <c:tx>
            <c:strRef>
              <c:f>'SL 4.4-4'!$A$27</c:f>
              <c:strCache>
                <c:ptCount val="1"/>
                <c:pt idx="0">
                  <c:v>Attaché territorial (1)</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'SL 4.4-4'!$B$25:$U$25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4.4-4'!$B$27:$U$27</c:f>
              <c:numCache>
                <c:formatCode>General</c:formatCode>
                <c:ptCount val="20"/>
                <c:pt idx="0">
                  <c:v>5.8</c:v>
                </c:pt>
                <c:pt idx="1">
                  <c:v>5.2</c:v>
                </c:pt>
                <c:pt idx="2">
                  <c:v>4.5999999999999996</c:v>
                </c:pt>
                <c:pt idx="3">
                  <c:v>5.6</c:v>
                </c:pt>
                <c:pt idx="4">
                  <c:v>6.9</c:v>
                </c:pt>
                <c:pt idx="5" formatCode="0.0">
                  <c:v>7</c:v>
                </c:pt>
                <c:pt idx="6">
                  <c:v>8.6</c:v>
                </c:pt>
                <c:pt idx="7">
                  <c:v>7.8</c:v>
                </c:pt>
                <c:pt idx="8">
                  <c:v>8.1999999999999993</c:v>
                </c:pt>
                <c:pt idx="9">
                  <c:v>13.6</c:v>
                </c:pt>
                <c:pt idx="10">
                  <c:v>13.4</c:v>
                </c:pt>
                <c:pt idx="11">
                  <c:v>15.6</c:v>
                </c:pt>
                <c:pt idx="12" formatCode="0.0">
                  <c:v>16.55</c:v>
                </c:pt>
                <c:pt idx="13">
                  <c:v>17.5</c:v>
                </c:pt>
                <c:pt idx="14" formatCode="0.0">
                  <c:v>15.777441485068604</c:v>
                </c:pt>
                <c:pt idx="15" formatCode="0.0">
                  <c:v>14.054882970137207</c:v>
                </c:pt>
                <c:pt idx="16" formatCode="0.0">
                  <c:v>14.863437225217698</c:v>
                </c:pt>
                <c:pt idx="17" formatCode="0.0">
                  <c:v>15.671991480298189</c:v>
                </c:pt>
              </c:numCache>
            </c:numRef>
          </c:val>
          <c:smooth val="0"/>
          <c:extLst xmlns:c16r2="http://schemas.microsoft.com/office/drawing/2015/06/chart">
            <c:ext xmlns:c16="http://schemas.microsoft.com/office/drawing/2014/chart" uri="{C3380CC4-5D6E-409C-BE32-E72D297353CC}">
              <c16:uniqueId val="{00000001-8088-486A-8263-8225E6900BE1}"/>
            </c:ext>
          </c:extLst>
        </c:ser>
        <c:ser>
          <c:idx val="2"/>
          <c:order val="2"/>
          <c:tx>
            <c:strRef>
              <c:f>'SL 4.4-4'!$A$28</c:f>
              <c:strCache>
                <c:ptCount val="1"/>
                <c:pt idx="0">
                  <c:v>Attaché d'administration hospitalière</c:v>
                </c:pt>
              </c:strCache>
            </c:strRef>
          </c:tx>
          <c:spPr>
            <a:ln w="12700">
              <a:solidFill>
                <a:srgbClr val="99CC00"/>
              </a:solidFill>
              <a:prstDash val="solid"/>
            </a:ln>
          </c:spPr>
          <c:marker>
            <c:symbol val="triangle"/>
            <c:size val="5"/>
            <c:spPr>
              <a:solidFill>
                <a:srgbClr val="99CC00"/>
              </a:solidFill>
              <a:ln>
                <a:solidFill>
                  <a:srgbClr val="99CC00"/>
                </a:solidFill>
                <a:prstDash val="solid"/>
              </a:ln>
            </c:spPr>
          </c:marker>
          <c:cat>
            <c:numRef>
              <c:f>'SL 4.4-4'!$B$25:$U$25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4.4-4'!$B$28:$U$28</c:f>
              <c:numCache>
                <c:formatCode>General</c:formatCode>
                <c:ptCount val="20"/>
                <c:pt idx="1">
                  <c:v>6.4</c:v>
                </c:pt>
                <c:pt idx="2">
                  <c:v>7.4</c:v>
                </c:pt>
                <c:pt idx="3">
                  <c:v>7.5</c:v>
                </c:pt>
                <c:pt idx="4">
                  <c:v>9.6</c:v>
                </c:pt>
                <c:pt idx="5">
                  <c:v>9.6</c:v>
                </c:pt>
                <c:pt idx="6">
                  <c:v>8.6999999999999993</c:v>
                </c:pt>
                <c:pt idx="7">
                  <c:v>13.1</c:v>
                </c:pt>
                <c:pt idx="8">
                  <c:v>23.1</c:v>
                </c:pt>
                <c:pt idx="9">
                  <c:v>12.5</c:v>
                </c:pt>
                <c:pt idx="10">
                  <c:v>8.4</c:v>
                </c:pt>
                <c:pt idx="11">
                  <c:v>5.4</c:v>
                </c:pt>
                <c:pt idx="12">
                  <c:v>3.5</c:v>
                </c:pt>
                <c:pt idx="13">
                  <c:v>4.7</c:v>
                </c:pt>
                <c:pt idx="14">
                  <c:v>4.8</c:v>
                </c:pt>
                <c:pt idx="15">
                  <c:v>4</c:v>
                </c:pt>
                <c:pt idx="16" formatCode="0.0">
                  <c:v>2.3783783783783785</c:v>
                </c:pt>
                <c:pt idx="17" formatCode="0.0">
                  <c:v>1.2340425531914894</c:v>
                </c:pt>
                <c:pt idx="18" formatCode="0.0">
                  <c:v>3.6315789473684212</c:v>
                </c:pt>
                <c:pt idx="19" formatCode="0.0">
                  <c:v>2.2333333333333334</c:v>
                </c:pt>
              </c:numCache>
            </c:numRef>
          </c:val>
          <c:smooth val="0"/>
          <c:extLst xmlns:c16r2="http://schemas.microsoft.com/office/drawing/2015/06/chart">
            <c:ext xmlns:c16="http://schemas.microsoft.com/office/drawing/2014/chart" uri="{C3380CC4-5D6E-409C-BE32-E72D297353CC}">
              <c16:uniqueId val="{00000002-8088-486A-8263-8225E6900BE1}"/>
            </c:ext>
          </c:extLst>
        </c:ser>
        <c:dLbls>
          <c:showLegendKey val="0"/>
          <c:showVal val="0"/>
          <c:showCatName val="0"/>
          <c:showSerName val="0"/>
          <c:showPercent val="0"/>
          <c:showBubbleSize val="0"/>
        </c:dLbls>
        <c:marker val="1"/>
        <c:smooth val="0"/>
        <c:axId val="146348888"/>
        <c:axId val="147436608"/>
      </c:lineChart>
      <c:catAx>
        <c:axId val="146348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47436608"/>
        <c:crosses val="autoZero"/>
        <c:auto val="1"/>
        <c:lblAlgn val="ctr"/>
        <c:lblOffset val="100"/>
        <c:tickLblSkip val="1"/>
        <c:tickMarkSkip val="1"/>
        <c:noMultiLvlLbl val="0"/>
      </c:catAx>
      <c:valAx>
        <c:axId val="1474366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46348888"/>
        <c:crosses val="autoZero"/>
        <c:crossBetween val="between"/>
      </c:valAx>
      <c:spPr>
        <a:solidFill>
          <a:srgbClr val="FFFFFF"/>
        </a:solidFill>
        <a:ln w="12700">
          <a:solidFill>
            <a:srgbClr val="808080"/>
          </a:solidFill>
          <a:prstDash val="solid"/>
        </a:ln>
      </c:spPr>
    </c:plotArea>
    <c:legend>
      <c:legendPos val="r"/>
      <c:layout>
        <c:manualLayout>
          <c:xMode val="edge"/>
          <c:yMode val="edge"/>
          <c:x val="0.68837306964536404"/>
          <c:y val="0.22594142259414227"/>
          <c:w val="0.28062064334981374"/>
          <c:h val="0.5270641633832894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13326368184559E-2"/>
          <c:y val="5.4827257703898125E-2"/>
          <c:w val="0.60212335108596859"/>
          <c:h val="0.77664625255176434"/>
        </c:manualLayout>
      </c:layout>
      <c:lineChart>
        <c:grouping val="standard"/>
        <c:varyColors val="0"/>
        <c:ser>
          <c:idx val="0"/>
          <c:order val="0"/>
          <c:tx>
            <c:strRef>
              <c:f>'SL 4.5-5'!$A$28</c:f>
              <c:strCache>
                <c:ptCount val="1"/>
                <c:pt idx="0">
                  <c:v>ENA</c:v>
                </c:pt>
              </c:strCache>
            </c:strRef>
          </c:tx>
          <c:marker>
            <c:symbol val="none"/>
          </c:marker>
          <c:cat>
            <c:numRef>
              <c:f>'SL 4.5-5'!$B$27:$U$27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4.5-5'!$B$28:$U$28</c:f>
              <c:numCache>
                <c:formatCode>General</c:formatCode>
                <c:ptCount val="20"/>
                <c:pt idx="0">
                  <c:v>6.9</c:v>
                </c:pt>
                <c:pt idx="1">
                  <c:v>6.5</c:v>
                </c:pt>
                <c:pt idx="2">
                  <c:v>8.1</c:v>
                </c:pt>
                <c:pt idx="3">
                  <c:v>9.4</c:v>
                </c:pt>
                <c:pt idx="4">
                  <c:v>10.3</c:v>
                </c:pt>
                <c:pt idx="5">
                  <c:v>9.9</c:v>
                </c:pt>
                <c:pt idx="6">
                  <c:v>10.7</c:v>
                </c:pt>
                <c:pt idx="7">
                  <c:v>9.6999999999999993</c:v>
                </c:pt>
                <c:pt idx="8">
                  <c:v>9.6999999999999993</c:v>
                </c:pt>
                <c:pt idx="9">
                  <c:v>8.1</c:v>
                </c:pt>
                <c:pt idx="10">
                  <c:v>8.3000000000000007</c:v>
                </c:pt>
                <c:pt idx="11">
                  <c:v>8.6999999999999993</c:v>
                </c:pt>
                <c:pt idx="12">
                  <c:v>9.6999999999999993</c:v>
                </c:pt>
                <c:pt idx="13">
                  <c:v>7.4</c:v>
                </c:pt>
                <c:pt idx="14">
                  <c:v>6.6</c:v>
                </c:pt>
                <c:pt idx="15">
                  <c:v>6.2</c:v>
                </c:pt>
                <c:pt idx="16" formatCode="0.0">
                  <c:v>6.875</c:v>
                </c:pt>
                <c:pt idx="17" formatCode="0.0">
                  <c:v>7.03125</c:v>
                </c:pt>
                <c:pt idx="18" formatCode="0.0">
                  <c:v>6.9375</c:v>
                </c:pt>
                <c:pt idx="19" formatCode="0.0">
                  <c:v>6.875</c:v>
                </c:pt>
              </c:numCache>
            </c:numRef>
          </c:val>
          <c:smooth val="0"/>
          <c:extLst xmlns:c16r2="http://schemas.microsoft.com/office/drawing/2015/06/chart">
            <c:ext xmlns:c16="http://schemas.microsoft.com/office/drawing/2014/chart" uri="{C3380CC4-5D6E-409C-BE32-E72D297353CC}">
              <c16:uniqueId val="{00000000-B0AA-475D-B187-64DB9C0E08D9}"/>
            </c:ext>
          </c:extLst>
        </c:ser>
        <c:ser>
          <c:idx val="1"/>
          <c:order val="1"/>
          <c:tx>
            <c:strRef>
              <c:f>'SL 4.5-5'!$A$29</c:f>
              <c:strCache>
                <c:ptCount val="1"/>
                <c:pt idx="0">
                  <c:v>Administrateur territorial</c:v>
                </c:pt>
              </c:strCache>
            </c:strRef>
          </c:tx>
          <c:marker>
            <c:symbol val="none"/>
          </c:marker>
          <c:cat>
            <c:numRef>
              <c:f>'SL 4.5-5'!$B$27:$U$27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4.5-5'!$B$29:$U$29</c:f>
              <c:numCache>
                <c:formatCode>General</c:formatCode>
                <c:ptCount val="20"/>
                <c:pt idx="0">
                  <c:v>7.6</c:v>
                </c:pt>
                <c:pt idx="1">
                  <c:v>9.4</c:v>
                </c:pt>
                <c:pt idx="2">
                  <c:v>9.6</c:v>
                </c:pt>
                <c:pt idx="3">
                  <c:v>8.6999999999999993</c:v>
                </c:pt>
                <c:pt idx="4">
                  <c:v>10.199999999999999</c:v>
                </c:pt>
                <c:pt idx="5">
                  <c:v>9.6</c:v>
                </c:pt>
                <c:pt idx="6">
                  <c:v>9.6999999999999993</c:v>
                </c:pt>
                <c:pt idx="7">
                  <c:v>8.5</c:v>
                </c:pt>
                <c:pt idx="8" formatCode="0.0">
                  <c:v>9.1</c:v>
                </c:pt>
                <c:pt idx="9" formatCode="0.0">
                  <c:v>9.6999999999999993</c:v>
                </c:pt>
                <c:pt idx="10" formatCode="0.0">
                  <c:v>7.2</c:v>
                </c:pt>
                <c:pt idx="11" formatCode="0.0">
                  <c:v>9.1999999999999993</c:v>
                </c:pt>
                <c:pt idx="12" formatCode="0.0">
                  <c:v>8.9</c:v>
                </c:pt>
                <c:pt idx="13" formatCode="0.0">
                  <c:v>8.1</c:v>
                </c:pt>
                <c:pt idx="14" formatCode="0.0">
                  <c:v>7.2</c:v>
                </c:pt>
                <c:pt idx="15" formatCode="0.0">
                  <c:v>7.125</c:v>
                </c:pt>
                <c:pt idx="16" formatCode="0.0">
                  <c:v>6.25</c:v>
                </c:pt>
                <c:pt idx="17" formatCode="0.0">
                  <c:v>7.0454545454545459</c:v>
                </c:pt>
                <c:pt idx="18" formatCode="0.0">
                  <c:v>7.3636363636363633</c:v>
                </c:pt>
              </c:numCache>
            </c:numRef>
          </c:val>
          <c:smooth val="0"/>
          <c:extLst xmlns:c16r2="http://schemas.microsoft.com/office/drawing/2015/06/chart">
            <c:ext xmlns:c16="http://schemas.microsoft.com/office/drawing/2014/chart" uri="{C3380CC4-5D6E-409C-BE32-E72D297353CC}">
              <c16:uniqueId val="{00000001-B0AA-475D-B187-64DB9C0E08D9}"/>
            </c:ext>
          </c:extLst>
        </c:ser>
        <c:ser>
          <c:idx val="2"/>
          <c:order val="2"/>
          <c:tx>
            <c:strRef>
              <c:f>'SL 4.5-5'!$A$30</c:f>
              <c:strCache>
                <c:ptCount val="1"/>
                <c:pt idx="0">
                  <c:v>Directeur d'hôpital</c:v>
                </c:pt>
              </c:strCache>
            </c:strRef>
          </c:tx>
          <c:marker>
            <c:symbol val="none"/>
          </c:marker>
          <c:cat>
            <c:numRef>
              <c:f>'SL 4.5-5'!$B$27:$U$27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4.5-5'!$B$30:$U$30</c:f>
              <c:numCache>
                <c:formatCode>0.0</c:formatCode>
                <c:ptCount val="20"/>
                <c:pt idx="0">
                  <c:v>4</c:v>
                </c:pt>
                <c:pt idx="1">
                  <c:v>4.5</c:v>
                </c:pt>
                <c:pt idx="2">
                  <c:v>4.2</c:v>
                </c:pt>
                <c:pt idx="3">
                  <c:v>4.5</c:v>
                </c:pt>
                <c:pt idx="4">
                  <c:v>4</c:v>
                </c:pt>
                <c:pt idx="5">
                  <c:v>4</c:v>
                </c:pt>
                <c:pt idx="6">
                  <c:v>4.4000000000000004</c:v>
                </c:pt>
                <c:pt idx="7" formatCode="General">
                  <c:v>6.3</c:v>
                </c:pt>
                <c:pt idx="8" formatCode="General">
                  <c:v>7.9</c:v>
                </c:pt>
                <c:pt idx="9" formatCode="General">
                  <c:v>7.9</c:v>
                </c:pt>
                <c:pt idx="10" formatCode="General">
                  <c:v>8.1</c:v>
                </c:pt>
                <c:pt idx="11" formatCode="General">
                  <c:v>7.5</c:v>
                </c:pt>
                <c:pt idx="12" formatCode="General">
                  <c:v>6.7</c:v>
                </c:pt>
                <c:pt idx="13" formatCode="General">
                  <c:v>5.3</c:v>
                </c:pt>
                <c:pt idx="14" formatCode="General">
                  <c:v>4.8</c:v>
                </c:pt>
                <c:pt idx="15" formatCode="General">
                  <c:v>4.5</c:v>
                </c:pt>
                <c:pt idx="16">
                  <c:v>4.4838709677419351</c:v>
                </c:pt>
                <c:pt idx="17">
                  <c:v>4.666666666666667</c:v>
                </c:pt>
                <c:pt idx="18">
                  <c:v>4.5999999999999996</c:v>
                </c:pt>
                <c:pt idx="19">
                  <c:v>3.1176470588235294</c:v>
                </c:pt>
              </c:numCache>
            </c:numRef>
          </c:val>
          <c:smooth val="0"/>
          <c:extLst xmlns:c16r2="http://schemas.microsoft.com/office/drawing/2015/06/chart">
            <c:ext xmlns:c16="http://schemas.microsoft.com/office/drawing/2014/chart" uri="{C3380CC4-5D6E-409C-BE32-E72D297353CC}">
              <c16:uniqueId val="{00000002-B0AA-475D-B187-64DB9C0E08D9}"/>
            </c:ext>
          </c:extLst>
        </c:ser>
        <c:ser>
          <c:idx val="3"/>
          <c:order val="3"/>
          <c:tx>
            <c:strRef>
              <c:f>'SL 4.5-5'!$A$31</c:f>
              <c:strCache>
                <c:ptCount val="1"/>
                <c:pt idx="0">
                  <c:v>Directeur d'établissement sanitaire et social (1)</c:v>
                </c:pt>
              </c:strCache>
            </c:strRef>
          </c:tx>
          <c:marker>
            <c:symbol val="none"/>
          </c:marker>
          <c:cat>
            <c:numRef>
              <c:f>'SL 4.5-5'!$B$27:$U$27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4.5-5'!$B$31:$S$31</c:f>
              <c:numCache>
                <c:formatCode>General</c:formatCode>
                <c:ptCount val="18"/>
                <c:pt idx="0">
                  <c:v>6.1</c:v>
                </c:pt>
                <c:pt idx="1">
                  <c:v>5.3</c:v>
                </c:pt>
                <c:pt idx="2">
                  <c:v>4.5</c:v>
                </c:pt>
                <c:pt idx="3">
                  <c:v>3.8</c:v>
                </c:pt>
                <c:pt idx="4">
                  <c:v>3.7</c:v>
                </c:pt>
                <c:pt idx="5">
                  <c:v>3.8</c:v>
                </c:pt>
                <c:pt idx="6">
                  <c:v>3.3</c:v>
                </c:pt>
              </c:numCache>
            </c:numRef>
          </c:val>
          <c:smooth val="0"/>
          <c:extLst xmlns:c16r2="http://schemas.microsoft.com/office/drawing/2015/06/chart">
            <c:ext xmlns:c16="http://schemas.microsoft.com/office/drawing/2014/chart" uri="{C3380CC4-5D6E-409C-BE32-E72D297353CC}">
              <c16:uniqueId val="{00000003-B0AA-475D-B187-64DB9C0E08D9}"/>
            </c:ext>
          </c:extLst>
        </c:ser>
        <c:ser>
          <c:idx val="4"/>
          <c:order val="4"/>
          <c:tx>
            <c:strRef>
              <c:f>'SL 4.5-5'!$A$32</c:f>
              <c:strCache>
                <c:ptCount val="1"/>
                <c:pt idx="0">
                  <c:v>Directeur des établissements sociaux et médico-sociaux (1)</c:v>
                </c:pt>
              </c:strCache>
            </c:strRef>
          </c:tx>
          <c:marker>
            <c:symbol val="none"/>
          </c:marker>
          <c:cat>
            <c:numRef>
              <c:f>'SL 4.5-5'!$B$27:$U$27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4.5-5'!$B$32:$S$32</c:f>
              <c:numCache>
                <c:formatCode>General</c:formatCode>
                <c:ptCount val="18"/>
                <c:pt idx="0">
                  <c:v>6.6</c:v>
                </c:pt>
                <c:pt idx="1">
                  <c:v>5.7</c:v>
                </c:pt>
                <c:pt idx="2" formatCode="0.0">
                  <c:v>4</c:v>
                </c:pt>
                <c:pt idx="3" formatCode="0.0">
                  <c:v>4</c:v>
                </c:pt>
                <c:pt idx="4">
                  <c:v>4.5</c:v>
                </c:pt>
                <c:pt idx="5">
                  <c:v>3.8</c:v>
                </c:pt>
                <c:pt idx="6">
                  <c:v>3.6</c:v>
                </c:pt>
              </c:numCache>
            </c:numRef>
          </c:val>
          <c:smooth val="0"/>
          <c:extLst xmlns:c16r2="http://schemas.microsoft.com/office/drawing/2015/06/chart">
            <c:ext xmlns:c16="http://schemas.microsoft.com/office/drawing/2014/chart" uri="{C3380CC4-5D6E-409C-BE32-E72D297353CC}">
              <c16:uniqueId val="{00000004-B0AA-475D-B187-64DB9C0E08D9}"/>
            </c:ext>
          </c:extLst>
        </c:ser>
        <c:ser>
          <c:idx val="5"/>
          <c:order val="5"/>
          <c:tx>
            <c:strRef>
              <c:f>'SL 4.5-5'!$A$33</c:f>
              <c:strCache>
                <c:ptCount val="1"/>
                <c:pt idx="0">
                  <c:v>Directeur d'établissement sanitaire, social et médico social (1)</c:v>
                </c:pt>
              </c:strCache>
            </c:strRef>
          </c:tx>
          <c:marker>
            <c:symbol val="none"/>
          </c:marker>
          <c:cat>
            <c:numRef>
              <c:f>'SL 4.5-5'!$B$27:$U$27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 4.5-5'!$B$33:$U$33</c:f>
              <c:numCache>
                <c:formatCode>General</c:formatCode>
                <c:ptCount val="20"/>
                <c:pt idx="7" formatCode="0.0">
                  <c:v>2</c:v>
                </c:pt>
                <c:pt idx="8">
                  <c:v>2.8</c:v>
                </c:pt>
                <c:pt idx="9">
                  <c:v>3.3</c:v>
                </c:pt>
                <c:pt idx="10">
                  <c:v>2.8</c:v>
                </c:pt>
                <c:pt idx="11">
                  <c:v>2.9</c:v>
                </c:pt>
                <c:pt idx="12">
                  <c:v>3.1</c:v>
                </c:pt>
                <c:pt idx="13">
                  <c:v>3.4</c:v>
                </c:pt>
                <c:pt idx="14">
                  <c:v>3.6</c:v>
                </c:pt>
                <c:pt idx="15">
                  <c:v>2.9</c:v>
                </c:pt>
                <c:pt idx="16">
                  <c:v>3.6</c:v>
                </c:pt>
                <c:pt idx="17">
                  <c:v>3.0526315789473686</c:v>
                </c:pt>
                <c:pt idx="18">
                  <c:v>2.5476190476190474</c:v>
                </c:pt>
                <c:pt idx="19">
                  <c:v>2.5</c:v>
                </c:pt>
              </c:numCache>
            </c:numRef>
          </c:val>
          <c:smooth val="0"/>
          <c:extLst xmlns:c16r2="http://schemas.microsoft.com/office/drawing/2015/06/chart">
            <c:ext xmlns:c16="http://schemas.microsoft.com/office/drawing/2014/chart" uri="{C3380CC4-5D6E-409C-BE32-E72D297353CC}">
              <c16:uniqueId val="{00000005-B0AA-475D-B187-64DB9C0E08D9}"/>
            </c:ext>
          </c:extLst>
        </c:ser>
        <c:dLbls>
          <c:showLegendKey val="0"/>
          <c:showVal val="0"/>
          <c:showCatName val="0"/>
          <c:showSerName val="0"/>
          <c:showPercent val="0"/>
          <c:showBubbleSize val="0"/>
        </c:dLbls>
        <c:smooth val="0"/>
        <c:axId val="148354616"/>
        <c:axId val="148363200"/>
      </c:lineChart>
      <c:catAx>
        <c:axId val="1483546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48363200"/>
        <c:crosses val="autoZero"/>
        <c:auto val="1"/>
        <c:lblAlgn val="ctr"/>
        <c:lblOffset val="100"/>
        <c:noMultiLvlLbl val="0"/>
      </c:catAx>
      <c:valAx>
        <c:axId val="14836320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8354616"/>
        <c:crosses val="autoZero"/>
        <c:crossBetween val="between"/>
      </c:valAx>
    </c:plotArea>
    <c:legend>
      <c:legendPos val="r"/>
      <c:layout>
        <c:manualLayout>
          <c:xMode val="edge"/>
          <c:yMode val="edge"/>
          <c:x val="0.70232672078780856"/>
          <c:y val="8.5185574025469044E-2"/>
          <c:w val="0.27907025575291455"/>
          <c:h val="0.84444755516671532"/>
        </c:manualLayout>
      </c:layout>
      <c:overlay val="0"/>
      <c:spPr>
        <a:effectLst>
          <a:glow>
            <a:schemeClr val="accent1">
              <a:alpha val="40000"/>
            </a:schemeClr>
          </a:glow>
        </a:effectLst>
      </c:spPr>
      <c:txPr>
        <a:bodyPr/>
        <a:lstStyle/>
        <a:p>
          <a:pPr>
            <a:defRPr sz="9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38100</xdr:rowOff>
    </xdr:from>
    <xdr:to>
      <xdr:col>8</xdr:col>
      <xdr:colOff>66675</xdr:colOff>
      <xdr:row>17</xdr:row>
      <xdr:rowOff>47625</xdr:rowOff>
    </xdr:to>
    <xdr:graphicFrame macro="">
      <xdr:nvGraphicFramePr>
        <xdr:cNvPr id="1146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47625</xdr:rowOff>
    </xdr:from>
    <xdr:to>
      <xdr:col>7</xdr:col>
      <xdr:colOff>561975</xdr:colOff>
      <xdr:row>19</xdr:row>
      <xdr:rowOff>28575</xdr:rowOff>
    </xdr:to>
    <xdr:graphicFrame macro="">
      <xdr:nvGraphicFramePr>
        <xdr:cNvPr id="124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qu&#234;tes%20statistiques%20B3/Enqu&#234;tes%20annuelles/Concours/exploitation%202020/RA%20theme/RA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411"/>
      <sheetName val="T4122018_TOT"/>
      <sheetName val="T4122018_RA2017"/>
      <sheetName val="T4122017_TOT"/>
      <sheetName val="T4122017_RA2017"/>
      <sheetName val="_T4132018"/>
      <sheetName val="_T4132017"/>
      <sheetName val="_T414"/>
      <sheetName val="T415_TOT"/>
      <sheetName val="T415_RA2017"/>
      <sheetName val="_T416"/>
      <sheetName val="_T417"/>
      <sheetName val="_T418"/>
      <sheetName val="T421_2018"/>
      <sheetName val="T421_2017"/>
      <sheetName val="_T422"/>
      <sheetName val="SL41_2018_TOT"/>
      <sheetName val="SL41_2017_TOT"/>
      <sheetName val="SL41_2017_RA2017"/>
      <sheetName val="SL42_2018_TOT"/>
      <sheetName val="SL42_2017_TOT"/>
      <sheetName val="SL42_2017_RA2017"/>
      <sheetName val="SL43_2018_TOT"/>
      <sheetName val="SL43_2017_TOT"/>
      <sheetName val="SL43_2017_RA2017"/>
      <sheetName val="_T4112018"/>
      <sheetName val="_T411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D3">
            <v>13072</v>
          </cell>
        </row>
        <row r="4">
          <cell r="D4">
            <v>6522.780441782621</v>
          </cell>
        </row>
        <row r="5">
          <cell r="D5">
            <v>4761.5275333321542</v>
          </cell>
        </row>
        <row r="6">
          <cell r="D6">
            <v>11284.307975114774</v>
          </cell>
        </row>
        <row r="7">
          <cell r="D7">
            <v>6000.8102248612095</v>
          </cell>
        </row>
        <row r="8">
          <cell r="D8">
            <v>4754.4833617643581</v>
          </cell>
        </row>
        <row r="9">
          <cell r="D9">
            <v>10755.293586625567</v>
          </cell>
        </row>
        <row r="10">
          <cell r="D10">
            <v>8.1321338208118963</v>
          </cell>
        </row>
      </sheetData>
      <sheetData sheetId="17">
        <row r="3">
          <cell r="D3">
            <v>11279</v>
          </cell>
        </row>
        <row r="4">
          <cell r="D4">
            <v>6095.8808119652185</v>
          </cell>
        </row>
        <row r="5">
          <cell r="D5">
            <v>4240.4730825737588</v>
          </cell>
        </row>
        <row r="6">
          <cell r="D6">
            <v>10336.353894538977</v>
          </cell>
        </row>
        <row r="7">
          <cell r="D7">
            <v>6012.2105436773427</v>
          </cell>
        </row>
        <row r="8">
          <cell r="D8">
            <v>4201.1433508616337</v>
          </cell>
        </row>
        <row r="9">
          <cell r="D9">
            <v>10213.353894538977</v>
          </cell>
        </row>
        <row r="10">
          <cell r="D10">
            <v>8.8764220172465702</v>
          </cell>
        </row>
      </sheetData>
      <sheetData sheetId="18"/>
      <sheetData sheetId="19"/>
      <sheetData sheetId="20"/>
      <sheetData sheetId="21"/>
      <sheetData sheetId="22">
        <row r="3">
          <cell r="C3">
            <v>8581</v>
          </cell>
        </row>
        <row r="4">
          <cell r="C4">
            <v>1967</v>
          </cell>
        </row>
        <row r="5">
          <cell r="C5">
            <v>1802</v>
          </cell>
        </row>
        <row r="6">
          <cell r="C6">
            <v>1.7414878609232762</v>
          </cell>
        </row>
      </sheetData>
      <sheetData sheetId="23">
        <row r="3">
          <cell r="C3">
            <v>6955</v>
          </cell>
        </row>
        <row r="4">
          <cell r="C4">
            <v>2487</v>
          </cell>
        </row>
        <row r="5">
          <cell r="C5">
            <v>2840</v>
          </cell>
        </row>
        <row r="6">
          <cell r="C6">
            <v>1.97708082026538</v>
          </cell>
        </row>
      </sheetData>
      <sheetData sheetId="24"/>
      <sheetData sheetId="25" refreshError="1"/>
      <sheetData sheetId="2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3:A16"/>
  <sheetViews>
    <sheetView showGridLines="0" tabSelected="1" workbookViewId="0">
      <selection activeCell="B21" sqref="B21"/>
    </sheetView>
  </sheetViews>
  <sheetFormatPr baseColWidth="10" defaultRowHeight="12.75" x14ac:dyDescent="0.2"/>
  <sheetData>
    <row r="3" spans="1:1" x14ac:dyDescent="0.2">
      <c r="A3" s="245" t="s">
        <v>134</v>
      </c>
    </row>
    <row r="4" spans="1:1" x14ac:dyDescent="0.2">
      <c r="A4" s="245" t="s">
        <v>103</v>
      </c>
    </row>
    <row r="5" spans="1:1" x14ac:dyDescent="0.2">
      <c r="A5" s="245" t="s">
        <v>104</v>
      </c>
    </row>
    <row r="6" spans="1:1" x14ac:dyDescent="0.2">
      <c r="A6" s="245" t="s">
        <v>114</v>
      </c>
    </row>
    <row r="7" spans="1:1" x14ac:dyDescent="0.2">
      <c r="A7" s="245" t="s">
        <v>114</v>
      </c>
    </row>
    <row r="8" spans="1:1" x14ac:dyDescent="0.2">
      <c r="A8" s="245" t="s">
        <v>113</v>
      </c>
    </row>
    <row r="9" spans="1:1" x14ac:dyDescent="0.2">
      <c r="A9" s="245" t="s">
        <v>112</v>
      </c>
    </row>
    <row r="10" spans="1:1" x14ac:dyDescent="0.2">
      <c r="A10" s="245" t="s">
        <v>111</v>
      </c>
    </row>
    <row r="11" spans="1:1" x14ac:dyDescent="0.2">
      <c r="A11" s="245" t="s">
        <v>110</v>
      </c>
    </row>
    <row r="12" spans="1:1" x14ac:dyDescent="0.2">
      <c r="A12" s="245" t="s">
        <v>109</v>
      </c>
    </row>
    <row r="13" spans="1:1" x14ac:dyDescent="0.2">
      <c r="A13" s="245" t="s">
        <v>108</v>
      </c>
    </row>
    <row r="14" spans="1:1" x14ac:dyDescent="0.2">
      <c r="A14" s="245" t="s">
        <v>133</v>
      </c>
    </row>
    <row r="15" spans="1:1" x14ac:dyDescent="0.2">
      <c r="A15" s="245" t="s">
        <v>132</v>
      </c>
    </row>
    <row r="16" spans="1:1" x14ac:dyDescent="0.2">
      <c r="A16" s="245" t="s">
        <v>106</v>
      </c>
    </row>
  </sheetData>
  <hyperlinks>
    <hyperlink ref="A3" location="'SL 4.1-1'!A1" display="Figure SL 4.1-1 : Concours internes dans la fonction publique de l'État : nombre de candidats admis sur liste principale et effectivement recrutés "/>
    <hyperlink ref="A4" location="'SL 4.1-2'!A1" display="Figure SL 4.1-2: Examens professionnels dans la fonction publique de l'État : nombre de candidats admis sur liste principale et effectivement recrutés "/>
    <hyperlink ref="A5" location="'SL 4.1-3 SL4.1-3bis'!A1" display="Figure SL 4.1-3 : Titularisation avec et sans concours dans le cadre de la loi de résorption de l'emploi précaire n° 2001-2 du 3 janvier 2001 dans la fonction publique de l'État : nombre de candidats admis sur liste principale et effectivement recrutés de 2001 à 2006 "/>
    <hyperlink ref="A6" location="'SL 4.3-1'!A2" display="Figure SL 4.3-1 : Recrutements internes dans la fonction publique territoriale, la Ville de Paris et le Centre d'action sociale de la Ville de Paris"/>
    <hyperlink ref="A7" location="'SL 4.3-1 new'!A2" display="Figure SL 4.3-1 : Recrutements internes dans la fonction publique territoriale, la Ville de Paris et le Centre d'action sociale de la Ville de Paris"/>
    <hyperlink ref="A8" location="'SL 4.4-1'!A2" display="Figure SL 4.4-1 : Évolution du nombre d'inscrits, de présents, d'admis et sélectivité aux concours internes des instituts régionaux d’administration (IRA) "/>
    <hyperlink ref="A9" location="'SL 4.4-2 '!A2" display="Figure SL 4.4-2 : Évolution du nombre d'inscrits, de présents, d'admis au concours interne d’attaché territorial"/>
    <hyperlink ref="A10" location="'SL 4.4-3'!A2" display="Figure SL 4.4-3 : Évolution du nombre d'inscrits, de présents, d'admis au concours interne d'attaché d'administration hospitalière "/>
    <hyperlink ref="A11" location="'SL 4.4-4'!A2" display="Figure SL 4.4-4 : Sélectivité comparée des concours internes niveau attaché "/>
    <hyperlink ref="A12" location="'SL 4.5-1 '!A2" display="Figure SL 4.5-1 : Évolution du nombre de présents, d'admis et sélectivité du concours interne d'entrée à l'École nationale d'administration "/>
    <hyperlink ref="A13" location="'SL 4.5-2'!A2" display="Figure SL 4.5-2 : Évolution du nombre de présents, d'admis et sélectivité au concours interne d’entrée à l’Institut national des études territoriales "/>
    <hyperlink ref="A14" location="'SL 4.5-3 '!A2" display="Figure SL 4.5-3 : Évolution du nombre de présents, d'admis et sélectivité du concours interne de directeur d’hôpital "/>
    <hyperlink ref="A15" location="'SL 4.5-4'!A2" display="Figure SL 4.5-5 : Évolution du nombre de présents, d'admis et sélectivité au concours interne de directeur d’établissement"/>
    <hyperlink ref="A16" location="'SL 4.5-5'!A2" display="Figure SL 4.5-5 : Sélectivité comparée des concours internes niveau administrateur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3" tint="0.39997558519241921"/>
  </sheetPr>
  <dimension ref="A2:U30"/>
  <sheetViews>
    <sheetView showGridLines="0" topLeftCell="A2" workbookViewId="0">
      <pane xSplit="1" topLeftCell="B1" activePane="topRight" state="frozen"/>
      <selection pane="topRight" activeCell="A2" sqref="A2:G3"/>
    </sheetView>
  </sheetViews>
  <sheetFormatPr baseColWidth="10" defaultColWidth="9.140625" defaultRowHeight="12.75" x14ac:dyDescent="0.2"/>
  <cols>
    <col min="1" max="9" width="11.42578125" style="1" customWidth="1"/>
    <col min="10" max="18" width="6.7109375" style="1" customWidth="1"/>
    <col min="19" max="20" width="6.7109375" style="75" customWidth="1"/>
    <col min="21" max="21" width="6.7109375" style="1" customWidth="1"/>
    <col min="22" max="256" width="11.42578125" style="1" customWidth="1"/>
    <col min="257" max="16384" width="9.140625" style="1"/>
  </cols>
  <sheetData>
    <row r="2" spans="1:7" x14ac:dyDescent="0.2">
      <c r="A2" s="239" t="s">
        <v>110</v>
      </c>
      <c r="B2" s="240"/>
      <c r="C2" s="240"/>
      <c r="D2" s="240"/>
      <c r="E2" s="240"/>
      <c r="F2" s="240"/>
      <c r="G2" s="240"/>
    </row>
    <row r="3" spans="1:7" ht="1.5" customHeight="1" x14ac:dyDescent="0.2">
      <c r="A3" s="240"/>
      <c r="B3" s="240"/>
      <c r="C3" s="240"/>
      <c r="D3" s="240"/>
      <c r="E3" s="240"/>
      <c r="F3" s="240"/>
      <c r="G3" s="240"/>
    </row>
    <row r="4" spans="1:7" x14ac:dyDescent="0.2">
      <c r="A4" s="85"/>
      <c r="B4" s="85"/>
      <c r="C4" s="85"/>
      <c r="D4" s="85"/>
      <c r="E4" s="85"/>
      <c r="F4" s="85"/>
      <c r="G4" s="85"/>
    </row>
    <row r="19" spans="1:21" x14ac:dyDescent="0.2">
      <c r="A19" s="84" t="s">
        <v>47</v>
      </c>
      <c r="B19" s="73"/>
      <c r="C19" s="73"/>
      <c r="D19" s="73"/>
      <c r="E19" s="73"/>
      <c r="F19" s="73"/>
      <c r="G19" s="73"/>
      <c r="H19" s="73"/>
      <c r="I19" s="73"/>
    </row>
    <row r="20" spans="1:21" x14ac:dyDescent="0.2">
      <c r="A20" s="82" t="s">
        <v>38</v>
      </c>
    </row>
    <row r="21" spans="1:21" x14ac:dyDescent="0.2">
      <c r="A21" s="73" t="s">
        <v>51</v>
      </c>
    </row>
    <row r="23" spans="1:21" x14ac:dyDescent="0.2">
      <c r="A23" s="241" t="s">
        <v>44</v>
      </c>
      <c r="B23" s="241"/>
      <c r="C23" s="241"/>
      <c r="D23" s="241"/>
      <c r="E23" s="241"/>
      <c r="F23" s="241"/>
      <c r="G23" s="241"/>
      <c r="H23" s="241"/>
      <c r="I23" s="241"/>
    </row>
    <row r="24" spans="1:21" x14ac:dyDescent="0.2">
      <c r="A24" s="87" t="s">
        <v>16</v>
      </c>
      <c r="B24" s="87"/>
      <c r="C24" s="87"/>
      <c r="D24" s="87"/>
      <c r="E24" s="87"/>
      <c r="F24" s="87"/>
      <c r="G24" s="87"/>
      <c r="H24" s="88"/>
      <c r="I24" s="87"/>
    </row>
    <row r="25" spans="1:21" x14ac:dyDescent="0.2">
      <c r="A25" s="89"/>
      <c r="B25" s="90">
        <v>2001</v>
      </c>
      <c r="C25" s="90">
        <v>2002</v>
      </c>
      <c r="D25" s="90">
        <v>2003</v>
      </c>
      <c r="E25" s="90">
        <v>2004</v>
      </c>
      <c r="F25" s="90">
        <v>2005</v>
      </c>
      <c r="G25" s="90">
        <v>2006</v>
      </c>
      <c r="H25" s="91">
        <v>2007</v>
      </c>
      <c r="I25" s="91">
        <v>2008</v>
      </c>
      <c r="J25" s="91">
        <v>2009</v>
      </c>
      <c r="K25" s="91">
        <v>2010</v>
      </c>
      <c r="L25" s="90">
        <v>2011</v>
      </c>
      <c r="M25" s="90">
        <v>2012</v>
      </c>
      <c r="N25" s="90">
        <v>2013</v>
      </c>
      <c r="O25" s="90">
        <v>2014</v>
      </c>
      <c r="P25" s="90">
        <v>2015</v>
      </c>
      <c r="Q25" s="90">
        <v>2016</v>
      </c>
      <c r="R25" s="90">
        <v>2017</v>
      </c>
      <c r="S25" s="91">
        <v>2018</v>
      </c>
      <c r="T25" s="91">
        <v>2019</v>
      </c>
      <c r="U25" s="91">
        <v>2020</v>
      </c>
    </row>
    <row r="26" spans="1:21" x14ac:dyDescent="0.2">
      <c r="A26" s="92" t="s">
        <v>32</v>
      </c>
      <c r="B26" s="89">
        <v>4.3</v>
      </c>
      <c r="C26" s="89">
        <v>4.0999999999999996</v>
      </c>
      <c r="D26" s="89">
        <v>4.0999999999999996</v>
      </c>
      <c r="E26" s="89">
        <v>4.9000000000000004</v>
      </c>
      <c r="F26" s="93">
        <v>5</v>
      </c>
      <c r="G26" s="89">
        <v>5.5</v>
      </c>
      <c r="H26" s="94">
        <v>4.5999999999999996</v>
      </c>
      <c r="I26" s="94">
        <v>12.3</v>
      </c>
      <c r="J26" s="94">
        <v>13.9</v>
      </c>
      <c r="K26" s="94">
        <v>14.3</v>
      </c>
      <c r="L26" s="94">
        <v>14.2</v>
      </c>
      <c r="M26" s="94">
        <v>12.8</v>
      </c>
      <c r="N26" s="94">
        <v>12.9</v>
      </c>
      <c r="O26" s="94">
        <v>10.6</v>
      </c>
      <c r="P26" s="94">
        <v>9.9</v>
      </c>
      <c r="Q26" s="94">
        <v>9.6</v>
      </c>
      <c r="R26" s="95">
        <v>10.578571428571429</v>
      </c>
      <c r="S26" s="95">
        <v>17.019480519480521</v>
      </c>
      <c r="T26" s="95">
        <v>12.856249999999999</v>
      </c>
      <c r="U26" s="95">
        <v>11.607717041800644</v>
      </c>
    </row>
    <row r="27" spans="1:21" ht="22.5" x14ac:dyDescent="0.2">
      <c r="A27" s="96" t="s">
        <v>17</v>
      </c>
      <c r="B27" s="89">
        <v>5.8</v>
      </c>
      <c r="C27" s="89">
        <v>5.2</v>
      </c>
      <c r="D27" s="89">
        <v>4.5999999999999996</v>
      </c>
      <c r="E27" s="89">
        <v>5.6</v>
      </c>
      <c r="F27" s="89">
        <v>6.9</v>
      </c>
      <c r="G27" s="93">
        <v>7</v>
      </c>
      <c r="H27" s="89">
        <v>8.6</v>
      </c>
      <c r="I27" s="94">
        <v>7.8</v>
      </c>
      <c r="J27" s="94">
        <v>8.1999999999999993</v>
      </c>
      <c r="K27" s="94">
        <v>13.6</v>
      </c>
      <c r="L27" s="94">
        <v>13.4</v>
      </c>
      <c r="M27" s="94">
        <v>15.6</v>
      </c>
      <c r="N27" s="95">
        <f>(M27+O27)/2</f>
        <v>16.55</v>
      </c>
      <c r="O27" s="94">
        <v>17.5</v>
      </c>
      <c r="P27" s="95">
        <f>(O27+Q27)/2</f>
        <v>15.777441485068604</v>
      </c>
      <c r="Q27" s="95">
        <v>14.054882970137207</v>
      </c>
      <c r="R27" s="95">
        <f>(Q27+S27)/2</f>
        <v>14.863437225217698</v>
      </c>
      <c r="S27" s="95">
        <v>15.671991480298189</v>
      </c>
      <c r="T27" s="95"/>
      <c r="U27" s="95"/>
    </row>
    <row r="28" spans="1:21" ht="33.75" x14ac:dyDescent="0.2">
      <c r="A28" s="96" t="s">
        <v>18</v>
      </c>
      <c r="B28" s="89"/>
      <c r="C28" s="89">
        <v>6.4</v>
      </c>
      <c r="D28" s="89">
        <v>7.4</v>
      </c>
      <c r="E28" s="89">
        <v>7.5</v>
      </c>
      <c r="F28" s="89">
        <v>9.6</v>
      </c>
      <c r="G28" s="89">
        <v>9.6</v>
      </c>
      <c r="H28" s="89">
        <v>8.6999999999999993</v>
      </c>
      <c r="I28" s="94">
        <v>13.1</v>
      </c>
      <c r="J28" s="94">
        <v>23.1</v>
      </c>
      <c r="K28" s="94">
        <v>12.5</v>
      </c>
      <c r="L28" s="89">
        <v>8.4</v>
      </c>
      <c r="M28" s="89">
        <v>5.4</v>
      </c>
      <c r="N28" s="89">
        <v>3.5</v>
      </c>
      <c r="O28" s="94">
        <v>4.7</v>
      </c>
      <c r="P28" s="94">
        <v>4.8</v>
      </c>
      <c r="Q28" s="94">
        <v>4</v>
      </c>
      <c r="R28" s="95">
        <v>2.3783783783783785</v>
      </c>
      <c r="S28" s="95">
        <v>1.2340425531914894</v>
      </c>
      <c r="T28" s="95">
        <v>3.6315789473684212</v>
      </c>
      <c r="U28" s="95">
        <v>2.2333333333333334</v>
      </c>
    </row>
    <row r="29" spans="1:21" x14ac:dyDescent="0.2">
      <c r="A29" s="84" t="s">
        <v>33</v>
      </c>
      <c r="B29" s="84"/>
      <c r="C29" s="84"/>
      <c r="D29" s="84"/>
      <c r="E29" s="84"/>
      <c r="F29" s="84"/>
      <c r="G29" s="84"/>
      <c r="H29" s="84"/>
      <c r="I29" s="84"/>
    </row>
    <row r="30" spans="1:21" x14ac:dyDescent="0.2">
      <c r="A30" s="84" t="s">
        <v>34</v>
      </c>
      <c r="B30" s="73"/>
      <c r="C30" s="73"/>
      <c r="D30" s="73"/>
    </row>
  </sheetData>
  <mergeCells count="2">
    <mergeCell ref="A2:G3"/>
    <mergeCell ref="A23:I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39997558519241921"/>
    <pageSetUpPr fitToPage="1"/>
  </sheetPr>
  <dimension ref="A1:Z16"/>
  <sheetViews>
    <sheetView showGridLines="0" zoomScaleNormal="100" workbookViewId="0">
      <pane xSplit="3" ySplit="4" topLeftCell="D5" activePane="bottomRight" state="frozen"/>
      <selection pane="topRight" activeCell="D1" sqref="D1"/>
      <selection pane="bottomLeft" activeCell="A5" sqref="A5"/>
      <selection pane="bottomRight" activeCell="A2" sqref="A2:Q2"/>
    </sheetView>
  </sheetViews>
  <sheetFormatPr baseColWidth="10" defaultColWidth="9.140625" defaultRowHeight="12.75" x14ac:dyDescent="0.2"/>
  <cols>
    <col min="1" max="1" width="16.28515625" style="1" customWidth="1"/>
    <col min="2" max="26" width="7.42578125" style="1" customWidth="1"/>
    <col min="27" max="256" width="11.42578125" style="1" customWidth="1"/>
    <col min="257" max="16384" width="9.140625" style="1"/>
  </cols>
  <sheetData>
    <row r="1" spans="1:26" ht="5.25" customHeight="1" x14ac:dyDescent="0.2"/>
    <row r="2" spans="1:26" ht="29.25" customHeight="1" x14ac:dyDescent="0.2">
      <c r="A2" s="223" t="s">
        <v>109</v>
      </c>
      <c r="B2" s="223"/>
      <c r="C2" s="223"/>
      <c r="D2" s="223"/>
      <c r="E2" s="223"/>
      <c r="F2" s="223"/>
      <c r="G2" s="223"/>
      <c r="H2" s="223"/>
      <c r="I2" s="223"/>
      <c r="J2" s="223"/>
      <c r="K2" s="223"/>
      <c r="L2" s="223"/>
      <c r="M2" s="223"/>
      <c r="N2" s="223"/>
      <c r="O2" s="223"/>
      <c r="P2" s="223"/>
      <c r="Q2" s="223"/>
    </row>
    <row r="3" spans="1:26" ht="6.75" customHeight="1" x14ac:dyDescent="0.2">
      <c r="F3" s="106"/>
      <c r="G3" s="158"/>
      <c r="H3" s="158"/>
    </row>
    <row r="4" spans="1:26" x14ac:dyDescent="0.2">
      <c r="A4" s="38" t="s">
        <v>28</v>
      </c>
      <c r="B4" s="38">
        <v>1998</v>
      </c>
      <c r="C4" s="38">
        <v>1999</v>
      </c>
      <c r="D4" s="38">
        <v>2000</v>
      </c>
      <c r="E4" s="38">
        <v>2001</v>
      </c>
      <c r="F4" s="38">
        <v>2002</v>
      </c>
      <c r="G4" s="38">
        <v>2003</v>
      </c>
      <c r="H4" s="38">
        <v>2004</v>
      </c>
      <c r="I4" s="38">
        <v>2005</v>
      </c>
      <c r="J4" s="38">
        <v>2006</v>
      </c>
      <c r="K4" s="38">
        <v>2007</v>
      </c>
      <c r="L4" s="38">
        <v>2008</v>
      </c>
      <c r="M4" s="38">
        <v>2009</v>
      </c>
      <c r="N4" s="38">
        <v>2010</v>
      </c>
      <c r="O4" s="38">
        <v>2011</v>
      </c>
      <c r="P4" s="38">
        <v>2012</v>
      </c>
      <c r="Q4" s="38">
        <v>2013</v>
      </c>
      <c r="R4" s="38">
        <v>2014</v>
      </c>
      <c r="S4" s="38">
        <v>2015</v>
      </c>
      <c r="T4" s="38">
        <v>2016</v>
      </c>
      <c r="U4" s="38">
        <v>2017</v>
      </c>
      <c r="V4" s="38">
        <v>2018</v>
      </c>
      <c r="W4" s="38">
        <v>2019</v>
      </c>
      <c r="X4" s="38">
        <v>2020</v>
      </c>
      <c r="Y4" s="150"/>
      <c r="Z4" s="150"/>
    </row>
    <row r="5" spans="1:26" x14ac:dyDescent="0.2">
      <c r="A5" s="18" t="s">
        <v>0</v>
      </c>
      <c r="B5" s="159">
        <v>44</v>
      </c>
      <c r="C5" s="18">
        <v>44</v>
      </c>
      <c r="D5" s="18">
        <v>48</v>
      </c>
      <c r="E5" s="18">
        <v>48</v>
      </c>
      <c r="F5" s="18">
        <v>47</v>
      </c>
      <c r="G5" s="18">
        <v>41</v>
      </c>
      <c r="H5" s="18">
        <v>38</v>
      </c>
      <c r="I5" s="18">
        <v>36</v>
      </c>
      <c r="J5" s="18">
        <v>36</v>
      </c>
      <c r="K5" s="18">
        <v>31</v>
      </c>
      <c r="L5" s="18">
        <v>32</v>
      </c>
      <c r="M5" s="18">
        <v>32</v>
      </c>
      <c r="N5" s="18">
        <v>32</v>
      </c>
      <c r="O5" s="18">
        <v>32</v>
      </c>
      <c r="P5" s="18">
        <v>32</v>
      </c>
      <c r="Q5" s="18">
        <v>31</v>
      </c>
      <c r="R5" s="18">
        <v>38</v>
      </c>
      <c r="S5" s="18">
        <v>38</v>
      </c>
      <c r="T5" s="18">
        <v>38</v>
      </c>
      <c r="U5" s="18">
        <v>32</v>
      </c>
      <c r="V5" s="18">
        <v>32</v>
      </c>
      <c r="W5" s="18">
        <v>32</v>
      </c>
      <c r="X5" s="18">
        <v>32</v>
      </c>
      <c r="Y5" s="18"/>
      <c r="Z5" s="18"/>
    </row>
    <row r="6" spans="1:26" x14ac:dyDescent="0.2">
      <c r="A6" s="127" t="s">
        <v>4</v>
      </c>
      <c r="B6" s="160">
        <v>237</v>
      </c>
      <c r="C6" s="128">
        <v>253</v>
      </c>
      <c r="D6" s="128">
        <v>295</v>
      </c>
      <c r="E6" s="128">
        <v>303</v>
      </c>
      <c r="F6" s="128">
        <v>307</v>
      </c>
      <c r="G6" s="128">
        <v>334</v>
      </c>
      <c r="H6" s="128">
        <v>346</v>
      </c>
      <c r="I6" s="128">
        <v>372</v>
      </c>
      <c r="J6" s="128">
        <v>355</v>
      </c>
      <c r="K6" s="128">
        <v>332</v>
      </c>
      <c r="L6" s="128">
        <v>311</v>
      </c>
      <c r="M6" s="128">
        <v>311</v>
      </c>
      <c r="N6" s="128">
        <v>260</v>
      </c>
      <c r="O6" s="128">
        <v>267</v>
      </c>
      <c r="P6" s="128">
        <v>278</v>
      </c>
      <c r="Q6" s="128">
        <v>301</v>
      </c>
      <c r="R6" s="128">
        <v>281</v>
      </c>
      <c r="S6" s="128">
        <v>243</v>
      </c>
      <c r="T6" s="128">
        <v>237</v>
      </c>
      <c r="U6" s="128">
        <v>220</v>
      </c>
      <c r="V6" s="128">
        <v>225</v>
      </c>
      <c r="W6" s="128">
        <v>222</v>
      </c>
      <c r="X6" s="144">
        <v>220</v>
      </c>
      <c r="Y6" s="199"/>
      <c r="Z6" s="199"/>
    </row>
    <row r="7" spans="1:26" x14ac:dyDescent="0.2">
      <c r="A7" s="127" t="s">
        <v>7</v>
      </c>
      <c r="B7" s="160" t="s">
        <v>10</v>
      </c>
      <c r="C7" s="128" t="s">
        <v>10</v>
      </c>
      <c r="D7" s="128" t="s">
        <v>10</v>
      </c>
      <c r="E7" s="128" t="s">
        <v>10</v>
      </c>
      <c r="F7" s="128" t="s">
        <v>10</v>
      </c>
      <c r="G7" s="128" t="s">
        <v>10</v>
      </c>
      <c r="H7" s="128" t="s">
        <v>10</v>
      </c>
      <c r="I7" s="128" t="s">
        <v>10</v>
      </c>
      <c r="J7" s="128" t="s">
        <v>10</v>
      </c>
      <c r="K7" s="128" t="s">
        <v>10</v>
      </c>
      <c r="L7" s="128" t="s">
        <v>10</v>
      </c>
      <c r="M7" s="128" t="s">
        <v>10</v>
      </c>
      <c r="N7" s="128">
        <v>156</v>
      </c>
      <c r="O7" s="128">
        <v>178</v>
      </c>
      <c r="P7" s="128">
        <v>188</v>
      </c>
      <c r="Q7" s="128">
        <v>185</v>
      </c>
      <c r="R7" s="128">
        <v>168</v>
      </c>
      <c r="S7" s="128">
        <v>131</v>
      </c>
      <c r="T7" s="128">
        <v>139</v>
      </c>
      <c r="U7" s="128">
        <v>131</v>
      </c>
      <c r="V7" s="128">
        <v>130</v>
      </c>
      <c r="W7" s="128">
        <f>W6-W8</f>
        <v>144</v>
      </c>
      <c r="X7" s="128">
        <v>140</v>
      </c>
      <c r="Y7" s="199"/>
      <c r="Z7" s="199"/>
    </row>
    <row r="8" spans="1:26" x14ac:dyDescent="0.2">
      <c r="A8" s="127" t="s">
        <v>8</v>
      </c>
      <c r="B8" s="160" t="s">
        <v>10</v>
      </c>
      <c r="C8" s="128" t="s">
        <v>10</v>
      </c>
      <c r="D8" s="128" t="s">
        <v>10</v>
      </c>
      <c r="E8" s="128" t="s">
        <v>10</v>
      </c>
      <c r="F8" s="128" t="s">
        <v>10</v>
      </c>
      <c r="G8" s="128" t="s">
        <v>10</v>
      </c>
      <c r="H8" s="128" t="s">
        <v>10</v>
      </c>
      <c r="I8" s="128" t="s">
        <v>10</v>
      </c>
      <c r="J8" s="128" t="s">
        <v>10</v>
      </c>
      <c r="K8" s="128" t="s">
        <v>10</v>
      </c>
      <c r="L8" s="128" t="s">
        <v>10</v>
      </c>
      <c r="M8" s="128" t="s">
        <v>10</v>
      </c>
      <c r="N8" s="128">
        <v>104</v>
      </c>
      <c r="O8" s="128">
        <v>89</v>
      </c>
      <c r="P8" s="128">
        <v>90</v>
      </c>
      <c r="Q8" s="128">
        <v>116</v>
      </c>
      <c r="R8" s="128">
        <v>113</v>
      </c>
      <c r="S8" s="128">
        <v>112</v>
      </c>
      <c r="T8" s="128">
        <v>98</v>
      </c>
      <c r="U8" s="128">
        <v>89</v>
      </c>
      <c r="V8" s="128">
        <v>95</v>
      </c>
      <c r="W8" s="128">
        <v>78</v>
      </c>
      <c r="X8" s="128">
        <v>80</v>
      </c>
      <c r="Y8" s="199"/>
      <c r="Z8" s="199"/>
    </row>
    <row r="9" spans="1:26" x14ac:dyDescent="0.2">
      <c r="A9" s="127" t="s">
        <v>1</v>
      </c>
      <c r="B9" s="160">
        <v>41</v>
      </c>
      <c r="C9" s="128">
        <v>44</v>
      </c>
      <c r="D9" s="128">
        <v>48</v>
      </c>
      <c r="E9" s="128">
        <v>44</v>
      </c>
      <c r="F9" s="128">
        <v>47</v>
      </c>
      <c r="G9" s="128">
        <v>41</v>
      </c>
      <c r="H9" s="128">
        <v>37</v>
      </c>
      <c r="I9" s="128">
        <v>36</v>
      </c>
      <c r="J9" s="128">
        <v>36</v>
      </c>
      <c r="K9" s="128">
        <v>31</v>
      </c>
      <c r="L9" s="128">
        <v>32</v>
      </c>
      <c r="M9" s="128">
        <v>32</v>
      </c>
      <c r="N9" s="128">
        <v>32</v>
      </c>
      <c r="O9" s="128">
        <v>32</v>
      </c>
      <c r="P9" s="128">
        <v>32</v>
      </c>
      <c r="Q9" s="128">
        <v>31</v>
      </c>
      <c r="R9" s="128">
        <v>38</v>
      </c>
      <c r="S9" s="128">
        <v>37</v>
      </c>
      <c r="T9" s="128">
        <v>38</v>
      </c>
      <c r="U9" s="128">
        <v>32</v>
      </c>
      <c r="V9" s="128">
        <v>32</v>
      </c>
      <c r="W9" s="128">
        <v>32</v>
      </c>
      <c r="X9" s="144">
        <v>32</v>
      </c>
      <c r="Y9" s="199"/>
      <c r="Z9" s="199"/>
    </row>
    <row r="10" spans="1:26" x14ac:dyDescent="0.2">
      <c r="A10" s="127" t="s">
        <v>7</v>
      </c>
      <c r="B10" s="160" t="s">
        <v>10</v>
      </c>
      <c r="C10" s="128" t="s">
        <v>10</v>
      </c>
      <c r="D10" s="128" t="s">
        <v>10</v>
      </c>
      <c r="E10" s="128" t="s">
        <v>10</v>
      </c>
      <c r="F10" s="128" t="s">
        <v>10</v>
      </c>
      <c r="G10" s="128" t="s">
        <v>10</v>
      </c>
      <c r="H10" s="128" t="s">
        <v>10</v>
      </c>
      <c r="I10" s="128" t="s">
        <v>10</v>
      </c>
      <c r="J10" s="128" t="s">
        <v>10</v>
      </c>
      <c r="K10" s="128" t="s">
        <v>10</v>
      </c>
      <c r="L10" s="128" t="s">
        <v>10</v>
      </c>
      <c r="M10" s="128" t="s">
        <v>10</v>
      </c>
      <c r="N10" s="128">
        <v>20</v>
      </c>
      <c r="O10" s="128">
        <v>21</v>
      </c>
      <c r="P10" s="128">
        <v>23</v>
      </c>
      <c r="Q10" s="128">
        <v>12</v>
      </c>
      <c r="R10" s="128">
        <v>25</v>
      </c>
      <c r="S10" s="128">
        <v>18</v>
      </c>
      <c r="T10" s="128">
        <v>18</v>
      </c>
      <c r="U10" s="128">
        <v>19</v>
      </c>
      <c r="V10" s="128">
        <v>20</v>
      </c>
      <c r="W10" s="128">
        <v>20</v>
      </c>
      <c r="X10" s="128">
        <v>19</v>
      </c>
      <c r="Y10" s="199"/>
      <c r="Z10" s="199"/>
    </row>
    <row r="11" spans="1:26" x14ac:dyDescent="0.2">
      <c r="A11" s="127" t="s">
        <v>8</v>
      </c>
      <c r="B11" s="160" t="s">
        <v>10</v>
      </c>
      <c r="C11" s="128" t="s">
        <v>10</v>
      </c>
      <c r="D11" s="128" t="s">
        <v>10</v>
      </c>
      <c r="E11" s="128" t="s">
        <v>10</v>
      </c>
      <c r="F11" s="128" t="s">
        <v>10</v>
      </c>
      <c r="G11" s="128" t="s">
        <v>10</v>
      </c>
      <c r="H11" s="128" t="s">
        <v>10</v>
      </c>
      <c r="I11" s="128" t="s">
        <v>10</v>
      </c>
      <c r="J11" s="128" t="s">
        <v>10</v>
      </c>
      <c r="K11" s="128" t="s">
        <v>10</v>
      </c>
      <c r="L11" s="128" t="s">
        <v>10</v>
      </c>
      <c r="M11" s="128" t="s">
        <v>10</v>
      </c>
      <c r="N11" s="128">
        <v>12</v>
      </c>
      <c r="O11" s="128">
        <v>11</v>
      </c>
      <c r="P11" s="128">
        <v>9</v>
      </c>
      <c r="Q11" s="128">
        <v>19</v>
      </c>
      <c r="R11" s="128">
        <v>13</v>
      </c>
      <c r="S11" s="128">
        <v>19</v>
      </c>
      <c r="T11" s="128">
        <v>20</v>
      </c>
      <c r="U11" s="128">
        <v>13</v>
      </c>
      <c r="V11" s="128">
        <v>12</v>
      </c>
      <c r="W11" s="128">
        <v>12</v>
      </c>
      <c r="X11" s="128">
        <v>13</v>
      </c>
      <c r="Y11" s="199"/>
      <c r="Z11" s="199"/>
    </row>
    <row r="12" spans="1:26" x14ac:dyDescent="0.2">
      <c r="A12" s="161" t="s">
        <v>39</v>
      </c>
      <c r="B12" s="162">
        <v>5.8</v>
      </c>
      <c r="C12" s="163">
        <v>5.8</v>
      </c>
      <c r="D12" s="163">
        <v>6.1</v>
      </c>
      <c r="E12" s="163">
        <v>6.9</v>
      </c>
      <c r="F12" s="163">
        <v>6.5</v>
      </c>
      <c r="G12" s="163">
        <v>8.1</v>
      </c>
      <c r="H12" s="163">
        <v>9.4</v>
      </c>
      <c r="I12" s="163">
        <v>10.3</v>
      </c>
      <c r="J12" s="163">
        <v>9.9</v>
      </c>
      <c r="K12" s="163">
        <v>10.7</v>
      </c>
      <c r="L12" s="136">
        <v>9.7100000000000009</v>
      </c>
      <c r="M12" s="163">
        <v>9.6999999999999993</v>
      </c>
      <c r="N12" s="136">
        <v>8.125</v>
      </c>
      <c r="O12" s="136">
        <v>8.34375</v>
      </c>
      <c r="P12" s="136">
        <v>8.6875</v>
      </c>
      <c r="Q12" s="136">
        <v>9.7096774193548381</v>
      </c>
      <c r="R12" s="136">
        <v>7.4</v>
      </c>
      <c r="S12" s="136">
        <f>S6/S9</f>
        <v>6.5675675675675675</v>
      </c>
      <c r="T12" s="136">
        <f>T6/T9</f>
        <v>6.2368421052631575</v>
      </c>
      <c r="U12" s="136">
        <f>U6/U9</f>
        <v>6.875</v>
      </c>
      <c r="V12" s="136">
        <f>V6/V9</f>
        <v>7.03125</v>
      </c>
      <c r="W12" s="136">
        <f>W6/W9</f>
        <v>6.9375</v>
      </c>
      <c r="X12" s="179">
        <f t="shared" ref="X12" si="0">X6/X9</f>
        <v>6.875</v>
      </c>
      <c r="Y12" s="214"/>
      <c r="Z12" s="214"/>
    </row>
    <row r="13" spans="1:26" ht="6.75" customHeight="1" x14ac:dyDescent="0.2">
      <c r="A13" s="164"/>
    </row>
    <row r="14" spans="1:26" x14ac:dyDescent="0.2">
      <c r="A14" s="219" t="s">
        <v>35</v>
      </c>
      <c r="B14" s="219"/>
      <c r="C14" s="219"/>
    </row>
    <row r="15" spans="1:26" x14ac:dyDescent="0.2">
      <c r="A15" s="165" t="s">
        <v>38</v>
      </c>
      <c r="B15" s="21"/>
    </row>
    <row r="16" spans="1:26" ht="12.75" customHeight="1" x14ac:dyDescent="0.2">
      <c r="A16" s="242" t="s">
        <v>49</v>
      </c>
      <c r="B16" s="242"/>
      <c r="C16" s="242"/>
      <c r="D16" s="242"/>
      <c r="E16" s="242"/>
      <c r="F16" s="242"/>
      <c r="G16" s="242"/>
      <c r="H16" s="242"/>
    </row>
  </sheetData>
  <mergeCells count="3">
    <mergeCell ref="A14:C14"/>
    <mergeCell ref="A2:Q2"/>
    <mergeCell ref="A16:H16"/>
  </mergeCells>
  <pageMargins left="0.7" right="0.7" top="0.75" bottom="0.75" header="0.3" footer="0.3"/>
  <pageSetup paperSize="9" scale="8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3" tint="0.39997558519241921"/>
    <pageSetUpPr fitToPage="1"/>
  </sheetPr>
  <dimension ref="A1:Y19"/>
  <sheetViews>
    <sheetView showGridLines="0" zoomScaleNormal="100" workbookViewId="0">
      <pane xSplit="3" ySplit="4" topLeftCell="D5" activePane="bottomRight" state="frozen"/>
      <selection pane="topRight" activeCell="D1" sqref="D1"/>
      <selection pane="bottomLeft" activeCell="A5" sqref="A5"/>
      <selection pane="bottomRight" activeCell="A2" sqref="A2:P2"/>
    </sheetView>
  </sheetViews>
  <sheetFormatPr baseColWidth="10" defaultColWidth="9.140625" defaultRowHeight="12.75" x14ac:dyDescent="0.2"/>
  <cols>
    <col min="1" max="1" width="19.5703125" style="1" customWidth="1"/>
    <col min="2" max="22" width="7" style="1" customWidth="1"/>
    <col min="23" max="24" width="7" style="75" customWidth="1"/>
    <col min="25" max="256" width="11.42578125" style="1" customWidth="1"/>
    <col min="257" max="16384" width="9.140625" style="1"/>
  </cols>
  <sheetData>
    <row r="1" spans="1:25" ht="7.5" customHeight="1" x14ac:dyDescent="0.2"/>
    <row r="2" spans="1:25" ht="25.5" customHeight="1" x14ac:dyDescent="0.2">
      <c r="A2" s="223" t="s">
        <v>108</v>
      </c>
      <c r="B2" s="223"/>
      <c r="C2" s="223"/>
      <c r="D2" s="223"/>
      <c r="E2" s="223"/>
      <c r="F2" s="223"/>
      <c r="G2" s="223"/>
      <c r="H2" s="223"/>
      <c r="I2" s="223"/>
      <c r="J2" s="223"/>
      <c r="K2" s="223"/>
      <c r="L2" s="223"/>
      <c r="M2" s="223"/>
      <c r="N2" s="223"/>
      <c r="O2" s="223"/>
      <c r="P2" s="223"/>
    </row>
    <row r="3" spans="1:25" ht="6.75" customHeight="1" x14ac:dyDescent="0.2">
      <c r="A3" s="99"/>
      <c r="B3" s="99"/>
      <c r="C3" s="99"/>
      <c r="D3" s="99"/>
      <c r="E3" s="99"/>
      <c r="F3" s="99"/>
      <c r="G3" s="18"/>
      <c r="H3" s="18"/>
      <c r="I3" s="18"/>
      <c r="J3" s="18"/>
      <c r="K3" s="18"/>
      <c r="L3" s="18"/>
      <c r="M3" s="18"/>
    </row>
    <row r="4" spans="1:25" x14ac:dyDescent="0.2">
      <c r="A4" s="38" t="s">
        <v>28</v>
      </c>
      <c r="B4" s="38">
        <v>1998</v>
      </c>
      <c r="C4" s="38">
        <v>1999</v>
      </c>
      <c r="D4" s="38">
        <v>2000</v>
      </c>
      <c r="E4" s="38">
        <v>2001</v>
      </c>
      <c r="F4" s="38">
        <v>2002</v>
      </c>
      <c r="G4" s="38">
        <v>2003</v>
      </c>
      <c r="H4" s="38">
        <v>2004</v>
      </c>
      <c r="I4" s="38">
        <v>2005</v>
      </c>
      <c r="J4" s="38">
        <v>2006</v>
      </c>
      <c r="K4" s="38">
        <v>2007</v>
      </c>
      <c r="L4" s="38">
        <v>2008</v>
      </c>
      <c r="M4" s="38">
        <v>2009</v>
      </c>
      <c r="N4" s="38">
        <v>2010</v>
      </c>
      <c r="O4" s="38">
        <v>2011</v>
      </c>
      <c r="P4" s="38">
        <v>2012</v>
      </c>
      <c r="Q4" s="38">
        <v>2013</v>
      </c>
      <c r="R4" s="38">
        <v>2014</v>
      </c>
      <c r="S4" s="38">
        <v>2015</v>
      </c>
      <c r="T4" s="38">
        <v>2016</v>
      </c>
      <c r="U4" s="38">
        <v>2017</v>
      </c>
      <c r="V4" s="38">
        <v>2018</v>
      </c>
      <c r="W4" s="154">
        <v>2019</v>
      </c>
      <c r="X4" s="154">
        <v>2020</v>
      </c>
    </row>
    <row r="5" spans="1:25" ht="14.25" customHeight="1" x14ac:dyDescent="0.2">
      <c r="A5" s="166" t="s">
        <v>0</v>
      </c>
      <c r="B5" s="1">
        <v>20</v>
      </c>
      <c r="C5" s="1">
        <v>15</v>
      </c>
      <c r="D5" s="1">
        <v>20</v>
      </c>
      <c r="E5" s="1">
        <v>25</v>
      </c>
      <c r="F5" s="1">
        <v>25</v>
      </c>
      <c r="G5" s="1">
        <v>22</v>
      </c>
      <c r="H5" s="1">
        <v>27</v>
      </c>
      <c r="I5" s="1">
        <v>27</v>
      </c>
      <c r="J5" s="1">
        <v>27</v>
      </c>
      <c r="K5" s="1">
        <v>29</v>
      </c>
      <c r="L5" s="1">
        <v>31</v>
      </c>
      <c r="M5" s="1">
        <v>29</v>
      </c>
      <c r="N5" s="1">
        <v>29</v>
      </c>
      <c r="O5" s="1">
        <v>29</v>
      </c>
      <c r="P5" s="1">
        <v>29</v>
      </c>
      <c r="Q5" s="1">
        <v>27</v>
      </c>
      <c r="R5" s="1">
        <v>27</v>
      </c>
      <c r="S5" s="1">
        <v>24</v>
      </c>
      <c r="T5" s="1">
        <v>22</v>
      </c>
      <c r="U5" s="1">
        <v>22</v>
      </c>
      <c r="V5" s="1">
        <v>22</v>
      </c>
      <c r="W5" s="75">
        <v>22</v>
      </c>
      <c r="X5" s="75">
        <v>22</v>
      </c>
      <c r="Y5" s="106"/>
    </row>
    <row r="6" spans="1:25" x14ac:dyDescent="0.2">
      <c r="A6" s="99" t="s">
        <v>3</v>
      </c>
      <c r="B6" s="69">
        <v>453</v>
      </c>
      <c r="C6" s="69">
        <v>354</v>
      </c>
      <c r="D6" s="69">
        <v>365</v>
      </c>
      <c r="E6" s="69">
        <v>337</v>
      </c>
      <c r="F6" s="69">
        <v>388</v>
      </c>
      <c r="G6" s="69">
        <v>366</v>
      </c>
      <c r="H6" s="69">
        <v>536</v>
      </c>
      <c r="I6" s="69">
        <v>452</v>
      </c>
      <c r="J6" s="69">
        <v>494</v>
      </c>
      <c r="K6" s="69">
        <v>469</v>
      </c>
      <c r="L6" s="69">
        <v>516</v>
      </c>
      <c r="M6" s="69">
        <v>520</v>
      </c>
      <c r="N6" s="69">
        <v>511</v>
      </c>
      <c r="O6" s="69">
        <v>388</v>
      </c>
      <c r="P6" s="69">
        <v>425</v>
      </c>
      <c r="Q6" s="69">
        <v>413</v>
      </c>
      <c r="R6" s="69">
        <v>405</v>
      </c>
      <c r="S6" s="69">
        <v>342</v>
      </c>
      <c r="T6" s="69">
        <v>263</v>
      </c>
      <c r="U6" s="69">
        <f>U7+U8</f>
        <v>214</v>
      </c>
      <c r="V6" s="69">
        <f>V7+V8</f>
        <v>228</v>
      </c>
      <c r="W6" s="133">
        <v>251</v>
      </c>
      <c r="X6" s="133">
        <v>250</v>
      </c>
      <c r="Y6" s="106"/>
    </row>
    <row r="7" spans="1:25" x14ac:dyDescent="0.2">
      <c r="A7" s="127" t="s">
        <v>7</v>
      </c>
      <c r="B7" s="128" t="s">
        <v>10</v>
      </c>
      <c r="C7" s="128" t="s">
        <v>10</v>
      </c>
      <c r="D7" s="128" t="s">
        <v>10</v>
      </c>
      <c r="E7" s="128" t="s">
        <v>10</v>
      </c>
      <c r="F7" s="128" t="s">
        <v>10</v>
      </c>
      <c r="G7" s="128" t="s">
        <v>10</v>
      </c>
      <c r="H7" s="128" t="s">
        <v>10</v>
      </c>
      <c r="I7" s="128" t="s">
        <v>10</v>
      </c>
      <c r="J7" s="128" t="s">
        <v>10</v>
      </c>
      <c r="K7" s="128" t="s">
        <v>10</v>
      </c>
      <c r="L7" s="128" t="s">
        <v>10</v>
      </c>
      <c r="M7" s="128" t="s">
        <v>10</v>
      </c>
      <c r="N7" s="128" t="s">
        <v>10</v>
      </c>
      <c r="O7" s="1">
        <v>240</v>
      </c>
      <c r="P7" s="1">
        <v>253</v>
      </c>
      <c r="Q7" s="1">
        <v>236</v>
      </c>
      <c r="R7" s="1">
        <v>223</v>
      </c>
      <c r="S7" s="1">
        <v>150</v>
      </c>
      <c r="T7" s="1">
        <v>143</v>
      </c>
      <c r="U7" s="1">
        <v>100</v>
      </c>
      <c r="V7" s="1">
        <v>119</v>
      </c>
      <c r="W7" s="75">
        <v>135</v>
      </c>
      <c r="X7" s="75">
        <v>129</v>
      </c>
      <c r="Y7" s="106"/>
    </row>
    <row r="8" spans="1:25" x14ac:dyDescent="0.2">
      <c r="A8" s="127" t="s">
        <v>8</v>
      </c>
      <c r="B8" s="128" t="s">
        <v>10</v>
      </c>
      <c r="C8" s="128" t="s">
        <v>10</v>
      </c>
      <c r="D8" s="128" t="s">
        <v>10</v>
      </c>
      <c r="E8" s="128" t="s">
        <v>10</v>
      </c>
      <c r="F8" s="128" t="s">
        <v>10</v>
      </c>
      <c r="G8" s="128" t="s">
        <v>10</v>
      </c>
      <c r="H8" s="128" t="s">
        <v>10</v>
      </c>
      <c r="I8" s="128" t="s">
        <v>10</v>
      </c>
      <c r="J8" s="128" t="s">
        <v>10</v>
      </c>
      <c r="K8" s="128" t="s">
        <v>10</v>
      </c>
      <c r="L8" s="128" t="s">
        <v>10</v>
      </c>
      <c r="M8" s="128" t="s">
        <v>10</v>
      </c>
      <c r="N8" s="128" t="s">
        <v>10</v>
      </c>
      <c r="O8" s="1">
        <v>148</v>
      </c>
      <c r="P8" s="1">
        <v>172</v>
      </c>
      <c r="Q8" s="1">
        <v>177</v>
      </c>
      <c r="R8" s="1">
        <v>182</v>
      </c>
      <c r="S8" s="1">
        <v>192</v>
      </c>
      <c r="T8" s="1">
        <v>120</v>
      </c>
      <c r="U8" s="1">
        <v>114</v>
      </c>
      <c r="V8" s="1">
        <v>109</v>
      </c>
      <c r="W8" s="75">
        <v>116</v>
      </c>
      <c r="X8" s="75">
        <v>121</v>
      </c>
      <c r="Y8" s="106"/>
    </row>
    <row r="9" spans="1:25" x14ac:dyDescent="0.2">
      <c r="A9" s="99" t="s">
        <v>4</v>
      </c>
      <c r="B9" s="144">
        <v>269</v>
      </c>
      <c r="C9" s="144">
        <v>205</v>
      </c>
      <c r="D9" s="144">
        <v>220</v>
      </c>
      <c r="E9" s="144">
        <v>190</v>
      </c>
      <c r="F9" s="144">
        <v>236</v>
      </c>
      <c r="G9" s="144">
        <v>210</v>
      </c>
      <c r="H9" s="144">
        <v>236</v>
      </c>
      <c r="I9" s="144">
        <v>278</v>
      </c>
      <c r="J9" s="144">
        <v>259</v>
      </c>
      <c r="K9" s="144">
        <v>281</v>
      </c>
      <c r="L9" s="144">
        <v>265</v>
      </c>
      <c r="M9" s="144">
        <v>264</v>
      </c>
      <c r="N9" s="144">
        <v>282</v>
      </c>
      <c r="O9" s="69">
        <v>208</v>
      </c>
      <c r="P9" s="69">
        <v>238</v>
      </c>
      <c r="Q9" s="69">
        <v>231</v>
      </c>
      <c r="R9" s="69">
        <v>236</v>
      </c>
      <c r="S9" s="69">
        <v>173</v>
      </c>
      <c r="T9" s="69">
        <v>171</v>
      </c>
      <c r="U9" s="69">
        <v>125</v>
      </c>
      <c r="V9" s="69">
        <f>V10+V11</f>
        <v>155</v>
      </c>
      <c r="W9" s="133">
        <v>162</v>
      </c>
      <c r="X9" s="133">
        <v>128</v>
      </c>
      <c r="Y9" s="106"/>
    </row>
    <row r="10" spans="1:25" x14ac:dyDescent="0.2">
      <c r="A10" s="127" t="s">
        <v>7</v>
      </c>
      <c r="B10" s="128" t="s">
        <v>10</v>
      </c>
      <c r="C10" s="128" t="s">
        <v>10</v>
      </c>
      <c r="D10" s="128" t="s">
        <v>10</v>
      </c>
      <c r="E10" s="128" t="s">
        <v>10</v>
      </c>
      <c r="F10" s="128" t="s">
        <v>10</v>
      </c>
      <c r="G10" s="128" t="s">
        <v>10</v>
      </c>
      <c r="H10" s="128" t="s">
        <v>10</v>
      </c>
      <c r="I10" s="128" t="s">
        <v>10</v>
      </c>
      <c r="J10" s="128" t="s">
        <v>10</v>
      </c>
      <c r="K10" s="128" t="s">
        <v>10</v>
      </c>
      <c r="L10" s="128" t="s">
        <v>10</v>
      </c>
      <c r="M10" s="128" t="s">
        <v>10</v>
      </c>
      <c r="N10" s="128" t="s">
        <v>10</v>
      </c>
      <c r="O10" s="1">
        <v>134</v>
      </c>
      <c r="P10" s="1">
        <v>148</v>
      </c>
      <c r="Q10" s="1">
        <v>133</v>
      </c>
      <c r="R10" s="1">
        <v>121</v>
      </c>
      <c r="S10" s="1">
        <v>79</v>
      </c>
      <c r="T10" s="1">
        <v>90</v>
      </c>
      <c r="U10" s="1">
        <v>54</v>
      </c>
      <c r="V10" s="1">
        <v>81</v>
      </c>
      <c r="W10" s="75">
        <v>84</v>
      </c>
      <c r="X10" s="75">
        <v>61</v>
      </c>
      <c r="Y10" s="106"/>
    </row>
    <row r="11" spans="1:25" x14ac:dyDescent="0.2">
      <c r="A11" s="127" t="s">
        <v>8</v>
      </c>
      <c r="B11" s="128" t="s">
        <v>10</v>
      </c>
      <c r="C11" s="128" t="s">
        <v>10</v>
      </c>
      <c r="D11" s="128" t="s">
        <v>10</v>
      </c>
      <c r="E11" s="128" t="s">
        <v>10</v>
      </c>
      <c r="F11" s="128" t="s">
        <v>10</v>
      </c>
      <c r="G11" s="128" t="s">
        <v>10</v>
      </c>
      <c r="H11" s="128" t="s">
        <v>10</v>
      </c>
      <c r="I11" s="128" t="s">
        <v>10</v>
      </c>
      <c r="J11" s="128" t="s">
        <v>10</v>
      </c>
      <c r="K11" s="128" t="s">
        <v>10</v>
      </c>
      <c r="L11" s="128" t="s">
        <v>10</v>
      </c>
      <c r="M11" s="128" t="s">
        <v>10</v>
      </c>
      <c r="N11" s="128" t="s">
        <v>10</v>
      </c>
      <c r="O11" s="1">
        <v>74</v>
      </c>
      <c r="P11" s="1">
        <v>90</v>
      </c>
      <c r="Q11" s="1">
        <v>98</v>
      </c>
      <c r="R11" s="1">
        <v>115</v>
      </c>
      <c r="S11" s="1">
        <v>94</v>
      </c>
      <c r="T11" s="1">
        <v>81</v>
      </c>
      <c r="U11" s="1">
        <v>71</v>
      </c>
      <c r="V11" s="1">
        <v>74</v>
      </c>
      <c r="W11" s="75">
        <v>78</v>
      </c>
      <c r="X11" s="75">
        <v>67</v>
      </c>
      <c r="Y11" s="106"/>
    </row>
    <row r="12" spans="1:25" x14ac:dyDescent="0.2">
      <c r="A12" s="99" t="s">
        <v>1</v>
      </c>
      <c r="B12" s="144">
        <v>20</v>
      </c>
      <c r="C12" s="144">
        <v>16</v>
      </c>
      <c r="D12" s="144">
        <v>20</v>
      </c>
      <c r="E12" s="144">
        <v>25</v>
      </c>
      <c r="F12" s="144">
        <v>25</v>
      </c>
      <c r="G12" s="144">
        <v>22</v>
      </c>
      <c r="H12" s="144">
        <v>27</v>
      </c>
      <c r="I12" s="144">
        <v>27</v>
      </c>
      <c r="J12" s="144">
        <v>27</v>
      </c>
      <c r="K12" s="144">
        <v>29</v>
      </c>
      <c r="L12" s="144">
        <v>31</v>
      </c>
      <c r="M12" s="144">
        <v>29</v>
      </c>
      <c r="N12" s="144">
        <v>29</v>
      </c>
      <c r="O12" s="69">
        <v>29</v>
      </c>
      <c r="P12" s="69">
        <v>26</v>
      </c>
      <c r="Q12" s="69">
        <v>26</v>
      </c>
      <c r="R12" s="69">
        <v>29</v>
      </c>
      <c r="S12" s="69">
        <v>24</v>
      </c>
      <c r="T12" s="69">
        <v>24</v>
      </c>
      <c r="U12" s="69">
        <f>U13+U14</f>
        <v>20</v>
      </c>
      <c r="V12" s="69">
        <f>V13+V14</f>
        <v>22</v>
      </c>
      <c r="W12" s="133">
        <v>22</v>
      </c>
      <c r="X12" s="133">
        <v>14</v>
      </c>
      <c r="Y12" s="106"/>
    </row>
    <row r="13" spans="1:25" x14ac:dyDescent="0.2">
      <c r="A13" s="127" t="s">
        <v>7</v>
      </c>
      <c r="B13" s="128" t="s">
        <v>10</v>
      </c>
      <c r="C13" s="128" t="s">
        <v>10</v>
      </c>
      <c r="D13" s="128" t="s">
        <v>10</v>
      </c>
      <c r="E13" s="128" t="s">
        <v>10</v>
      </c>
      <c r="F13" s="128" t="s">
        <v>10</v>
      </c>
      <c r="G13" s="128" t="s">
        <v>10</v>
      </c>
      <c r="H13" s="128" t="s">
        <v>10</v>
      </c>
      <c r="I13" s="128" t="s">
        <v>10</v>
      </c>
      <c r="J13" s="128" t="s">
        <v>10</v>
      </c>
      <c r="K13" s="128" t="s">
        <v>10</v>
      </c>
      <c r="L13" s="128" t="s">
        <v>10</v>
      </c>
      <c r="M13" s="128" t="s">
        <v>10</v>
      </c>
      <c r="N13" s="128" t="s">
        <v>10</v>
      </c>
      <c r="O13" s="1">
        <v>15</v>
      </c>
      <c r="P13" s="1">
        <v>12</v>
      </c>
      <c r="Q13" s="1">
        <v>17</v>
      </c>
      <c r="R13" s="1">
        <v>14</v>
      </c>
      <c r="S13" s="1">
        <v>10</v>
      </c>
      <c r="T13" s="1">
        <v>10</v>
      </c>
      <c r="U13" s="1">
        <v>5</v>
      </c>
      <c r="V13" s="1">
        <v>14</v>
      </c>
      <c r="W13" s="75">
        <v>11</v>
      </c>
      <c r="X13" s="75">
        <v>7</v>
      </c>
      <c r="Y13" s="106"/>
    </row>
    <row r="14" spans="1:25" x14ac:dyDescent="0.2">
      <c r="A14" s="127" t="s">
        <v>8</v>
      </c>
      <c r="B14" s="128" t="s">
        <v>10</v>
      </c>
      <c r="C14" s="128" t="s">
        <v>10</v>
      </c>
      <c r="D14" s="128" t="s">
        <v>10</v>
      </c>
      <c r="E14" s="128" t="s">
        <v>10</v>
      </c>
      <c r="F14" s="128" t="s">
        <v>10</v>
      </c>
      <c r="G14" s="128" t="s">
        <v>10</v>
      </c>
      <c r="H14" s="128" t="s">
        <v>10</v>
      </c>
      <c r="I14" s="128" t="s">
        <v>10</v>
      </c>
      <c r="J14" s="128" t="s">
        <v>10</v>
      </c>
      <c r="K14" s="128" t="s">
        <v>10</v>
      </c>
      <c r="L14" s="128" t="s">
        <v>10</v>
      </c>
      <c r="M14" s="128" t="s">
        <v>10</v>
      </c>
      <c r="N14" s="128" t="s">
        <v>10</v>
      </c>
      <c r="O14" s="1">
        <v>14</v>
      </c>
      <c r="P14" s="1">
        <v>14</v>
      </c>
      <c r="Q14" s="1">
        <v>9</v>
      </c>
      <c r="R14" s="1">
        <v>15</v>
      </c>
      <c r="S14" s="1">
        <v>14</v>
      </c>
      <c r="T14" s="1">
        <v>14</v>
      </c>
      <c r="U14" s="1">
        <v>15</v>
      </c>
      <c r="V14" s="1">
        <v>8</v>
      </c>
      <c r="W14" s="75">
        <v>11</v>
      </c>
      <c r="X14" s="75">
        <v>7</v>
      </c>
      <c r="Y14" s="106"/>
    </row>
    <row r="15" spans="1:25" ht="15" customHeight="1" x14ac:dyDescent="0.2">
      <c r="A15" s="101" t="s">
        <v>39</v>
      </c>
      <c r="B15" s="47">
        <v>13.45</v>
      </c>
      <c r="C15" s="3">
        <v>12.8</v>
      </c>
      <c r="D15" s="3">
        <v>11</v>
      </c>
      <c r="E15" s="3">
        <v>7.6</v>
      </c>
      <c r="F15" s="3">
        <v>9.4</v>
      </c>
      <c r="G15" s="3">
        <v>9.5</v>
      </c>
      <c r="H15" s="3">
        <v>8.6999999999999993</v>
      </c>
      <c r="I15" s="3">
        <v>10.3</v>
      </c>
      <c r="J15" s="3">
        <v>9.6</v>
      </c>
      <c r="K15" s="47">
        <v>9.6896551724137936</v>
      </c>
      <c r="L15" s="47">
        <v>8.5483870967741939</v>
      </c>
      <c r="M15" s="47">
        <v>9.1</v>
      </c>
      <c r="N15" s="47">
        <v>9.6999999999999993</v>
      </c>
      <c r="O15" s="47">
        <v>7.2</v>
      </c>
      <c r="P15" s="47">
        <v>9.1538461538461533</v>
      </c>
      <c r="Q15" s="47">
        <v>8.9</v>
      </c>
      <c r="R15" s="47">
        <f>R9/R12</f>
        <v>8.137931034482758</v>
      </c>
      <c r="S15" s="47">
        <f>S9/S12</f>
        <v>7.208333333333333</v>
      </c>
      <c r="T15" s="47">
        <v>7.125</v>
      </c>
      <c r="U15" s="47">
        <f>U9/U12</f>
        <v>6.25</v>
      </c>
      <c r="V15" s="47">
        <f>V9/V12</f>
        <v>7.0454545454545459</v>
      </c>
      <c r="W15" s="151">
        <f>W9/W12</f>
        <v>7.3636363636363633</v>
      </c>
      <c r="X15" s="151">
        <f>X9/X12</f>
        <v>9.1428571428571423</v>
      </c>
      <c r="Y15" s="106"/>
    </row>
    <row r="16" spans="1:25" x14ac:dyDescent="0.2">
      <c r="A16" s="224" t="s">
        <v>36</v>
      </c>
      <c r="B16" s="224"/>
      <c r="C16" s="224"/>
      <c r="D16" s="224"/>
      <c r="E16" s="224"/>
      <c r="F16" s="224"/>
      <c r="G16" s="224"/>
      <c r="H16" s="224"/>
      <c r="I16" s="224"/>
      <c r="J16" s="224"/>
      <c r="K16" s="224"/>
      <c r="L16" s="224"/>
      <c r="M16" s="224"/>
      <c r="N16" s="224"/>
      <c r="O16" s="224"/>
      <c r="P16" s="224"/>
    </row>
    <row r="17" spans="1:16" ht="12.75" customHeight="1" x14ac:dyDescent="0.2">
      <c r="A17" s="219"/>
      <c r="B17" s="219"/>
      <c r="C17" s="219"/>
      <c r="D17" s="219"/>
      <c r="E17" s="219"/>
      <c r="F17" s="219"/>
      <c r="G17" s="219"/>
      <c r="H17" s="219"/>
      <c r="I17" s="219"/>
      <c r="J17" s="219"/>
      <c r="K17" s="219"/>
      <c r="L17" s="219"/>
      <c r="M17" s="219"/>
      <c r="N17" s="219"/>
      <c r="O17" s="219"/>
      <c r="P17" s="219"/>
    </row>
    <row r="18" spans="1:16" x14ac:dyDescent="0.2">
      <c r="A18" s="165" t="s">
        <v>38</v>
      </c>
      <c r="B18" s="167"/>
      <c r="C18" s="168"/>
      <c r="L18" s="169"/>
    </row>
    <row r="19" spans="1:16" x14ac:dyDescent="0.2">
      <c r="A19" s="242" t="s">
        <v>49</v>
      </c>
      <c r="B19" s="242"/>
      <c r="C19" s="242"/>
      <c r="D19" s="242"/>
      <c r="E19" s="242"/>
      <c r="F19" s="242"/>
      <c r="G19" s="242"/>
      <c r="H19" s="242"/>
      <c r="I19" s="242"/>
    </row>
  </sheetData>
  <mergeCells count="3">
    <mergeCell ref="A16:P17"/>
    <mergeCell ref="A2:P2"/>
    <mergeCell ref="A19:I19"/>
  </mergeCells>
  <pageMargins left="0.7" right="0.7" top="0.75" bottom="0.75" header="0.3" footer="0.3"/>
  <pageSetup paperSize="9" scale="8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3" tint="0.39997558519241921"/>
    <pageSetUpPr fitToPage="1"/>
  </sheetPr>
  <dimension ref="A1:Y12"/>
  <sheetViews>
    <sheetView showGridLines="0" zoomScaleNormal="100" workbookViewId="0">
      <pane xSplit="3" ySplit="4" topLeftCell="D5" activePane="bottomRight" state="frozen"/>
      <selection pane="topRight" activeCell="D1" sqref="D1"/>
      <selection pane="bottomLeft" activeCell="A5" sqref="A5"/>
      <selection pane="bottomRight" activeCell="A2" sqref="A2:Q2"/>
    </sheetView>
  </sheetViews>
  <sheetFormatPr baseColWidth="10" defaultColWidth="9.140625" defaultRowHeight="12.75" x14ac:dyDescent="0.2"/>
  <cols>
    <col min="1" max="1" width="20.28515625" style="1" customWidth="1"/>
    <col min="2" max="22" width="7.140625" style="1" customWidth="1"/>
    <col min="23" max="24" width="7.140625" style="75" customWidth="1"/>
    <col min="25" max="256" width="11.42578125" style="1" customWidth="1"/>
    <col min="257" max="16384" width="9.140625" style="1"/>
  </cols>
  <sheetData>
    <row r="1" spans="1:25" ht="4.5" customHeight="1" x14ac:dyDescent="0.2"/>
    <row r="2" spans="1:25" ht="30" customHeight="1" x14ac:dyDescent="0.2">
      <c r="A2" s="223" t="s">
        <v>133</v>
      </c>
      <c r="B2" s="223"/>
      <c r="C2" s="223"/>
      <c r="D2" s="223"/>
      <c r="E2" s="223"/>
      <c r="F2" s="223"/>
      <c r="G2" s="223"/>
      <c r="H2" s="223"/>
      <c r="I2" s="223"/>
      <c r="J2" s="223"/>
      <c r="K2" s="223"/>
      <c r="L2" s="223"/>
      <c r="M2" s="223"/>
      <c r="N2" s="223"/>
      <c r="O2" s="223"/>
      <c r="P2" s="223"/>
      <c r="Q2" s="223"/>
    </row>
    <row r="3" spans="1:25" ht="3.75" customHeight="1" x14ac:dyDescent="0.2">
      <c r="A3" s="101"/>
      <c r="B3" s="101"/>
      <c r="C3" s="101"/>
      <c r="D3" s="101"/>
      <c r="E3" s="101"/>
      <c r="F3" s="101"/>
      <c r="G3" s="102"/>
    </row>
    <row r="4" spans="1:25" x14ac:dyDescent="0.2">
      <c r="A4" s="3" t="s">
        <v>28</v>
      </c>
      <c r="B4" s="3">
        <v>1998</v>
      </c>
      <c r="C4" s="3">
        <v>1999</v>
      </c>
      <c r="D4" s="3">
        <v>2000</v>
      </c>
      <c r="E4" s="3">
        <v>2001</v>
      </c>
      <c r="F4" s="3">
        <v>2002</v>
      </c>
      <c r="G4" s="3">
        <v>2003</v>
      </c>
      <c r="H4" s="38">
        <v>2004</v>
      </c>
      <c r="I4" s="38">
        <v>2005</v>
      </c>
      <c r="J4" s="38">
        <v>2006</v>
      </c>
      <c r="K4" s="38">
        <v>2007</v>
      </c>
      <c r="L4" s="38">
        <v>2008</v>
      </c>
      <c r="M4" s="38">
        <v>2009</v>
      </c>
      <c r="N4" s="38">
        <v>2010</v>
      </c>
      <c r="O4" s="38">
        <v>2011</v>
      </c>
      <c r="P4" s="38">
        <v>2012</v>
      </c>
      <c r="Q4" s="154">
        <v>2013</v>
      </c>
      <c r="R4" s="154">
        <v>2014</v>
      </c>
      <c r="S4" s="154">
        <v>2015</v>
      </c>
      <c r="T4" s="154">
        <v>2016</v>
      </c>
      <c r="U4" s="154">
        <v>2017</v>
      </c>
      <c r="V4" s="154">
        <v>2018</v>
      </c>
      <c r="W4" s="154">
        <v>2019</v>
      </c>
      <c r="X4" s="154">
        <v>2020</v>
      </c>
    </row>
    <row r="5" spans="1:25" x14ac:dyDescent="0.2">
      <c r="A5" s="170" t="s">
        <v>0</v>
      </c>
      <c r="B5" s="1">
        <v>22</v>
      </c>
      <c r="C5" s="1">
        <v>25</v>
      </c>
      <c r="D5" s="1">
        <v>28</v>
      </c>
      <c r="E5" s="1">
        <v>28</v>
      </c>
      <c r="F5" s="1">
        <v>28</v>
      </c>
      <c r="G5" s="1">
        <v>32</v>
      </c>
      <c r="H5" s="1">
        <v>32</v>
      </c>
      <c r="I5" s="1">
        <v>32</v>
      </c>
      <c r="J5" s="1">
        <v>32</v>
      </c>
      <c r="K5" s="1">
        <v>29</v>
      </c>
      <c r="L5" s="1">
        <v>21</v>
      </c>
      <c r="M5" s="1">
        <v>18</v>
      </c>
      <c r="N5" s="1">
        <v>15</v>
      </c>
      <c r="O5" s="1">
        <v>14</v>
      </c>
      <c r="P5" s="1">
        <v>14</v>
      </c>
      <c r="Q5" s="1">
        <v>21</v>
      </c>
      <c r="R5" s="1">
        <v>25</v>
      </c>
      <c r="S5" s="1">
        <v>28</v>
      </c>
      <c r="T5" s="1">
        <v>30</v>
      </c>
      <c r="U5" s="1">
        <v>30</v>
      </c>
      <c r="V5" s="1">
        <v>30</v>
      </c>
      <c r="W5" s="75">
        <v>30</v>
      </c>
      <c r="X5" s="75">
        <v>32</v>
      </c>
      <c r="Y5" s="106"/>
    </row>
    <row r="6" spans="1:25" x14ac:dyDescent="0.2">
      <c r="A6" s="132" t="s">
        <v>3</v>
      </c>
      <c r="B6" s="1">
        <v>236</v>
      </c>
      <c r="C6" s="1">
        <v>222</v>
      </c>
      <c r="D6" s="1">
        <v>187</v>
      </c>
      <c r="E6" s="1">
        <v>188</v>
      </c>
      <c r="F6" s="1">
        <v>175</v>
      </c>
      <c r="G6" s="1">
        <v>190</v>
      </c>
      <c r="H6" s="1">
        <v>219</v>
      </c>
      <c r="I6" s="1">
        <v>228</v>
      </c>
      <c r="J6" s="1">
        <v>254</v>
      </c>
      <c r="K6" s="1">
        <v>225</v>
      </c>
      <c r="L6" s="1">
        <v>196</v>
      </c>
      <c r="M6" s="1">
        <v>185</v>
      </c>
      <c r="N6" s="1">
        <v>188</v>
      </c>
      <c r="O6" s="1">
        <v>180</v>
      </c>
      <c r="P6" s="1">
        <v>156</v>
      </c>
      <c r="Q6" s="1">
        <v>211</v>
      </c>
      <c r="R6" s="1">
        <v>203</v>
      </c>
      <c r="S6" s="1">
        <v>205</v>
      </c>
      <c r="T6" s="75">
        <v>217</v>
      </c>
      <c r="U6" s="75">
        <v>203</v>
      </c>
      <c r="V6" s="75">
        <v>195</v>
      </c>
      <c r="W6" s="75">
        <v>145</v>
      </c>
      <c r="X6" s="75">
        <v>161</v>
      </c>
      <c r="Y6" s="106"/>
    </row>
    <row r="7" spans="1:25" x14ac:dyDescent="0.2">
      <c r="A7" s="132" t="s">
        <v>4</v>
      </c>
      <c r="B7" s="128">
        <v>144</v>
      </c>
      <c r="C7" s="128">
        <v>129</v>
      </c>
      <c r="D7" s="128">
        <v>112</v>
      </c>
      <c r="E7" s="128">
        <v>112</v>
      </c>
      <c r="F7" s="128">
        <v>126</v>
      </c>
      <c r="G7" s="128">
        <v>127</v>
      </c>
      <c r="H7" s="128">
        <v>144</v>
      </c>
      <c r="I7" s="128">
        <v>128</v>
      </c>
      <c r="J7" s="128">
        <v>128</v>
      </c>
      <c r="K7" s="128">
        <v>127</v>
      </c>
      <c r="L7" s="128">
        <v>132</v>
      </c>
      <c r="M7" s="128">
        <v>126</v>
      </c>
      <c r="N7" s="128">
        <v>118</v>
      </c>
      <c r="O7" s="1">
        <v>114</v>
      </c>
      <c r="P7" s="1">
        <v>105</v>
      </c>
      <c r="Q7" s="1">
        <v>141</v>
      </c>
      <c r="R7" s="1">
        <v>132</v>
      </c>
      <c r="S7" s="1">
        <v>134</v>
      </c>
      <c r="T7" s="1">
        <v>145</v>
      </c>
      <c r="U7" s="1">
        <v>139</v>
      </c>
      <c r="V7" s="1">
        <v>140</v>
      </c>
      <c r="W7" s="75">
        <v>138</v>
      </c>
      <c r="X7" s="75">
        <v>106</v>
      </c>
      <c r="Y7" s="106"/>
    </row>
    <row r="8" spans="1:25" x14ac:dyDescent="0.2">
      <c r="A8" s="132" t="s">
        <v>1</v>
      </c>
      <c r="B8" s="128">
        <v>22</v>
      </c>
      <c r="C8" s="128">
        <v>25</v>
      </c>
      <c r="D8" s="128">
        <v>28</v>
      </c>
      <c r="E8" s="128">
        <v>28</v>
      </c>
      <c r="F8" s="128">
        <v>28</v>
      </c>
      <c r="G8" s="128">
        <v>30</v>
      </c>
      <c r="H8" s="128">
        <v>32</v>
      </c>
      <c r="I8" s="128">
        <v>32</v>
      </c>
      <c r="J8" s="128">
        <v>32</v>
      </c>
      <c r="K8" s="128">
        <v>29</v>
      </c>
      <c r="L8" s="128">
        <v>21</v>
      </c>
      <c r="M8" s="128">
        <v>16</v>
      </c>
      <c r="N8" s="128">
        <v>15</v>
      </c>
      <c r="O8" s="1">
        <v>14</v>
      </c>
      <c r="P8" s="1">
        <v>14</v>
      </c>
      <c r="Q8" s="1">
        <v>21</v>
      </c>
      <c r="R8" s="1">
        <v>25</v>
      </c>
      <c r="S8" s="1">
        <v>28</v>
      </c>
      <c r="T8" s="1">
        <v>32</v>
      </c>
      <c r="U8" s="1">
        <v>31</v>
      </c>
      <c r="V8" s="1">
        <v>30</v>
      </c>
      <c r="W8" s="75">
        <v>30</v>
      </c>
      <c r="X8" s="75">
        <v>34</v>
      </c>
      <c r="Y8" s="106"/>
    </row>
    <row r="9" spans="1:25" x14ac:dyDescent="0.2">
      <c r="A9" s="123" t="s">
        <v>39</v>
      </c>
      <c r="B9" s="126">
        <v>6.5454545454545459</v>
      </c>
      <c r="C9" s="126">
        <v>5.16</v>
      </c>
      <c r="D9" s="126">
        <v>4</v>
      </c>
      <c r="E9" s="126">
        <v>4</v>
      </c>
      <c r="F9" s="20">
        <v>4.5</v>
      </c>
      <c r="G9" s="126">
        <v>4.2333333333333334</v>
      </c>
      <c r="H9" s="20">
        <v>4.5</v>
      </c>
      <c r="I9" s="126">
        <v>4</v>
      </c>
      <c r="J9" s="126">
        <v>4</v>
      </c>
      <c r="K9" s="126">
        <v>4.3793103448275863</v>
      </c>
      <c r="L9" s="126">
        <v>6.2857142857142856</v>
      </c>
      <c r="M9" s="126">
        <v>7.9</v>
      </c>
      <c r="N9" s="126">
        <v>7.8666666666666663</v>
      </c>
      <c r="O9" s="126">
        <v>8.14</v>
      </c>
      <c r="P9" s="126">
        <v>7.5</v>
      </c>
      <c r="Q9" s="126">
        <v>6.71</v>
      </c>
      <c r="R9" s="126">
        <v>5.3</v>
      </c>
      <c r="S9" s="126">
        <v>4.8</v>
      </c>
      <c r="T9" s="126">
        <f>T7/T8</f>
        <v>4.53125</v>
      </c>
      <c r="U9" s="126">
        <f>U7/U8</f>
        <v>4.4838709677419351</v>
      </c>
      <c r="V9" s="126">
        <f>V7/V8</f>
        <v>4.666666666666667</v>
      </c>
      <c r="W9" s="155">
        <f>W7/W8</f>
        <v>4.5999999999999996</v>
      </c>
      <c r="X9" s="155">
        <f>X7/X8</f>
        <v>3.1176470588235294</v>
      </c>
      <c r="Y9" s="106"/>
    </row>
    <row r="10" spans="1:25" ht="6.75" customHeight="1" x14ac:dyDescent="0.2"/>
    <row r="11" spans="1:25" x14ac:dyDescent="0.2">
      <c r="A11" s="19" t="s">
        <v>14</v>
      </c>
    </row>
    <row r="12" spans="1:25" x14ac:dyDescent="0.2">
      <c r="A12" s="165" t="s">
        <v>38</v>
      </c>
    </row>
  </sheetData>
  <mergeCells count="1">
    <mergeCell ref="A2:Q2"/>
  </mergeCells>
  <pageMargins left="0.7" right="0.7" top="0.75" bottom="0.75" header="0.3" footer="0.3"/>
  <pageSetup paperSize="9"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3" tint="0.39997558519241921"/>
  </sheetPr>
  <dimension ref="A1:Y34"/>
  <sheetViews>
    <sheetView showGridLines="0" workbookViewId="0">
      <pane xSplit="3" ySplit="4" topLeftCell="D14" activePane="bottomRight" state="frozen"/>
      <selection pane="topRight" activeCell="D1" sqref="D1"/>
      <selection pane="bottomLeft" activeCell="A5" sqref="A5"/>
      <selection pane="bottomRight" activeCell="A2" sqref="A2:Q2"/>
    </sheetView>
  </sheetViews>
  <sheetFormatPr baseColWidth="10" defaultColWidth="9.140625" defaultRowHeight="12.75" x14ac:dyDescent="0.2"/>
  <cols>
    <col min="1" max="1" width="20.5703125" style="1" customWidth="1"/>
    <col min="2" max="22" width="7.140625" style="1" customWidth="1"/>
    <col min="23" max="24" width="7.140625" style="75" customWidth="1"/>
    <col min="25" max="256" width="11.42578125" style="1" customWidth="1"/>
    <col min="257" max="16384" width="9.140625" style="1"/>
  </cols>
  <sheetData>
    <row r="1" spans="1:24" ht="7.5" customHeight="1" x14ac:dyDescent="0.2"/>
    <row r="2" spans="1:24" ht="15.75" customHeight="1" x14ac:dyDescent="0.2">
      <c r="A2" s="223" t="s">
        <v>107</v>
      </c>
      <c r="B2" s="223"/>
      <c r="C2" s="223"/>
      <c r="D2" s="223"/>
      <c r="E2" s="223"/>
      <c r="F2" s="223"/>
      <c r="G2" s="223"/>
      <c r="H2" s="223"/>
      <c r="I2" s="223"/>
      <c r="J2" s="223"/>
      <c r="K2" s="223"/>
      <c r="L2" s="223"/>
      <c r="M2" s="223"/>
      <c r="N2" s="223"/>
      <c r="O2" s="223"/>
      <c r="P2" s="223"/>
      <c r="Q2" s="223"/>
    </row>
    <row r="3" spans="1:24" ht="6.75" customHeight="1" x14ac:dyDescent="0.2">
      <c r="A3" s="99"/>
      <c r="B3" s="99"/>
      <c r="C3" s="99"/>
      <c r="D3" s="99"/>
      <c r="E3" s="99"/>
      <c r="F3" s="99"/>
      <c r="G3" s="99"/>
    </row>
    <row r="4" spans="1:24" x14ac:dyDescent="0.2">
      <c r="A4" s="113" t="s">
        <v>28</v>
      </c>
      <c r="B4" s="38">
        <v>1998</v>
      </c>
      <c r="C4" s="38">
        <v>1999</v>
      </c>
      <c r="D4" s="38">
        <v>2000</v>
      </c>
      <c r="E4" s="38">
        <v>2001</v>
      </c>
      <c r="F4" s="38">
        <v>2002</v>
      </c>
      <c r="G4" s="38">
        <v>2003</v>
      </c>
      <c r="H4" s="38">
        <v>2004</v>
      </c>
      <c r="I4" s="38">
        <v>2005</v>
      </c>
      <c r="J4" s="38">
        <v>2006</v>
      </c>
      <c r="K4" s="38">
        <v>2007</v>
      </c>
      <c r="L4" s="38">
        <v>2008</v>
      </c>
      <c r="M4" s="38">
        <v>2009</v>
      </c>
      <c r="N4" s="38">
        <v>2010</v>
      </c>
      <c r="O4" s="38">
        <v>2011</v>
      </c>
      <c r="P4" s="38">
        <v>2012</v>
      </c>
      <c r="Q4" s="38">
        <v>2013</v>
      </c>
      <c r="R4" s="38">
        <v>2014</v>
      </c>
      <c r="S4" s="38">
        <v>2015</v>
      </c>
      <c r="T4" s="38">
        <v>2016</v>
      </c>
      <c r="U4" s="38">
        <v>2017</v>
      </c>
      <c r="V4" s="38">
        <v>2018</v>
      </c>
      <c r="W4" s="154">
        <v>2019</v>
      </c>
      <c r="X4" s="154">
        <v>2020</v>
      </c>
    </row>
    <row r="5" spans="1:24" x14ac:dyDescent="0.2">
      <c r="A5" s="177" t="s">
        <v>19</v>
      </c>
      <c r="B5" s="177"/>
      <c r="C5" s="177"/>
      <c r="D5" s="177"/>
      <c r="E5" s="177"/>
      <c r="F5" s="177"/>
      <c r="G5" s="177"/>
      <c r="H5" s="177"/>
      <c r="I5" s="177"/>
      <c r="J5" s="171"/>
      <c r="K5" s="171"/>
      <c r="L5" s="171"/>
      <c r="M5" s="171"/>
      <c r="N5" s="171"/>
      <c r="O5" s="171"/>
      <c r="P5" s="171"/>
      <c r="Q5" s="171"/>
      <c r="R5" s="171"/>
      <c r="S5" s="171"/>
      <c r="T5" s="171"/>
      <c r="U5" s="171"/>
      <c r="V5" s="171"/>
      <c r="W5" s="171"/>
      <c r="X5" s="171"/>
    </row>
    <row r="6" spans="1:24" ht="12" customHeight="1" x14ac:dyDescent="0.2">
      <c r="A6" s="22" t="s">
        <v>0</v>
      </c>
      <c r="B6" s="1">
        <v>15</v>
      </c>
      <c r="C6" s="1">
        <v>20</v>
      </c>
      <c r="D6" s="1">
        <v>20</v>
      </c>
      <c r="E6" s="1">
        <v>20</v>
      </c>
      <c r="F6" s="1">
        <v>25</v>
      </c>
      <c r="G6" s="1">
        <v>25</v>
      </c>
      <c r="H6" s="1">
        <v>50</v>
      </c>
      <c r="I6" s="1">
        <v>50</v>
      </c>
      <c r="J6" s="1">
        <v>50</v>
      </c>
      <c r="K6" s="1">
        <v>50</v>
      </c>
      <c r="L6" s="78"/>
      <c r="M6" s="78"/>
      <c r="N6" s="78"/>
      <c r="O6" s="78"/>
      <c r="P6" s="78"/>
      <c r="Q6" s="78"/>
      <c r="R6" s="78"/>
      <c r="S6" s="78"/>
      <c r="T6" s="78"/>
      <c r="U6" s="78"/>
      <c r="V6" s="78"/>
    </row>
    <row r="7" spans="1:24" x14ac:dyDescent="0.2">
      <c r="A7" s="22" t="s">
        <v>3</v>
      </c>
      <c r="B7" s="1">
        <v>157</v>
      </c>
      <c r="C7" s="1">
        <v>158</v>
      </c>
      <c r="D7" s="1">
        <v>152</v>
      </c>
      <c r="E7" s="1">
        <v>160</v>
      </c>
      <c r="F7" s="1">
        <v>172</v>
      </c>
      <c r="G7" s="1">
        <v>154</v>
      </c>
      <c r="H7" s="1">
        <v>185</v>
      </c>
      <c r="I7" s="1">
        <v>223</v>
      </c>
      <c r="J7" s="1">
        <v>264</v>
      </c>
      <c r="K7" s="1">
        <v>214</v>
      </c>
      <c r="L7" s="78"/>
      <c r="M7" s="78"/>
      <c r="N7" s="78"/>
      <c r="O7" s="78"/>
      <c r="P7" s="78"/>
      <c r="Q7" s="78"/>
      <c r="R7" s="78"/>
      <c r="S7" s="78"/>
      <c r="T7" s="78"/>
      <c r="U7" s="78"/>
      <c r="V7" s="78"/>
    </row>
    <row r="8" spans="1:24" x14ac:dyDescent="0.2">
      <c r="A8" s="22" t="s">
        <v>4</v>
      </c>
      <c r="B8" s="1">
        <v>122</v>
      </c>
      <c r="C8" s="1">
        <v>122</v>
      </c>
      <c r="D8" s="1">
        <v>118</v>
      </c>
      <c r="E8" s="1">
        <v>110</v>
      </c>
      <c r="F8" s="1">
        <v>133</v>
      </c>
      <c r="G8" s="1">
        <v>112</v>
      </c>
      <c r="H8" s="1">
        <v>128</v>
      </c>
      <c r="I8" s="1">
        <v>145</v>
      </c>
      <c r="J8" s="1">
        <v>189</v>
      </c>
      <c r="K8" s="1">
        <v>159</v>
      </c>
      <c r="L8" s="78"/>
      <c r="M8" s="78"/>
      <c r="N8" s="78"/>
      <c r="O8" s="78"/>
      <c r="P8" s="78"/>
      <c r="Q8" s="78"/>
      <c r="R8" s="78"/>
      <c r="S8" s="78"/>
      <c r="T8" s="78"/>
      <c r="U8" s="78"/>
      <c r="V8" s="78"/>
    </row>
    <row r="9" spans="1:24" x14ac:dyDescent="0.2">
      <c r="A9" s="22" t="s">
        <v>1</v>
      </c>
      <c r="B9" s="1">
        <v>15</v>
      </c>
      <c r="C9" s="1">
        <v>20</v>
      </c>
      <c r="D9" s="1">
        <v>18</v>
      </c>
      <c r="E9" s="1">
        <v>18</v>
      </c>
      <c r="F9" s="1">
        <v>25</v>
      </c>
      <c r="G9" s="1">
        <v>25</v>
      </c>
      <c r="H9" s="1">
        <v>34</v>
      </c>
      <c r="I9" s="1">
        <v>39</v>
      </c>
      <c r="J9" s="1">
        <v>50</v>
      </c>
      <c r="K9" s="1">
        <v>48</v>
      </c>
      <c r="L9" s="78"/>
      <c r="M9" s="78"/>
      <c r="N9" s="78"/>
      <c r="O9" s="78"/>
      <c r="P9" s="78"/>
      <c r="Q9" s="78"/>
      <c r="R9" s="78"/>
      <c r="S9" s="78"/>
      <c r="T9" s="78"/>
      <c r="U9" s="78"/>
      <c r="V9" s="78"/>
    </row>
    <row r="10" spans="1:24" ht="13.5" customHeight="1" x14ac:dyDescent="0.2">
      <c r="A10" s="172" t="s">
        <v>45</v>
      </c>
      <c r="B10" s="126">
        <v>8.1333333333333329</v>
      </c>
      <c r="C10" s="126">
        <v>6.1</v>
      </c>
      <c r="D10" s="126">
        <v>6.5555555555555554</v>
      </c>
      <c r="E10" s="126">
        <v>6.1111111111111107</v>
      </c>
      <c r="F10" s="126">
        <v>5.32</v>
      </c>
      <c r="G10" s="126">
        <v>4.4800000000000004</v>
      </c>
      <c r="H10" s="126">
        <v>3.7647058823529411</v>
      </c>
      <c r="I10" s="126">
        <v>3.7179487179487181</v>
      </c>
      <c r="J10" s="126">
        <v>3.78</v>
      </c>
      <c r="K10" s="126">
        <v>3.3125</v>
      </c>
      <c r="L10" s="173"/>
      <c r="M10" s="173"/>
      <c r="N10" s="173"/>
      <c r="O10" s="173"/>
      <c r="P10" s="173"/>
      <c r="Q10" s="173"/>
      <c r="R10" s="173"/>
      <c r="S10" s="173"/>
      <c r="T10" s="173"/>
      <c r="U10" s="173"/>
      <c r="V10" s="173"/>
      <c r="W10" s="155"/>
      <c r="X10" s="155"/>
    </row>
    <row r="11" spans="1:24" ht="13.9" customHeight="1" x14ac:dyDescent="0.2">
      <c r="A11" s="177" t="s">
        <v>20</v>
      </c>
      <c r="B11" s="177"/>
      <c r="C11" s="177"/>
      <c r="D11" s="177"/>
      <c r="E11" s="177"/>
      <c r="F11" s="177"/>
      <c r="G11" s="177"/>
      <c r="J11" s="75"/>
      <c r="K11" s="75"/>
      <c r="L11" s="75"/>
      <c r="M11" s="75"/>
      <c r="N11" s="75"/>
      <c r="O11" s="75"/>
      <c r="P11" s="75"/>
      <c r="Q11" s="75"/>
      <c r="R11" s="75"/>
      <c r="S11" s="75"/>
      <c r="T11" s="75"/>
      <c r="U11" s="75"/>
      <c r="V11" s="75"/>
    </row>
    <row r="12" spans="1:24" ht="12.75" customHeight="1" x14ac:dyDescent="0.2">
      <c r="A12" s="22" t="s">
        <v>0</v>
      </c>
      <c r="B12" s="78"/>
      <c r="C12" s="78"/>
      <c r="D12" s="78"/>
      <c r="E12" s="1">
        <v>10</v>
      </c>
      <c r="F12" s="1">
        <v>15</v>
      </c>
      <c r="G12" s="1">
        <v>20</v>
      </c>
      <c r="H12" s="1">
        <v>25</v>
      </c>
      <c r="I12" s="1">
        <v>25</v>
      </c>
      <c r="J12" s="1">
        <v>25</v>
      </c>
      <c r="K12" s="1">
        <v>25</v>
      </c>
      <c r="L12" s="78"/>
      <c r="M12" s="78"/>
      <c r="N12" s="78"/>
      <c r="O12" s="78"/>
      <c r="P12" s="78"/>
      <c r="Q12" s="78"/>
      <c r="R12" s="78"/>
      <c r="S12" s="78"/>
      <c r="T12" s="78"/>
      <c r="U12" s="78"/>
      <c r="V12" s="78"/>
    </row>
    <row r="13" spans="1:24" x14ac:dyDescent="0.2">
      <c r="A13" s="22" t="s">
        <v>3</v>
      </c>
      <c r="B13" s="78"/>
      <c r="C13" s="78"/>
      <c r="D13" s="78"/>
      <c r="E13" s="1">
        <v>76</v>
      </c>
      <c r="F13" s="1">
        <v>108</v>
      </c>
      <c r="G13" s="1">
        <v>121</v>
      </c>
      <c r="H13" s="1">
        <v>141</v>
      </c>
      <c r="I13" s="1">
        <v>130</v>
      </c>
      <c r="J13" s="1">
        <v>169</v>
      </c>
      <c r="K13" s="1">
        <v>139</v>
      </c>
      <c r="L13" s="78"/>
      <c r="M13" s="78"/>
      <c r="N13" s="78"/>
      <c r="O13" s="78"/>
      <c r="P13" s="78"/>
      <c r="Q13" s="78"/>
      <c r="R13" s="78"/>
      <c r="S13" s="78"/>
      <c r="T13" s="78"/>
      <c r="U13" s="78"/>
      <c r="V13" s="78"/>
    </row>
    <row r="14" spans="1:24" x14ac:dyDescent="0.2">
      <c r="A14" s="22" t="s">
        <v>4</v>
      </c>
      <c r="B14" s="78"/>
      <c r="C14" s="78"/>
      <c r="D14" s="78"/>
      <c r="E14" s="1">
        <v>46</v>
      </c>
      <c r="F14" s="1">
        <v>74</v>
      </c>
      <c r="G14" s="1">
        <v>72</v>
      </c>
      <c r="H14" s="1">
        <v>101</v>
      </c>
      <c r="I14" s="1">
        <v>81</v>
      </c>
      <c r="J14" s="1">
        <v>94</v>
      </c>
      <c r="K14" s="1">
        <v>91</v>
      </c>
      <c r="L14" s="78"/>
      <c r="M14" s="78"/>
      <c r="N14" s="78"/>
      <c r="O14" s="78"/>
      <c r="P14" s="78"/>
      <c r="Q14" s="78"/>
      <c r="R14" s="78"/>
      <c r="S14" s="78"/>
      <c r="T14" s="78"/>
      <c r="U14" s="78"/>
      <c r="V14" s="78"/>
    </row>
    <row r="15" spans="1:24" x14ac:dyDescent="0.2">
      <c r="A15" s="22" t="s">
        <v>1</v>
      </c>
      <c r="B15" s="78"/>
      <c r="C15" s="78"/>
      <c r="D15" s="78"/>
      <c r="E15" s="1">
        <v>7</v>
      </c>
      <c r="F15" s="1">
        <v>13</v>
      </c>
      <c r="G15" s="1">
        <v>18</v>
      </c>
      <c r="H15" s="1">
        <v>25</v>
      </c>
      <c r="I15" s="1">
        <v>18</v>
      </c>
      <c r="J15" s="1">
        <v>25</v>
      </c>
      <c r="K15" s="1">
        <v>25</v>
      </c>
      <c r="L15" s="78"/>
      <c r="M15" s="78"/>
      <c r="N15" s="78"/>
      <c r="O15" s="78"/>
      <c r="P15" s="78"/>
      <c r="Q15" s="78"/>
      <c r="R15" s="78"/>
      <c r="S15" s="78"/>
      <c r="T15" s="78"/>
      <c r="U15" s="78"/>
      <c r="V15" s="78"/>
    </row>
    <row r="16" spans="1:24" ht="13.5" customHeight="1" x14ac:dyDescent="0.2">
      <c r="A16" s="174" t="s">
        <v>45</v>
      </c>
      <c r="B16" s="104"/>
      <c r="C16" s="104"/>
      <c r="D16" s="104"/>
      <c r="E16" s="126">
        <v>6.5714285714285712</v>
      </c>
      <c r="F16" s="106">
        <v>5.6923076923076925</v>
      </c>
      <c r="G16" s="126">
        <v>4</v>
      </c>
      <c r="H16" s="126">
        <v>4.04</v>
      </c>
      <c r="I16" s="126">
        <v>4.5</v>
      </c>
      <c r="J16" s="126">
        <v>3.76</v>
      </c>
      <c r="K16" s="126">
        <v>3.64</v>
      </c>
      <c r="L16" s="104"/>
      <c r="M16" s="104"/>
      <c r="N16" s="104"/>
      <c r="O16" s="104"/>
      <c r="P16" s="104"/>
      <c r="Q16" s="104"/>
      <c r="R16" s="104"/>
      <c r="S16" s="104"/>
      <c r="T16" s="104"/>
      <c r="U16" s="104"/>
      <c r="V16" s="104"/>
      <c r="W16" s="105"/>
      <c r="X16" s="105"/>
    </row>
    <row r="17" spans="1:25" ht="13.9" customHeight="1" x14ac:dyDescent="0.2">
      <c r="A17" s="177" t="s">
        <v>21</v>
      </c>
      <c r="B17" s="177"/>
      <c r="C17" s="177"/>
      <c r="D17" s="177"/>
      <c r="E17" s="177"/>
      <c r="F17" s="177"/>
      <c r="G17" s="177"/>
      <c r="H17" s="177"/>
      <c r="I17" s="75"/>
      <c r="J17" s="75"/>
      <c r="K17" s="75"/>
    </row>
    <row r="18" spans="1:25" ht="13.5" customHeight="1" x14ac:dyDescent="0.2">
      <c r="A18" s="22" t="s">
        <v>0</v>
      </c>
      <c r="B18" s="78"/>
      <c r="C18" s="78"/>
      <c r="D18" s="78"/>
      <c r="E18" s="78"/>
      <c r="F18" s="78"/>
      <c r="G18" s="78"/>
      <c r="H18" s="78"/>
      <c r="I18" s="78"/>
      <c r="J18" s="78"/>
      <c r="K18" s="78"/>
      <c r="L18" s="1">
        <v>60</v>
      </c>
      <c r="M18" s="1">
        <v>45</v>
      </c>
      <c r="N18" s="1">
        <v>40</v>
      </c>
      <c r="O18" s="1">
        <v>40</v>
      </c>
      <c r="P18" s="1">
        <v>40</v>
      </c>
      <c r="Q18" s="1">
        <v>42</v>
      </c>
      <c r="R18" s="1">
        <v>40</v>
      </c>
      <c r="S18" s="1">
        <v>33</v>
      </c>
      <c r="T18" s="1">
        <v>35</v>
      </c>
      <c r="U18" s="1">
        <v>35</v>
      </c>
      <c r="V18" s="1">
        <v>35</v>
      </c>
      <c r="W18" s="75">
        <v>35</v>
      </c>
      <c r="X18" s="75">
        <v>40</v>
      </c>
      <c r="Y18" s="106"/>
    </row>
    <row r="19" spans="1:25" x14ac:dyDescent="0.2">
      <c r="A19" s="22" t="s">
        <v>3</v>
      </c>
      <c r="B19" s="78"/>
      <c r="C19" s="78"/>
      <c r="D19" s="78"/>
      <c r="E19" s="78"/>
      <c r="F19" s="78"/>
      <c r="G19" s="175"/>
      <c r="H19" s="175"/>
      <c r="I19" s="80"/>
      <c r="J19" s="78"/>
      <c r="K19" s="78"/>
      <c r="L19" s="1">
        <v>172</v>
      </c>
      <c r="M19" s="1">
        <v>169</v>
      </c>
      <c r="N19" s="1">
        <v>191</v>
      </c>
      <c r="O19" s="1">
        <v>162</v>
      </c>
      <c r="P19" s="1">
        <v>154</v>
      </c>
      <c r="Q19" s="1">
        <v>195</v>
      </c>
      <c r="R19" s="1">
        <v>200</v>
      </c>
      <c r="S19" s="1">
        <v>187</v>
      </c>
      <c r="T19" s="75">
        <v>164</v>
      </c>
      <c r="U19" s="75">
        <v>176</v>
      </c>
      <c r="V19" s="75">
        <v>166</v>
      </c>
      <c r="W19" s="75">
        <v>150</v>
      </c>
      <c r="X19" s="75">
        <v>144</v>
      </c>
      <c r="Y19" s="106"/>
    </row>
    <row r="20" spans="1:25" x14ac:dyDescent="0.2">
      <c r="A20" s="22" t="s">
        <v>4</v>
      </c>
      <c r="B20" s="78"/>
      <c r="C20" s="78"/>
      <c r="D20" s="78"/>
      <c r="E20" s="78"/>
      <c r="F20" s="78"/>
      <c r="G20" s="175"/>
      <c r="H20" s="175"/>
      <c r="I20" s="80"/>
      <c r="J20" s="78"/>
      <c r="K20" s="78"/>
      <c r="L20" s="1">
        <v>121</v>
      </c>
      <c r="M20" s="1">
        <v>125</v>
      </c>
      <c r="N20" s="1">
        <v>131</v>
      </c>
      <c r="O20" s="1">
        <v>111</v>
      </c>
      <c r="P20" s="1">
        <v>114</v>
      </c>
      <c r="Q20" s="1">
        <v>130</v>
      </c>
      <c r="R20" s="1">
        <v>135</v>
      </c>
      <c r="S20" s="1">
        <v>117</v>
      </c>
      <c r="T20" s="1">
        <v>110</v>
      </c>
      <c r="U20" s="1">
        <v>126</v>
      </c>
      <c r="V20" s="1">
        <v>116</v>
      </c>
      <c r="W20" s="75">
        <v>107</v>
      </c>
      <c r="X20" s="75">
        <v>100</v>
      </c>
      <c r="Y20" s="106"/>
    </row>
    <row r="21" spans="1:25" x14ac:dyDescent="0.2">
      <c r="A21" s="22" t="s">
        <v>1</v>
      </c>
      <c r="B21" s="78"/>
      <c r="C21" s="78"/>
      <c r="D21" s="78"/>
      <c r="E21" s="78"/>
      <c r="F21" s="78"/>
      <c r="G21" s="175"/>
      <c r="H21" s="175"/>
      <c r="I21" s="80"/>
      <c r="J21" s="78"/>
      <c r="K21" s="78"/>
      <c r="L21" s="1">
        <v>60</v>
      </c>
      <c r="M21" s="1">
        <v>45</v>
      </c>
      <c r="N21" s="1">
        <v>40</v>
      </c>
      <c r="O21" s="1">
        <v>40</v>
      </c>
      <c r="P21" s="1">
        <v>40</v>
      </c>
      <c r="Q21" s="18">
        <v>42</v>
      </c>
      <c r="R21" s="18">
        <v>40</v>
      </c>
      <c r="S21" s="18">
        <v>33</v>
      </c>
      <c r="T21" s="18">
        <v>38</v>
      </c>
      <c r="U21" s="18">
        <v>35</v>
      </c>
      <c r="V21" s="18">
        <v>38</v>
      </c>
      <c r="W21" s="77">
        <v>42</v>
      </c>
      <c r="X21" s="77">
        <v>40</v>
      </c>
      <c r="Y21" s="106"/>
    </row>
    <row r="22" spans="1:25" ht="12.75" customHeight="1" x14ac:dyDescent="0.2">
      <c r="A22" s="174" t="s">
        <v>45</v>
      </c>
      <c r="B22" s="104"/>
      <c r="C22" s="104"/>
      <c r="D22" s="104"/>
      <c r="E22" s="104"/>
      <c r="F22" s="104"/>
      <c r="G22" s="176"/>
      <c r="H22" s="176"/>
      <c r="I22" s="104"/>
      <c r="J22" s="104"/>
      <c r="K22" s="104"/>
      <c r="L22" s="126">
        <v>2.0166666666666666</v>
      </c>
      <c r="M22" s="126">
        <v>2.8</v>
      </c>
      <c r="N22" s="126">
        <v>3.2749999999999999</v>
      </c>
      <c r="O22" s="126">
        <v>2.78</v>
      </c>
      <c r="P22" s="126">
        <v>2.9</v>
      </c>
      <c r="Q22" s="126">
        <v>3.1</v>
      </c>
      <c r="R22" s="126">
        <v>3.4</v>
      </c>
      <c r="S22" s="126">
        <v>3.6</v>
      </c>
      <c r="T22" s="126">
        <f>T20/T21</f>
        <v>2.8947368421052633</v>
      </c>
      <c r="U22" s="126">
        <f>U20/U21</f>
        <v>3.6</v>
      </c>
      <c r="V22" s="126">
        <f>V20/V21</f>
        <v>3.0526315789473686</v>
      </c>
      <c r="W22" s="155">
        <f>W20/W21</f>
        <v>2.5476190476190474</v>
      </c>
      <c r="X22" s="155">
        <f>X20/X21</f>
        <v>2.5</v>
      </c>
      <c r="Y22" s="106"/>
    </row>
    <row r="23" spans="1:25" ht="12.75" customHeight="1" x14ac:dyDescent="0.2"/>
    <row r="24" spans="1:25" x14ac:dyDescent="0.2">
      <c r="A24" s="19" t="s">
        <v>14</v>
      </c>
      <c r="B24" s="18"/>
      <c r="C24" s="18"/>
      <c r="D24" s="18"/>
      <c r="E24" s="18"/>
      <c r="F24" s="18"/>
      <c r="G24" s="18"/>
    </row>
    <row r="25" spans="1:25" x14ac:dyDescent="0.2">
      <c r="A25" s="165" t="s">
        <v>38</v>
      </c>
      <c r="B25" s="132"/>
      <c r="C25" s="127"/>
      <c r="D25" s="127"/>
      <c r="E25" s="127"/>
      <c r="F25" s="127"/>
      <c r="G25" s="127"/>
    </row>
    <row r="26" spans="1:25" ht="24" customHeight="1" x14ac:dyDescent="0.2">
      <c r="A26" s="220" t="s">
        <v>99</v>
      </c>
      <c r="B26" s="220"/>
      <c r="C26" s="220"/>
      <c r="D26" s="220"/>
      <c r="E26" s="220"/>
      <c r="F26" s="220"/>
      <c r="G26" s="220"/>
      <c r="H26" s="220"/>
      <c r="I26" s="220"/>
      <c r="J26" s="220"/>
      <c r="K26" s="220"/>
      <c r="L26" s="220"/>
      <c r="M26" s="220"/>
      <c r="N26" s="220"/>
      <c r="O26" s="220"/>
      <c r="P26" s="220"/>
      <c r="Q26" s="220"/>
    </row>
    <row r="30" spans="1:25" x14ac:dyDescent="0.2">
      <c r="B30" s="107"/>
    </row>
    <row r="31" spans="1:25" x14ac:dyDescent="0.2">
      <c r="B31" s="107"/>
    </row>
    <row r="34" spans="2:2" x14ac:dyDescent="0.2">
      <c r="B34" s="107"/>
    </row>
  </sheetData>
  <mergeCells count="2">
    <mergeCell ref="A2:Q2"/>
    <mergeCell ref="A26:Q2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3" tint="0.39997558519241921"/>
  </sheetPr>
  <dimension ref="A2:U33"/>
  <sheetViews>
    <sheetView showGridLines="0" workbookViewId="0">
      <selection activeCell="A23" sqref="A23:G23"/>
    </sheetView>
  </sheetViews>
  <sheetFormatPr baseColWidth="10" defaultColWidth="9.140625" defaultRowHeight="12.75" x14ac:dyDescent="0.2"/>
  <cols>
    <col min="1" max="1" width="43.28515625" style="1" customWidth="1"/>
    <col min="2" max="9" width="7" style="1" customWidth="1"/>
    <col min="10" max="21" width="4.42578125" style="1" bestFit="1" customWidth="1"/>
    <col min="22" max="256" width="11.42578125" style="1" customWidth="1"/>
    <col min="257" max="16384" width="9.140625" style="1"/>
  </cols>
  <sheetData>
    <row r="2" spans="1:8" ht="9.75" customHeight="1" x14ac:dyDescent="0.2">
      <c r="A2" s="239" t="s">
        <v>106</v>
      </c>
      <c r="B2" s="240"/>
      <c r="C2" s="240"/>
      <c r="D2" s="240"/>
      <c r="E2" s="240"/>
      <c r="F2" s="240"/>
      <c r="G2" s="240"/>
      <c r="H2" s="240"/>
    </row>
    <row r="3" spans="1:8" ht="6.75" customHeight="1" x14ac:dyDescent="0.2">
      <c r="A3" s="240"/>
      <c r="B3" s="240"/>
      <c r="C3" s="240"/>
      <c r="D3" s="240"/>
      <c r="E3" s="240"/>
      <c r="F3" s="240"/>
      <c r="G3" s="240"/>
      <c r="H3" s="240"/>
    </row>
    <row r="4" spans="1:8" x14ac:dyDescent="0.2">
      <c r="A4" s="85"/>
      <c r="B4" s="85"/>
      <c r="C4" s="85"/>
      <c r="D4" s="85"/>
      <c r="E4" s="85"/>
      <c r="F4" s="85"/>
      <c r="G4" s="85"/>
      <c r="H4" s="85"/>
    </row>
    <row r="5" spans="1:8" x14ac:dyDescent="0.2">
      <c r="A5" s="85"/>
      <c r="B5" s="85"/>
      <c r="C5" s="85"/>
      <c r="D5" s="85"/>
      <c r="E5" s="85"/>
      <c r="F5" s="85"/>
      <c r="G5" s="85"/>
      <c r="H5" s="85"/>
    </row>
    <row r="6" spans="1:8" x14ac:dyDescent="0.2">
      <c r="A6" s="85"/>
      <c r="B6" s="85"/>
      <c r="C6" s="85"/>
      <c r="D6" s="85"/>
      <c r="E6" s="85"/>
      <c r="F6" s="85"/>
      <c r="G6" s="85"/>
      <c r="H6" s="85"/>
    </row>
    <row r="7" spans="1:8" x14ac:dyDescent="0.2">
      <c r="A7" s="85"/>
      <c r="B7" s="85"/>
      <c r="C7" s="85"/>
      <c r="D7" s="85"/>
      <c r="E7" s="85"/>
      <c r="F7" s="85"/>
      <c r="G7" s="85"/>
      <c r="H7" s="85"/>
    </row>
    <row r="8" spans="1:8" x14ac:dyDescent="0.2">
      <c r="A8" s="85"/>
      <c r="B8" s="85"/>
      <c r="C8" s="85"/>
      <c r="D8" s="85"/>
      <c r="E8" s="85"/>
      <c r="F8" s="85"/>
      <c r="G8" s="85"/>
      <c r="H8" s="85"/>
    </row>
    <row r="9" spans="1:8" x14ac:dyDescent="0.2">
      <c r="A9" s="73"/>
      <c r="B9" s="69"/>
    </row>
    <row r="20" spans="1:21" ht="7.5" customHeight="1" x14ac:dyDescent="0.2"/>
    <row r="21" spans="1:21" x14ac:dyDescent="0.2">
      <c r="A21" s="84" t="s">
        <v>48</v>
      </c>
    </row>
    <row r="22" spans="1:21" x14ac:dyDescent="0.2">
      <c r="A22" s="98" t="s">
        <v>38</v>
      </c>
    </row>
    <row r="23" spans="1:21" ht="37.5" customHeight="1" x14ac:dyDescent="0.2">
      <c r="A23" s="244" t="s">
        <v>22</v>
      </c>
      <c r="B23" s="244"/>
      <c r="C23" s="244"/>
      <c r="D23" s="244"/>
      <c r="E23" s="244"/>
      <c r="F23" s="244"/>
      <c r="G23" s="244"/>
      <c r="H23" s="108"/>
    </row>
    <row r="24" spans="1:21" x14ac:dyDescent="0.2">
      <c r="A24" s="73"/>
    </row>
    <row r="25" spans="1:21" x14ac:dyDescent="0.2">
      <c r="B25" s="243" t="s">
        <v>5</v>
      </c>
      <c r="C25" s="243"/>
      <c r="D25" s="243"/>
      <c r="E25" s="243"/>
    </row>
    <row r="27" spans="1:21" x14ac:dyDescent="0.2">
      <c r="A27" s="103"/>
      <c r="B27" s="81">
        <v>2001</v>
      </c>
      <c r="C27" s="81">
        <v>2002</v>
      </c>
      <c r="D27" s="81">
        <v>2003</v>
      </c>
      <c r="E27" s="81">
        <v>2004</v>
      </c>
      <c r="F27" s="81">
        <v>2005</v>
      </c>
      <c r="G27" s="81">
        <v>2006</v>
      </c>
      <c r="H27" s="103">
        <v>2007</v>
      </c>
      <c r="I27" s="103">
        <v>2008</v>
      </c>
      <c r="J27" s="103">
        <v>2009</v>
      </c>
      <c r="K27" s="103">
        <v>2010</v>
      </c>
      <c r="L27" s="103">
        <v>2011</v>
      </c>
      <c r="M27" s="103">
        <v>2012</v>
      </c>
      <c r="N27" s="103">
        <v>2013</v>
      </c>
      <c r="O27" s="103">
        <v>2014</v>
      </c>
      <c r="P27" s="103">
        <v>2015</v>
      </c>
      <c r="Q27" s="103">
        <v>2016</v>
      </c>
      <c r="R27" s="103">
        <v>2017</v>
      </c>
      <c r="S27" s="103">
        <v>2018</v>
      </c>
      <c r="T27" s="103">
        <v>2019</v>
      </c>
      <c r="U27" s="103">
        <v>2020</v>
      </c>
    </row>
    <row r="28" spans="1:21" x14ac:dyDescent="0.2">
      <c r="A28" s="97" t="s">
        <v>37</v>
      </c>
      <c r="B28" s="79">
        <v>6.9</v>
      </c>
      <c r="C28" s="79">
        <v>6.5</v>
      </c>
      <c r="D28" s="79">
        <v>8.1</v>
      </c>
      <c r="E28" s="97">
        <v>9.4</v>
      </c>
      <c r="F28" s="97">
        <v>10.3</v>
      </c>
      <c r="G28" s="97">
        <v>9.9</v>
      </c>
      <c r="H28" s="97">
        <v>10.7</v>
      </c>
      <c r="I28" s="97">
        <v>9.6999999999999993</v>
      </c>
      <c r="J28" s="97">
        <v>9.6999999999999993</v>
      </c>
      <c r="K28" s="97">
        <v>8.1</v>
      </c>
      <c r="L28" s="97">
        <v>8.3000000000000007</v>
      </c>
      <c r="M28" s="97">
        <v>8.6999999999999993</v>
      </c>
      <c r="N28" s="97">
        <v>9.6999999999999993</v>
      </c>
      <c r="O28" s="97">
        <v>7.4</v>
      </c>
      <c r="P28" s="97">
        <v>6.6</v>
      </c>
      <c r="Q28" s="97">
        <v>6.2</v>
      </c>
      <c r="R28" s="109">
        <v>6.875</v>
      </c>
      <c r="S28" s="109">
        <v>7.03125</v>
      </c>
      <c r="T28" s="109">
        <v>6.9375</v>
      </c>
      <c r="U28" s="109">
        <v>6.875</v>
      </c>
    </row>
    <row r="29" spans="1:21" x14ac:dyDescent="0.2">
      <c r="A29" s="97" t="s">
        <v>27</v>
      </c>
      <c r="B29" s="79">
        <v>7.6</v>
      </c>
      <c r="C29" s="79">
        <v>9.4</v>
      </c>
      <c r="D29" s="79">
        <v>9.6</v>
      </c>
      <c r="E29" s="97">
        <v>8.6999999999999993</v>
      </c>
      <c r="F29" s="97">
        <v>10.199999999999999</v>
      </c>
      <c r="G29" s="97">
        <v>9.6</v>
      </c>
      <c r="H29" s="79">
        <v>9.6999999999999993</v>
      </c>
      <c r="I29" s="97">
        <v>8.5</v>
      </c>
      <c r="J29" s="109">
        <v>9.1</v>
      </c>
      <c r="K29" s="109">
        <v>9.6999999999999993</v>
      </c>
      <c r="L29" s="109">
        <v>7.2</v>
      </c>
      <c r="M29" s="109">
        <v>9.1999999999999993</v>
      </c>
      <c r="N29" s="109">
        <v>8.9</v>
      </c>
      <c r="O29" s="109">
        <v>8.1</v>
      </c>
      <c r="P29" s="109">
        <v>7.2</v>
      </c>
      <c r="Q29" s="109">
        <v>7.125</v>
      </c>
      <c r="R29" s="109">
        <v>6.25</v>
      </c>
      <c r="S29" s="109">
        <v>7.0454545454545459</v>
      </c>
      <c r="T29" s="109">
        <v>7.3636363636363633</v>
      </c>
      <c r="U29" s="109"/>
    </row>
    <row r="30" spans="1:21" x14ac:dyDescent="0.2">
      <c r="A30" s="97" t="s">
        <v>23</v>
      </c>
      <c r="B30" s="100">
        <v>4</v>
      </c>
      <c r="C30" s="109">
        <v>4.5</v>
      </c>
      <c r="D30" s="109">
        <v>4.2</v>
      </c>
      <c r="E30" s="109">
        <v>4.5</v>
      </c>
      <c r="F30" s="109">
        <v>4</v>
      </c>
      <c r="G30" s="109">
        <v>4</v>
      </c>
      <c r="H30" s="100">
        <v>4.4000000000000004</v>
      </c>
      <c r="I30" s="97">
        <v>6.3</v>
      </c>
      <c r="J30" s="97">
        <v>7.9</v>
      </c>
      <c r="K30" s="97">
        <v>7.9</v>
      </c>
      <c r="L30" s="97">
        <v>8.1</v>
      </c>
      <c r="M30" s="97">
        <v>7.5</v>
      </c>
      <c r="N30" s="97">
        <v>6.7</v>
      </c>
      <c r="O30" s="97">
        <v>5.3</v>
      </c>
      <c r="P30" s="97">
        <v>4.8</v>
      </c>
      <c r="Q30" s="97">
        <v>4.5</v>
      </c>
      <c r="R30" s="109">
        <v>4.4838709677419351</v>
      </c>
      <c r="S30" s="109">
        <v>4.666666666666667</v>
      </c>
      <c r="T30" s="109">
        <v>4.5999999999999996</v>
      </c>
      <c r="U30" s="109">
        <v>3.1176470588235294</v>
      </c>
    </row>
    <row r="31" spans="1:21" x14ac:dyDescent="0.2">
      <c r="A31" s="110" t="s">
        <v>100</v>
      </c>
      <c r="B31" s="79">
        <v>6.1</v>
      </c>
      <c r="C31" s="97">
        <v>5.3</v>
      </c>
      <c r="D31" s="97">
        <v>4.5</v>
      </c>
      <c r="E31" s="97">
        <v>3.8</v>
      </c>
      <c r="F31" s="97">
        <v>3.7</v>
      </c>
      <c r="G31" s="97">
        <v>3.8</v>
      </c>
      <c r="H31" s="79">
        <v>3.3</v>
      </c>
      <c r="I31" s="110"/>
      <c r="J31" s="111"/>
      <c r="K31" s="111"/>
      <c r="L31" s="111"/>
      <c r="M31" s="111"/>
      <c r="N31" s="111"/>
      <c r="O31" s="111"/>
      <c r="P31" s="111"/>
      <c r="Q31" s="111"/>
      <c r="R31" s="111"/>
      <c r="S31" s="111"/>
      <c r="T31" s="111"/>
      <c r="U31" s="111"/>
    </row>
    <row r="32" spans="1:21" x14ac:dyDescent="0.2">
      <c r="A32" s="110" t="s">
        <v>101</v>
      </c>
      <c r="B32" s="97">
        <v>6.6</v>
      </c>
      <c r="C32" s="97">
        <v>5.7</v>
      </c>
      <c r="D32" s="109">
        <v>4</v>
      </c>
      <c r="E32" s="109">
        <v>4</v>
      </c>
      <c r="F32" s="97">
        <v>4.5</v>
      </c>
      <c r="G32" s="97">
        <v>3.8</v>
      </c>
      <c r="H32" s="97">
        <v>3.6</v>
      </c>
      <c r="I32" s="110"/>
      <c r="J32" s="111"/>
      <c r="K32" s="111"/>
      <c r="L32" s="111"/>
      <c r="M32" s="111"/>
      <c r="N32" s="111"/>
      <c r="O32" s="111"/>
      <c r="P32" s="111"/>
      <c r="Q32" s="111"/>
      <c r="R32" s="111"/>
      <c r="S32" s="111"/>
      <c r="T32" s="111"/>
      <c r="U32" s="111"/>
    </row>
    <row r="33" spans="1:21" x14ac:dyDescent="0.2">
      <c r="A33" s="112" t="s">
        <v>102</v>
      </c>
      <c r="B33" s="110"/>
      <c r="C33" s="110"/>
      <c r="D33" s="110"/>
      <c r="E33" s="110"/>
      <c r="F33" s="110"/>
      <c r="G33" s="110"/>
      <c r="H33" s="110"/>
      <c r="I33" s="112">
        <v>2</v>
      </c>
      <c r="J33" s="97">
        <v>2.8</v>
      </c>
      <c r="K33" s="97">
        <v>3.3</v>
      </c>
      <c r="L33" s="97">
        <v>2.8</v>
      </c>
      <c r="M33" s="97">
        <v>2.9</v>
      </c>
      <c r="N33" s="97">
        <v>3.1</v>
      </c>
      <c r="O33" s="97">
        <v>3.4</v>
      </c>
      <c r="P33" s="97">
        <v>3.6</v>
      </c>
      <c r="Q33" s="97">
        <v>2.9</v>
      </c>
      <c r="R33" s="97">
        <v>3.6</v>
      </c>
      <c r="S33" s="97">
        <v>3.0526315789473686</v>
      </c>
      <c r="T33" s="97">
        <v>2.5476190476190474</v>
      </c>
      <c r="U33" s="97">
        <v>2.5</v>
      </c>
    </row>
  </sheetData>
  <mergeCells count="3">
    <mergeCell ref="B25:E25"/>
    <mergeCell ref="A2:H3"/>
    <mergeCell ref="A23:G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39997558519241921"/>
  </sheetPr>
  <dimension ref="A1:W30"/>
  <sheetViews>
    <sheetView showGridLines="0" zoomScale="112" zoomScaleNormal="112" workbookViewId="0">
      <pane xSplit="2" ySplit="3" topLeftCell="C9" activePane="bottomRight" state="frozen"/>
      <selection pane="topRight" activeCell="C1" sqref="C1"/>
      <selection pane="bottomLeft" activeCell="A4" sqref="A4"/>
      <selection pane="bottomRight" sqref="A1:Q1"/>
    </sheetView>
  </sheetViews>
  <sheetFormatPr baseColWidth="10" defaultColWidth="9.140625" defaultRowHeight="12.75" x14ac:dyDescent="0.2"/>
  <cols>
    <col min="1" max="1" width="29.85546875" style="1" customWidth="1"/>
    <col min="2" max="8" width="6.7109375" style="1" customWidth="1"/>
    <col min="9" max="9" width="7.42578125" style="1" customWidth="1"/>
    <col min="10" max="10" width="7.7109375" style="1" customWidth="1"/>
    <col min="11" max="11" width="7.28515625" style="1" customWidth="1"/>
    <col min="12" max="12" width="8.28515625" style="1" customWidth="1"/>
    <col min="13" max="13" width="9" style="1" customWidth="1"/>
    <col min="14" max="14" width="9.5703125" style="1" customWidth="1"/>
    <col min="15" max="15" width="9.140625" style="1" customWidth="1"/>
    <col min="16" max="23" width="8.85546875" style="1" customWidth="1"/>
    <col min="24" max="250" width="11.42578125" style="1" customWidth="1"/>
    <col min="251" max="16384" width="9.140625" style="1"/>
  </cols>
  <sheetData>
    <row r="1" spans="1:23" x14ac:dyDescent="0.2">
      <c r="A1" s="218" t="s">
        <v>134</v>
      </c>
      <c r="B1" s="218"/>
      <c r="C1" s="218"/>
      <c r="D1" s="218"/>
      <c r="E1" s="218"/>
      <c r="F1" s="218"/>
      <c r="G1" s="218"/>
      <c r="H1" s="218"/>
      <c r="I1" s="218"/>
      <c r="J1" s="218"/>
      <c r="K1" s="218"/>
      <c r="L1" s="218"/>
      <c r="M1" s="218"/>
      <c r="N1" s="218"/>
      <c r="O1" s="218"/>
      <c r="P1" s="218"/>
      <c r="Q1" s="218"/>
    </row>
    <row r="2" spans="1:23" x14ac:dyDescent="0.2">
      <c r="A2" s="18"/>
      <c r="B2" s="18"/>
      <c r="C2" s="18"/>
      <c r="D2" s="18"/>
      <c r="E2" s="18"/>
      <c r="F2" s="18"/>
      <c r="G2" s="18"/>
      <c r="H2" s="18"/>
      <c r="I2" s="18"/>
      <c r="J2" s="18"/>
      <c r="K2" s="18"/>
      <c r="L2" s="18"/>
      <c r="M2" s="18"/>
      <c r="N2" s="18"/>
      <c r="O2" s="18"/>
      <c r="P2" s="18"/>
      <c r="Q2" s="18"/>
    </row>
    <row r="3" spans="1:23" ht="15" x14ac:dyDescent="0.2">
      <c r="A3" s="2" t="s">
        <v>28</v>
      </c>
      <c r="B3" s="3">
        <v>1998</v>
      </c>
      <c r="C3" s="3">
        <v>1999</v>
      </c>
      <c r="D3" s="3">
        <v>2000</v>
      </c>
      <c r="E3" s="3">
        <v>2001</v>
      </c>
      <c r="F3" s="3">
        <v>2002</v>
      </c>
      <c r="G3" s="3">
        <v>2003</v>
      </c>
      <c r="H3" s="3">
        <v>2004</v>
      </c>
      <c r="I3" s="3">
        <v>2005</v>
      </c>
      <c r="J3" s="3">
        <v>2006</v>
      </c>
      <c r="K3" s="3">
        <v>2007</v>
      </c>
      <c r="L3" s="3">
        <v>2008</v>
      </c>
      <c r="M3" s="3">
        <v>2009</v>
      </c>
      <c r="N3" s="3">
        <v>2010</v>
      </c>
      <c r="O3" s="3">
        <v>2011</v>
      </c>
      <c r="P3" s="3">
        <v>2012</v>
      </c>
      <c r="Q3" s="3">
        <v>2013</v>
      </c>
      <c r="R3" s="3">
        <v>2014</v>
      </c>
      <c r="S3" s="3">
        <v>2015</v>
      </c>
      <c r="T3" s="3">
        <v>2016</v>
      </c>
      <c r="U3" s="4" t="s">
        <v>78</v>
      </c>
      <c r="V3" s="4" t="s">
        <v>79</v>
      </c>
      <c r="W3" s="3">
        <v>2019</v>
      </c>
    </row>
    <row r="4" spans="1:23" ht="15" x14ac:dyDescent="0.2">
      <c r="A4" s="205" t="s">
        <v>80</v>
      </c>
      <c r="B4" s="5">
        <v>19459</v>
      </c>
      <c r="C4" s="5">
        <v>19084</v>
      </c>
      <c r="D4" s="5">
        <v>21224</v>
      </c>
      <c r="E4" s="5">
        <v>22903</v>
      </c>
      <c r="F4" s="5">
        <v>23116</v>
      </c>
      <c r="G4" s="5">
        <v>18927</v>
      </c>
      <c r="H4" s="5">
        <v>16391</v>
      </c>
      <c r="I4" s="5">
        <v>16026</v>
      </c>
      <c r="J4" s="5">
        <v>14714</v>
      </c>
      <c r="K4" s="5">
        <v>13104</v>
      </c>
      <c r="L4" s="5">
        <v>12827</v>
      </c>
      <c r="M4" s="5">
        <v>10322</v>
      </c>
      <c r="N4" s="5">
        <v>9294</v>
      </c>
      <c r="O4" s="5">
        <v>9495</v>
      </c>
      <c r="P4" s="5">
        <v>8817</v>
      </c>
      <c r="Q4" s="5">
        <v>8186</v>
      </c>
      <c r="R4" s="5">
        <v>9510</v>
      </c>
      <c r="S4" s="5">
        <v>10136</v>
      </c>
      <c r="T4" s="5">
        <v>12970</v>
      </c>
      <c r="U4" s="5">
        <f>[1]SL41_2017_TOT!$D$3</f>
        <v>11279</v>
      </c>
      <c r="V4" s="5">
        <f>[1]SL41_2018_TOT!$D$3</f>
        <v>13072</v>
      </c>
      <c r="W4" s="5">
        <v>13908</v>
      </c>
    </row>
    <row r="5" spans="1:23" ht="15" x14ac:dyDescent="0.2">
      <c r="A5" s="6" t="s">
        <v>81</v>
      </c>
      <c r="B5" s="7"/>
      <c r="C5" s="7"/>
      <c r="D5" s="7"/>
      <c r="E5" s="7"/>
      <c r="F5" s="7"/>
      <c r="G5" s="7"/>
      <c r="H5" s="7"/>
      <c r="I5" s="7"/>
      <c r="J5" s="7"/>
      <c r="K5" s="7"/>
      <c r="L5" s="7">
        <v>12670</v>
      </c>
      <c r="M5" s="7">
        <v>10268</v>
      </c>
      <c r="N5" s="7"/>
      <c r="O5" s="7">
        <v>9400</v>
      </c>
      <c r="P5" s="7">
        <v>8782</v>
      </c>
      <c r="Q5" s="7">
        <v>8181</v>
      </c>
      <c r="R5" s="7">
        <v>9332</v>
      </c>
      <c r="S5" s="7">
        <v>9923</v>
      </c>
      <c r="T5" s="7">
        <v>12970</v>
      </c>
      <c r="U5" s="7">
        <f>[1]SL41_2017_TOT!D3</f>
        <v>11279</v>
      </c>
      <c r="V5" s="7">
        <f>[1]SL41_2018_TOT!D3</f>
        <v>13072</v>
      </c>
      <c r="W5" s="7">
        <v>13908</v>
      </c>
    </row>
    <row r="6" spans="1:23" ht="15" x14ac:dyDescent="0.2">
      <c r="A6" s="8" t="s">
        <v>82</v>
      </c>
      <c r="B6" s="9" t="s">
        <v>10</v>
      </c>
      <c r="C6" s="9" t="s">
        <v>10</v>
      </c>
      <c r="D6" s="9" t="s">
        <v>10</v>
      </c>
      <c r="E6" s="9" t="s">
        <v>10</v>
      </c>
      <c r="F6" s="10">
        <v>14013</v>
      </c>
      <c r="G6" s="10">
        <v>10789</v>
      </c>
      <c r="H6" s="10">
        <v>9427</v>
      </c>
      <c r="I6" s="10">
        <v>8236</v>
      </c>
      <c r="J6" s="11">
        <v>7732</v>
      </c>
      <c r="K6" s="11">
        <v>7432</v>
      </c>
      <c r="L6" s="11">
        <v>6673</v>
      </c>
      <c r="M6" s="11">
        <v>5935</v>
      </c>
      <c r="N6" s="11">
        <v>5237</v>
      </c>
      <c r="O6" s="11">
        <v>4973</v>
      </c>
      <c r="P6" s="11">
        <v>4657</v>
      </c>
      <c r="Q6" s="11">
        <v>4437</v>
      </c>
      <c r="R6" s="11">
        <v>5086</v>
      </c>
      <c r="S6" s="11">
        <v>5511</v>
      </c>
      <c r="T6" s="11">
        <v>6545</v>
      </c>
      <c r="U6" s="11">
        <f>[1]SL41_2017_TOT!D4</f>
        <v>6095.8808119652185</v>
      </c>
      <c r="V6" s="11">
        <f>[1]SL41_2018_TOT!D4</f>
        <v>6522.780441782621</v>
      </c>
      <c r="W6" s="11">
        <v>6843</v>
      </c>
    </row>
    <row r="7" spans="1:23" ht="15" x14ac:dyDescent="0.2">
      <c r="A7" s="8" t="s">
        <v>83</v>
      </c>
      <c r="B7" s="9" t="s">
        <v>10</v>
      </c>
      <c r="C7" s="9" t="s">
        <v>10</v>
      </c>
      <c r="D7" s="9" t="s">
        <v>10</v>
      </c>
      <c r="E7" s="9" t="s">
        <v>10</v>
      </c>
      <c r="F7" s="10">
        <v>7199</v>
      </c>
      <c r="G7" s="10">
        <v>6383</v>
      </c>
      <c r="H7" s="10">
        <v>5587</v>
      </c>
      <c r="I7" s="10">
        <v>5404</v>
      </c>
      <c r="J7" s="11">
        <v>5319</v>
      </c>
      <c r="K7" s="11">
        <v>5312</v>
      </c>
      <c r="L7" s="11">
        <v>5240</v>
      </c>
      <c r="M7" s="11">
        <v>3855</v>
      </c>
      <c r="N7" s="11">
        <v>3703</v>
      </c>
      <c r="O7" s="11">
        <v>3971</v>
      </c>
      <c r="P7" s="11">
        <v>3581</v>
      </c>
      <c r="Q7" s="11">
        <v>3437</v>
      </c>
      <c r="R7" s="11">
        <v>3831</v>
      </c>
      <c r="S7" s="11">
        <v>3975</v>
      </c>
      <c r="T7" s="11">
        <v>5040</v>
      </c>
      <c r="U7" s="11">
        <f>[1]SL41_2017_TOT!D5</f>
        <v>4240.4730825737588</v>
      </c>
      <c r="V7" s="11">
        <f>[1]SL41_2018_TOT!D5</f>
        <v>4761.5275333321542</v>
      </c>
      <c r="W7" s="11">
        <f>W8-W6</f>
        <v>4437</v>
      </c>
    </row>
    <row r="8" spans="1:23" ht="15" x14ac:dyDescent="0.2">
      <c r="A8" s="12" t="s">
        <v>84</v>
      </c>
      <c r="B8" s="13">
        <v>17313</v>
      </c>
      <c r="C8" s="13">
        <v>17778</v>
      </c>
      <c r="D8" s="13">
        <v>19785</v>
      </c>
      <c r="E8" s="13">
        <v>19527</v>
      </c>
      <c r="F8" s="14">
        <v>21212</v>
      </c>
      <c r="G8" s="14">
        <v>17172</v>
      </c>
      <c r="H8" s="14">
        <v>15014</v>
      </c>
      <c r="I8" s="14">
        <v>13640</v>
      </c>
      <c r="J8" s="14">
        <v>13051</v>
      </c>
      <c r="K8" s="14">
        <v>12744</v>
      </c>
      <c r="L8" s="14">
        <v>11913</v>
      </c>
      <c r="M8" s="14">
        <v>9790</v>
      </c>
      <c r="N8" s="14">
        <v>8940</v>
      </c>
      <c r="O8" s="14">
        <v>8944</v>
      </c>
      <c r="P8" s="14">
        <v>8238</v>
      </c>
      <c r="Q8" s="14">
        <v>7874</v>
      </c>
      <c r="R8" s="14">
        <v>8917</v>
      </c>
      <c r="S8" s="14">
        <v>9486</v>
      </c>
      <c r="T8" s="14">
        <v>11585</v>
      </c>
      <c r="U8" s="14">
        <f>[1]SL41_2017_TOT!D6</f>
        <v>10336.353894538977</v>
      </c>
      <c r="V8" s="14">
        <f>[1]SL41_2018_TOT!D6</f>
        <v>11284.307975114774</v>
      </c>
      <c r="W8" s="14">
        <v>11280</v>
      </c>
    </row>
    <row r="9" spans="1:23" x14ac:dyDescent="0.2">
      <c r="A9" s="8" t="s">
        <v>52</v>
      </c>
      <c r="B9" s="9" t="s">
        <v>10</v>
      </c>
      <c r="C9" s="9" t="s">
        <v>10</v>
      </c>
      <c r="D9" s="9" t="s">
        <v>10</v>
      </c>
      <c r="E9" s="9" t="s">
        <v>10</v>
      </c>
      <c r="F9" s="10">
        <v>14965</v>
      </c>
      <c r="G9" s="10">
        <v>11451</v>
      </c>
      <c r="H9" s="11">
        <v>9740</v>
      </c>
      <c r="I9" s="11">
        <v>8454</v>
      </c>
      <c r="J9" s="11">
        <v>7935</v>
      </c>
      <c r="K9" s="11">
        <v>7874</v>
      </c>
      <c r="L9" s="11">
        <v>6987</v>
      </c>
      <c r="M9" s="11">
        <v>6273</v>
      </c>
      <c r="N9" s="11">
        <v>5496</v>
      </c>
      <c r="O9" s="11">
        <v>5147</v>
      </c>
      <c r="P9" s="11">
        <v>4840</v>
      </c>
      <c r="Q9" s="11">
        <v>4537</v>
      </c>
      <c r="R9" s="11">
        <v>4958</v>
      </c>
      <c r="S9" s="11">
        <v>5602</v>
      </c>
      <c r="T9" s="11">
        <v>6481</v>
      </c>
      <c r="U9" s="11">
        <f>[1]SL41_2017_TOT!D7</f>
        <v>6012.2105436773427</v>
      </c>
      <c r="V9" s="11">
        <f>[1]SL41_2018_TOT!D7</f>
        <v>6000.8102248612095</v>
      </c>
      <c r="W9" s="11">
        <v>6943</v>
      </c>
    </row>
    <row r="10" spans="1:23" x14ac:dyDescent="0.2">
      <c r="A10" s="8" t="s">
        <v>53</v>
      </c>
      <c r="B10" s="15" t="s">
        <v>10</v>
      </c>
      <c r="C10" s="15" t="s">
        <v>10</v>
      </c>
      <c r="D10" s="15" t="s">
        <v>10</v>
      </c>
      <c r="E10" s="15" t="s">
        <v>10</v>
      </c>
      <c r="F10" s="11">
        <v>7469</v>
      </c>
      <c r="G10" s="11">
        <v>6571</v>
      </c>
      <c r="H10" s="11">
        <v>5856</v>
      </c>
      <c r="I10" s="11">
        <v>5526</v>
      </c>
      <c r="J10" s="11">
        <v>5382</v>
      </c>
      <c r="K10" s="11">
        <v>5480</v>
      </c>
      <c r="L10" s="11">
        <v>5330</v>
      </c>
      <c r="M10" s="11">
        <v>4209</v>
      </c>
      <c r="N10" s="11">
        <v>3967</v>
      </c>
      <c r="O10" s="11">
        <v>4037</v>
      </c>
      <c r="P10" s="11">
        <v>3706</v>
      </c>
      <c r="Q10" s="11">
        <v>3486</v>
      </c>
      <c r="R10" s="11">
        <v>3811</v>
      </c>
      <c r="S10" s="11">
        <v>4073</v>
      </c>
      <c r="T10" s="11">
        <v>5020</v>
      </c>
      <c r="U10" s="11">
        <f>[1]SL41_2017_TOT!D8</f>
        <v>4201.1433508616337</v>
      </c>
      <c r="V10" s="11">
        <f>[1]SL41_2018_TOT!D8</f>
        <v>4754.4833617643581</v>
      </c>
      <c r="W10" s="11">
        <f>W11-W9</f>
        <v>4049</v>
      </c>
    </row>
    <row r="11" spans="1:23" ht="15" x14ac:dyDescent="0.2">
      <c r="A11" s="6" t="s">
        <v>85</v>
      </c>
      <c r="B11" s="7"/>
      <c r="C11" s="7"/>
      <c r="D11" s="7"/>
      <c r="E11" s="7"/>
      <c r="F11" s="7"/>
      <c r="G11" s="7"/>
      <c r="H11" s="7"/>
      <c r="I11" s="7"/>
      <c r="J11" s="7"/>
      <c r="K11" s="7"/>
      <c r="L11" s="7">
        <v>12317</v>
      </c>
      <c r="M11" s="7">
        <v>10482</v>
      </c>
      <c r="N11" s="7"/>
      <c r="O11" s="7">
        <v>9184</v>
      </c>
      <c r="P11" s="7">
        <v>8546</v>
      </c>
      <c r="Q11" s="7">
        <v>8023</v>
      </c>
      <c r="R11" s="7">
        <v>8769</v>
      </c>
      <c r="S11" s="7">
        <v>9675</v>
      </c>
      <c r="T11" s="7">
        <v>11501</v>
      </c>
      <c r="U11" s="7">
        <f>[1]SL41_2017_TOT!D9</f>
        <v>10213.353894538977</v>
      </c>
      <c r="V11" s="7">
        <f>[1]SL41_2018_TOT!D9</f>
        <v>10755.293586625567</v>
      </c>
      <c r="W11" s="7">
        <v>10992</v>
      </c>
    </row>
    <row r="12" spans="1:23" ht="15" x14ac:dyDescent="0.2">
      <c r="A12" s="12" t="s">
        <v>86</v>
      </c>
      <c r="B12" s="13">
        <v>17626</v>
      </c>
      <c r="C12" s="13">
        <v>18037</v>
      </c>
      <c r="D12" s="13">
        <v>20411</v>
      </c>
      <c r="E12" s="13">
        <v>20346</v>
      </c>
      <c r="F12" s="14">
        <v>22434</v>
      </c>
      <c r="G12" s="14">
        <v>18022</v>
      </c>
      <c r="H12" s="14">
        <v>15596</v>
      </c>
      <c r="I12" s="14">
        <v>13980</v>
      </c>
      <c r="J12" s="14">
        <v>13317</v>
      </c>
      <c r="K12" s="14">
        <v>13354</v>
      </c>
      <c r="L12" s="14">
        <v>12474</v>
      </c>
      <c r="M12" s="14">
        <v>10536</v>
      </c>
      <c r="N12" s="14">
        <v>9463</v>
      </c>
      <c r="O12" s="14">
        <v>9279</v>
      </c>
      <c r="P12" s="14">
        <v>8581</v>
      </c>
      <c r="Q12" s="14">
        <v>8028</v>
      </c>
      <c r="R12" s="14">
        <v>8947</v>
      </c>
      <c r="S12" s="14">
        <v>10563</v>
      </c>
      <c r="T12" s="14">
        <v>11501</v>
      </c>
      <c r="U12" s="14">
        <f>[1]SL41_2017_TOT!D9</f>
        <v>10213.353894538977</v>
      </c>
      <c r="V12" s="14">
        <f>[1]SL41_2018_TOT!D9</f>
        <v>10755.293586625567</v>
      </c>
      <c r="W12" s="14">
        <v>10992</v>
      </c>
    </row>
    <row r="13" spans="1:23" x14ac:dyDescent="0.2">
      <c r="A13" s="12" t="s">
        <v>54</v>
      </c>
      <c r="B13" s="16">
        <v>6.4</v>
      </c>
      <c r="C13" s="16">
        <v>6.4</v>
      </c>
      <c r="D13" s="16">
        <v>6.1</v>
      </c>
      <c r="E13" s="16">
        <v>7</v>
      </c>
      <c r="F13" s="17">
        <v>6</v>
      </c>
      <c r="G13" s="17">
        <v>7.2</v>
      </c>
      <c r="H13" s="17">
        <v>7.8</v>
      </c>
      <c r="I13" s="17">
        <v>8.5</v>
      </c>
      <c r="J13" s="17">
        <v>9.1</v>
      </c>
      <c r="K13" s="17">
        <v>8.9</v>
      </c>
      <c r="L13" s="17">
        <v>8.9</v>
      </c>
      <c r="M13" s="17">
        <v>9.6999999999999993</v>
      </c>
      <c r="N13" s="17">
        <v>11.5</v>
      </c>
      <c r="O13" s="17">
        <v>11.6</v>
      </c>
      <c r="P13" s="17">
        <v>11.7</v>
      </c>
      <c r="Q13" s="17">
        <v>12.3</v>
      </c>
      <c r="R13" s="17">
        <v>11</v>
      </c>
      <c r="S13" s="17">
        <f>98666/9486</f>
        <v>10.401222854733291</v>
      </c>
      <c r="T13" s="17">
        <v>10</v>
      </c>
      <c r="U13" s="17">
        <f>[1]SL41_2017_TOT!D10</f>
        <v>8.8764220172465702</v>
      </c>
      <c r="V13" s="17">
        <f>[1]SL41_2018_TOT!D10</f>
        <v>8.1321338208118963</v>
      </c>
      <c r="W13" s="17">
        <v>7.9</v>
      </c>
    </row>
    <row r="15" spans="1:23" x14ac:dyDescent="0.2">
      <c r="A15" s="219" t="s">
        <v>55</v>
      </c>
      <c r="B15" s="219"/>
      <c r="C15" s="219"/>
      <c r="D15" s="219"/>
      <c r="E15" s="219"/>
      <c r="F15" s="219"/>
      <c r="G15" s="219"/>
      <c r="H15" s="219"/>
      <c r="I15" s="219"/>
      <c r="J15" s="219"/>
      <c r="K15" s="219"/>
      <c r="L15" s="219"/>
      <c r="M15" s="219"/>
      <c r="N15" s="219"/>
      <c r="O15" s="219"/>
      <c r="P15" s="219"/>
    </row>
    <row r="16" spans="1:23" x14ac:dyDescent="0.2">
      <c r="A16" s="1" t="s">
        <v>56</v>
      </c>
      <c r="E16" s="1" t="s">
        <v>57</v>
      </c>
    </row>
    <row r="17" spans="1:17" x14ac:dyDescent="0.2">
      <c r="A17" s="220" t="s">
        <v>58</v>
      </c>
      <c r="B17" s="220"/>
      <c r="C17" s="220"/>
      <c r="D17" s="220"/>
      <c r="E17" s="220"/>
      <c r="F17" s="220"/>
      <c r="G17" s="220"/>
      <c r="H17" s="220"/>
      <c r="I17" s="220"/>
      <c r="J17" s="220"/>
      <c r="K17" s="220"/>
      <c r="L17" s="220"/>
      <c r="M17" s="220"/>
      <c r="N17" s="220"/>
      <c r="O17" s="220"/>
      <c r="P17" s="220"/>
    </row>
    <row r="18" spans="1:17" x14ac:dyDescent="0.2">
      <c r="A18" s="221" t="s">
        <v>59</v>
      </c>
      <c r="B18" s="220"/>
      <c r="C18" s="220"/>
      <c r="D18" s="220"/>
      <c r="E18" s="220"/>
      <c r="F18" s="220"/>
      <c r="G18" s="220"/>
      <c r="H18" s="220"/>
      <c r="I18" s="220"/>
      <c r="J18" s="220"/>
      <c r="K18" s="220"/>
      <c r="L18" s="220"/>
      <c r="M18" s="220"/>
      <c r="N18" s="220"/>
      <c r="O18" s="220"/>
      <c r="P18" s="220"/>
    </row>
    <row r="19" spans="1:17" x14ac:dyDescent="0.2">
      <c r="A19" s="220" t="s">
        <v>60</v>
      </c>
      <c r="B19" s="220"/>
      <c r="C19" s="220"/>
      <c r="D19" s="220"/>
      <c r="E19" s="220"/>
      <c r="F19" s="220"/>
      <c r="G19" s="220"/>
      <c r="H19" s="220"/>
      <c r="I19" s="220"/>
      <c r="J19" s="220"/>
      <c r="K19" s="220"/>
      <c r="L19" s="220"/>
      <c r="M19" s="220"/>
      <c r="N19" s="220"/>
      <c r="O19" s="220"/>
      <c r="P19" s="220"/>
      <c r="Q19" s="220"/>
    </row>
    <row r="20" spans="1:17" x14ac:dyDescent="0.2">
      <c r="A20" s="18" t="s">
        <v>61</v>
      </c>
      <c r="M20" s="11"/>
      <c r="N20" s="11"/>
      <c r="P20" s="11"/>
      <c r="Q20" s="11"/>
    </row>
    <row r="25" spans="1:17" x14ac:dyDescent="0.2">
      <c r="A25" s="216"/>
      <c r="B25" s="217"/>
      <c r="C25" s="217"/>
      <c r="D25" s="217"/>
      <c r="E25" s="217"/>
      <c r="F25" s="217"/>
      <c r="G25" s="217"/>
      <c r="H25" s="217"/>
      <c r="I25" s="217"/>
      <c r="J25" s="217"/>
      <c r="K25" s="217"/>
      <c r="L25" s="217"/>
    </row>
    <row r="30" spans="1:17" s="19" customFormat="1" x14ac:dyDescent="0.2"/>
  </sheetData>
  <mergeCells count="6">
    <mergeCell ref="A25:L25"/>
    <mergeCell ref="A1:Q1"/>
    <mergeCell ref="A15:P15"/>
    <mergeCell ref="A17:P17"/>
    <mergeCell ref="A18:P18"/>
    <mergeCell ref="A19:Q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3" tint="0.39997558519241921"/>
  </sheetPr>
  <dimension ref="A1:Z17"/>
  <sheetViews>
    <sheetView showGridLines="0" zoomScale="90" zoomScaleNormal="90" workbookViewId="0">
      <selection sqref="A1:S1"/>
    </sheetView>
  </sheetViews>
  <sheetFormatPr baseColWidth="10" defaultColWidth="9.140625" defaultRowHeight="12.75" x14ac:dyDescent="0.2"/>
  <cols>
    <col min="1" max="1" width="25.85546875" style="1" customWidth="1"/>
    <col min="2" max="2" width="6.5703125" style="1" customWidth="1"/>
    <col min="3" max="3" width="6.5703125" style="1" hidden="1" customWidth="1"/>
    <col min="4" max="11" width="5.42578125" style="1" bestFit="1" customWidth="1"/>
    <col min="12" max="12" width="8.28515625" style="1" bestFit="1" customWidth="1"/>
    <col min="13" max="13" width="8.7109375" style="1" bestFit="1" customWidth="1"/>
    <col min="14" max="14" width="7.85546875" style="1" bestFit="1" customWidth="1"/>
    <col min="15" max="15" width="8.7109375" style="1" bestFit="1" customWidth="1"/>
    <col min="16" max="16" width="5.42578125" style="1" bestFit="1" customWidth="1"/>
    <col min="17" max="17" width="8.28515625" style="1" bestFit="1" customWidth="1"/>
    <col min="18" max="18" width="8.7109375" style="1" bestFit="1" customWidth="1"/>
    <col min="19" max="22" width="5.42578125" style="1" bestFit="1" customWidth="1"/>
    <col min="23" max="252" width="11.42578125" style="1" customWidth="1"/>
    <col min="253" max="16384" width="9.140625" style="1"/>
  </cols>
  <sheetData>
    <row r="1" spans="1:26" ht="12.75" customHeight="1" x14ac:dyDescent="0.2">
      <c r="A1" s="222" t="s">
        <v>103</v>
      </c>
      <c r="B1" s="223"/>
      <c r="C1" s="223"/>
      <c r="D1" s="223"/>
      <c r="E1" s="223"/>
      <c r="F1" s="223"/>
      <c r="G1" s="223"/>
      <c r="H1" s="223"/>
      <c r="I1" s="223"/>
      <c r="J1" s="223"/>
      <c r="K1" s="223"/>
      <c r="L1" s="223"/>
      <c r="M1" s="223"/>
      <c r="N1" s="223"/>
      <c r="O1" s="223"/>
      <c r="P1" s="223"/>
      <c r="Q1" s="223"/>
      <c r="R1" s="223"/>
      <c r="S1" s="223"/>
      <c r="T1" s="18"/>
      <c r="U1" s="18"/>
      <c r="V1" s="18"/>
    </row>
    <row r="2" spans="1:26" ht="15" x14ac:dyDescent="0.2">
      <c r="A2" s="206"/>
      <c r="B2" s="225" t="s">
        <v>87</v>
      </c>
      <c r="C2" s="226"/>
      <c r="D2" s="226"/>
      <c r="E2" s="226"/>
      <c r="F2" s="226"/>
      <c r="G2" s="226"/>
      <c r="H2" s="226"/>
      <c r="I2" s="226"/>
      <c r="J2" s="226"/>
      <c r="K2" s="226"/>
      <c r="L2" s="226"/>
      <c r="M2" s="226"/>
      <c r="N2" s="226"/>
      <c r="O2" s="226"/>
      <c r="P2" s="226"/>
      <c r="Q2" s="226"/>
      <c r="R2" s="226"/>
      <c r="S2" s="226"/>
      <c r="T2" s="226"/>
      <c r="U2" s="226"/>
      <c r="V2" s="226"/>
      <c r="W2" s="226"/>
      <c r="X2" s="226"/>
      <c r="Y2" s="226"/>
      <c r="Z2" s="227"/>
    </row>
    <row r="3" spans="1:26" s="23" customFormat="1" ht="40.5" x14ac:dyDescent="0.2">
      <c r="A3" s="2" t="s">
        <v>28</v>
      </c>
      <c r="B3" s="212">
        <v>1998</v>
      </c>
      <c r="C3" s="211">
        <v>1999</v>
      </c>
      <c r="D3" s="211">
        <v>2000</v>
      </c>
      <c r="E3" s="211">
        <v>2001</v>
      </c>
      <c r="F3" s="211">
        <v>2002</v>
      </c>
      <c r="G3" s="211">
        <v>2003</v>
      </c>
      <c r="H3" s="51">
        <v>2004</v>
      </c>
      <c r="I3" s="51">
        <v>2005</v>
      </c>
      <c r="J3" s="51">
        <v>2006</v>
      </c>
      <c r="K3" s="51">
        <v>2007</v>
      </c>
      <c r="L3" s="49" t="s">
        <v>62</v>
      </c>
      <c r="M3" s="51" t="s">
        <v>88</v>
      </c>
      <c r="N3" s="49" t="s">
        <v>63</v>
      </c>
      <c r="O3" s="51" t="s">
        <v>89</v>
      </c>
      <c r="P3" s="211">
        <v>2010</v>
      </c>
      <c r="Q3" s="49" t="s">
        <v>64</v>
      </c>
      <c r="R3" s="51" t="s">
        <v>90</v>
      </c>
      <c r="S3" s="49">
        <v>2012</v>
      </c>
      <c r="T3" s="51">
        <v>2013</v>
      </c>
      <c r="U3" s="51">
        <v>2014</v>
      </c>
      <c r="V3" s="51">
        <v>2015</v>
      </c>
      <c r="W3" s="51">
        <v>2016</v>
      </c>
      <c r="X3" s="51">
        <v>2017</v>
      </c>
      <c r="Y3" s="51">
        <v>2018</v>
      </c>
      <c r="Z3" s="52">
        <v>2019</v>
      </c>
    </row>
    <row r="4" spans="1:26" x14ac:dyDescent="0.2">
      <c r="A4" s="24" t="s">
        <v>0</v>
      </c>
      <c r="B4" s="215">
        <v>3023</v>
      </c>
      <c r="C4" s="14">
        <v>2666</v>
      </c>
      <c r="D4" s="14">
        <v>3161</v>
      </c>
      <c r="E4" s="14">
        <v>3905</v>
      </c>
      <c r="F4" s="14">
        <v>3645</v>
      </c>
      <c r="G4" s="14">
        <v>3349</v>
      </c>
      <c r="H4" s="14">
        <v>3746</v>
      </c>
      <c r="I4" s="14">
        <v>4387</v>
      </c>
      <c r="J4" s="14">
        <v>3251</v>
      </c>
      <c r="K4" s="14">
        <v>4595</v>
      </c>
      <c r="L4" s="192">
        <v>5795</v>
      </c>
      <c r="M4" s="14">
        <v>6044</v>
      </c>
      <c r="N4" s="192">
        <v>4935</v>
      </c>
      <c r="O4" s="14">
        <v>5257</v>
      </c>
      <c r="P4" s="14">
        <v>4411</v>
      </c>
      <c r="Q4" s="192">
        <v>4891</v>
      </c>
      <c r="R4" s="14">
        <v>4966</v>
      </c>
      <c r="S4" s="14">
        <v>5181</v>
      </c>
      <c r="T4" s="14">
        <v>5930</v>
      </c>
      <c r="U4" s="14">
        <v>5721</v>
      </c>
      <c r="V4" s="14">
        <v>4777</v>
      </c>
      <c r="W4" s="14">
        <v>7570</v>
      </c>
      <c r="X4" s="32">
        <v>7289</v>
      </c>
      <c r="Y4" s="31">
        <v>7439</v>
      </c>
      <c r="Z4" s="31">
        <v>7854</v>
      </c>
    </row>
    <row r="5" spans="1:26" x14ac:dyDescent="0.2">
      <c r="A5" s="25" t="s">
        <v>65</v>
      </c>
      <c r="B5" s="26" t="s">
        <v>10</v>
      </c>
      <c r="C5" s="9" t="s">
        <v>10</v>
      </c>
      <c r="D5" s="9">
        <v>1125</v>
      </c>
      <c r="E5" s="9">
        <v>1450</v>
      </c>
      <c r="F5" s="9">
        <v>1211</v>
      </c>
      <c r="G5" s="9">
        <v>1139</v>
      </c>
      <c r="H5" s="9">
        <v>1480</v>
      </c>
      <c r="I5" s="9">
        <v>1843</v>
      </c>
      <c r="J5" s="9">
        <v>1630</v>
      </c>
      <c r="K5" s="9">
        <v>2356</v>
      </c>
      <c r="L5" s="10">
        <v>3106</v>
      </c>
      <c r="M5" s="9" t="s">
        <v>10</v>
      </c>
      <c r="N5" s="10">
        <v>2534</v>
      </c>
      <c r="O5" s="9" t="s">
        <v>10</v>
      </c>
      <c r="P5" s="10">
        <v>2391</v>
      </c>
      <c r="Q5" s="10">
        <v>2595</v>
      </c>
      <c r="R5" s="9" t="s">
        <v>10</v>
      </c>
      <c r="S5" s="10">
        <v>3090</v>
      </c>
      <c r="T5" s="10">
        <v>3548</v>
      </c>
      <c r="U5" s="10">
        <v>3458</v>
      </c>
      <c r="V5" s="10">
        <v>2833</v>
      </c>
      <c r="W5" s="10">
        <v>3487</v>
      </c>
      <c r="X5" s="28">
        <v>2841.2240130523478</v>
      </c>
      <c r="Y5" s="27">
        <v>3049.99</v>
      </c>
      <c r="Z5" s="27">
        <v>3038</v>
      </c>
    </row>
    <row r="6" spans="1:26" x14ac:dyDescent="0.2">
      <c r="A6" s="25" t="s">
        <v>66</v>
      </c>
      <c r="B6" s="26" t="s">
        <v>10</v>
      </c>
      <c r="C6" s="9" t="s">
        <v>10</v>
      </c>
      <c r="D6" s="9">
        <v>1019</v>
      </c>
      <c r="E6" s="9">
        <v>1755</v>
      </c>
      <c r="F6" s="9">
        <v>1752</v>
      </c>
      <c r="G6" s="9">
        <v>1719</v>
      </c>
      <c r="H6" s="9">
        <v>1745</v>
      </c>
      <c r="I6" s="9">
        <v>1828</v>
      </c>
      <c r="J6" s="9">
        <v>1201</v>
      </c>
      <c r="K6" s="9">
        <v>1809</v>
      </c>
      <c r="L6" s="10">
        <v>2308</v>
      </c>
      <c r="M6" s="9" t="s">
        <v>10</v>
      </c>
      <c r="N6" s="10">
        <v>1970</v>
      </c>
      <c r="O6" s="9" t="s">
        <v>10</v>
      </c>
      <c r="P6" s="10">
        <v>1962</v>
      </c>
      <c r="Q6" s="10">
        <v>2175</v>
      </c>
      <c r="R6" s="9" t="s">
        <v>10</v>
      </c>
      <c r="S6" s="10">
        <v>2185</v>
      </c>
      <c r="T6" s="10">
        <v>2220</v>
      </c>
      <c r="U6" s="10">
        <v>2196</v>
      </c>
      <c r="V6" s="10">
        <v>1775</v>
      </c>
      <c r="W6" s="10">
        <v>3306</v>
      </c>
      <c r="X6" s="28">
        <v>4352.7759869476522</v>
      </c>
      <c r="Y6" s="27">
        <v>4389.01</v>
      </c>
      <c r="Z6" s="27">
        <f>Z7-Z5</f>
        <v>4717</v>
      </c>
    </row>
    <row r="7" spans="1:26" x14ac:dyDescent="0.2">
      <c r="A7" s="29" t="s">
        <v>67</v>
      </c>
      <c r="B7" s="30">
        <v>2605</v>
      </c>
      <c r="C7" s="13">
        <v>2223</v>
      </c>
      <c r="D7" s="13">
        <v>2144</v>
      </c>
      <c r="E7" s="13">
        <v>3205</v>
      </c>
      <c r="F7" s="13">
        <v>2963</v>
      </c>
      <c r="G7" s="13">
        <v>2858</v>
      </c>
      <c r="H7" s="13">
        <v>3225</v>
      </c>
      <c r="I7" s="13">
        <v>3671</v>
      </c>
      <c r="J7" s="13">
        <v>2831</v>
      </c>
      <c r="K7" s="13">
        <v>4165</v>
      </c>
      <c r="L7" s="14">
        <v>5414</v>
      </c>
      <c r="M7" s="14">
        <v>5663</v>
      </c>
      <c r="N7" s="14">
        <v>4504</v>
      </c>
      <c r="O7" s="4" t="s">
        <v>10</v>
      </c>
      <c r="P7" s="14">
        <v>4353</v>
      </c>
      <c r="Q7" s="14">
        <v>4770</v>
      </c>
      <c r="R7" s="4" t="s">
        <v>10</v>
      </c>
      <c r="S7" s="14">
        <v>5275</v>
      </c>
      <c r="T7" s="14">
        <v>5768</v>
      </c>
      <c r="U7" s="14">
        <v>5654</v>
      </c>
      <c r="V7" s="14">
        <v>4608</v>
      </c>
      <c r="W7" s="14">
        <v>6793</v>
      </c>
      <c r="X7" s="32">
        <v>7099</v>
      </c>
      <c r="Y7" s="31">
        <v>7344</v>
      </c>
      <c r="Z7" s="31">
        <v>7755</v>
      </c>
    </row>
    <row r="8" spans="1:26" x14ac:dyDescent="0.2">
      <c r="A8" s="25" t="s">
        <v>52</v>
      </c>
      <c r="B8" s="26" t="s">
        <v>10</v>
      </c>
      <c r="C8" s="9">
        <v>920</v>
      </c>
      <c r="D8" s="9">
        <v>1176</v>
      </c>
      <c r="E8" s="9">
        <v>1448</v>
      </c>
      <c r="F8" s="9">
        <v>1219</v>
      </c>
      <c r="G8" s="9">
        <v>1142</v>
      </c>
      <c r="H8" s="9">
        <v>1438</v>
      </c>
      <c r="I8" s="9">
        <v>1810</v>
      </c>
      <c r="J8" s="9">
        <v>1635</v>
      </c>
      <c r="K8" s="9">
        <v>2378</v>
      </c>
      <c r="L8" s="10">
        <v>3121</v>
      </c>
      <c r="M8" s="9" t="s">
        <v>10</v>
      </c>
      <c r="N8" s="10">
        <v>2553</v>
      </c>
      <c r="O8" s="9" t="s">
        <v>10</v>
      </c>
      <c r="P8" s="10">
        <v>2409</v>
      </c>
      <c r="Q8" s="9">
        <v>2667</v>
      </c>
      <c r="R8" s="9" t="s">
        <v>10</v>
      </c>
      <c r="S8" s="10">
        <v>2984</v>
      </c>
      <c r="T8" s="10">
        <v>3610</v>
      </c>
      <c r="U8" s="10">
        <v>3367</v>
      </c>
      <c r="V8" s="10">
        <v>2883</v>
      </c>
      <c r="W8" s="10">
        <v>3491</v>
      </c>
      <c r="X8" s="28">
        <v>2901.7404370745544</v>
      </c>
      <c r="Y8" s="27">
        <v>3030</v>
      </c>
      <c r="Z8" s="27">
        <v>3037</v>
      </c>
    </row>
    <row r="9" spans="1:26" x14ac:dyDescent="0.2">
      <c r="A9" s="25" t="s">
        <v>53</v>
      </c>
      <c r="B9" s="26" t="s">
        <v>10</v>
      </c>
      <c r="C9" s="9">
        <v>1396</v>
      </c>
      <c r="D9" s="9">
        <v>1050</v>
      </c>
      <c r="E9" s="9">
        <v>1849</v>
      </c>
      <c r="F9" s="9">
        <v>1692</v>
      </c>
      <c r="G9" s="9">
        <v>1718</v>
      </c>
      <c r="H9" s="9">
        <v>1603</v>
      </c>
      <c r="I9" s="9">
        <v>1762</v>
      </c>
      <c r="J9" s="9">
        <v>1209</v>
      </c>
      <c r="K9" s="9">
        <v>1803</v>
      </c>
      <c r="L9" s="10">
        <v>2331</v>
      </c>
      <c r="M9" s="9" t="s">
        <v>10</v>
      </c>
      <c r="N9" s="10">
        <v>2011</v>
      </c>
      <c r="O9" s="9" t="s">
        <v>10</v>
      </c>
      <c r="P9" s="10">
        <v>1926</v>
      </c>
      <c r="Q9" s="9">
        <v>2246</v>
      </c>
      <c r="R9" s="9" t="s">
        <v>10</v>
      </c>
      <c r="S9" s="10">
        <v>2156</v>
      </c>
      <c r="T9" s="10">
        <v>2260</v>
      </c>
      <c r="U9" s="10">
        <v>2203</v>
      </c>
      <c r="V9" s="10">
        <v>1826</v>
      </c>
      <c r="W9" s="10">
        <v>3331</v>
      </c>
      <c r="X9" s="28">
        <v>4182.2595629254456</v>
      </c>
      <c r="Y9" s="27">
        <v>4300</v>
      </c>
      <c r="Z9" s="27">
        <f>Z10-Z8</f>
        <v>4299</v>
      </c>
    </row>
    <row r="10" spans="1:26" x14ac:dyDescent="0.2">
      <c r="A10" s="204" t="s">
        <v>68</v>
      </c>
      <c r="B10" s="33">
        <v>2695</v>
      </c>
      <c r="C10" s="34">
        <v>2316</v>
      </c>
      <c r="D10" s="34">
        <v>2226</v>
      </c>
      <c r="E10" s="34">
        <v>3297</v>
      </c>
      <c r="F10" s="34">
        <v>2911</v>
      </c>
      <c r="G10" s="34">
        <v>2860</v>
      </c>
      <c r="H10" s="34">
        <v>3041</v>
      </c>
      <c r="I10" s="34">
        <v>3572</v>
      </c>
      <c r="J10" s="34">
        <v>2844</v>
      </c>
      <c r="K10" s="34">
        <v>4181</v>
      </c>
      <c r="L10" s="7">
        <v>5452</v>
      </c>
      <c r="M10" s="14">
        <v>5701</v>
      </c>
      <c r="N10" s="14">
        <v>4564</v>
      </c>
      <c r="O10" s="13">
        <v>4886</v>
      </c>
      <c r="P10" s="14">
        <v>4335</v>
      </c>
      <c r="Q10" s="7">
        <v>4913</v>
      </c>
      <c r="R10" s="13">
        <v>4988</v>
      </c>
      <c r="S10" s="7">
        <v>5140</v>
      </c>
      <c r="T10" s="7">
        <v>5870</v>
      </c>
      <c r="U10" s="7">
        <v>5570</v>
      </c>
      <c r="V10" s="7">
        <v>4709</v>
      </c>
      <c r="W10" s="7">
        <v>6822</v>
      </c>
      <c r="X10" s="36">
        <v>7084</v>
      </c>
      <c r="Y10" s="35">
        <v>7330</v>
      </c>
      <c r="Z10" s="35">
        <v>7336</v>
      </c>
    </row>
    <row r="11" spans="1:26" x14ac:dyDescent="0.2">
      <c r="A11" s="24" t="s">
        <v>54</v>
      </c>
      <c r="B11" s="37">
        <v>7.5</v>
      </c>
      <c r="C11" s="38">
        <v>7.4</v>
      </c>
      <c r="D11" s="38">
        <v>7.3</v>
      </c>
      <c r="E11" s="38">
        <v>5.9</v>
      </c>
      <c r="F11" s="38">
        <v>7</v>
      </c>
      <c r="G11" s="38">
        <v>6.5</v>
      </c>
      <c r="H11" s="38">
        <v>6</v>
      </c>
      <c r="I11" s="39">
        <v>7</v>
      </c>
      <c r="J11" s="38">
        <v>7.9</v>
      </c>
      <c r="K11" s="38">
        <v>6.5</v>
      </c>
      <c r="L11" s="38">
        <v>5.3</v>
      </c>
      <c r="M11" s="40" t="s">
        <v>10</v>
      </c>
      <c r="N11" s="3">
        <v>6.1</v>
      </c>
      <c r="O11" s="40" t="s">
        <v>10</v>
      </c>
      <c r="P11" s="3">
        <v>6.3</v>
      </c>
      <c r="Q11" s="38">
        <v>6.6</v>
      </c>
      <c r="R11" s="40" t="s">
        <v>10</v>
      </c>
      <c r="S11" s="38">
        <v>7.2</v>
      </c>
      <c r="T11" s="38">
        <v>7.6</v>
      </c>
      <c r="U11" s="38">
        <v>7.8</v>
      </c>
      <c r="V11" s="39">
        <f>34542/4608</f>
        <v>7.49609375</v>
      </c>
      <c r="W11" s="39">
        <f>43849/6793</f>
        <v>6.4550272339172681</v>
      </c>
      <c r="X11" s="42">
        <v>4</v>
      </c>
      <c r="Y11" s="41">
        <v>4</v>
      </c>
      <c r="Z11" s="41">
        <v>4.3</v>
      </c>
    </row>
    <row r="12" spans="1:26" x14ac:dyDescent="0.2">
      <c r="A12" s="224" t="s">
        <v>55</v>
      </c>
      <c r="B12" s="224"/>
      <c r="C12" s="224"/>
      <c r="D12" s="224"/>
      <c r="E12" s="224"/>
      <c r="F12" s="224"/>
      <c r="G12" s="224"/>
      <c r="H12" s="224"/>
      <c r="I12" s="224"/>
      <c r="J12" s="224"/>
      <c r="K12" s="224"/>
      <c r="L12" s="224"/>
      <c r="M12" s="224"/>
      <c r="N12" s="224"/>
      <c r="O12" s="224"/>
      <c r="P12" s="224"/>
      <c r="Q12" s="224"/>
      <c r="R12" s="224"/>
      <c r="S12" s="224"/>
    </row>
    <row r="13" spans="1:26" x14ac:dyDescent="0.2">
      <c r="A13" s="18" t="s">
        <v>56</v>
      </c>
      <c r="B13" s="18"/>
      <c r="C13" s="18"/>
      <c r="D13" s="18"/>
      <c r="E13" s="18"/>
      <c r="F13" s="18"/>
      <c r="J13" s="18"/>
    </row>
    <row r="14" spans="1:26" ht="81" customHeight="1" x14ac:dyDescent="0.2">
      <c r="A14" s="220" t="s">
        <v>69</v>
      </c>
      <c r="B14" s="220"/>
      <c r="C14" s="220"/>
      <c r="D14" s="220"/>
      <c r="E14" s="220"/>
      <c r="F14" s="220"/>
      <c r="G14" s="220"/>
      <c r="H14" s="220"/>
      <c r="I14" s="220"/>
      <c r="J14" s="220"/>
      <c r="K14" s="220"/>
      <c r="L14" s="220"/>
      <c r="M14" s="220"/>
      <c r="N14" s="220"/>
      <c r="O14" s="220"/>
      <c r="P14" s="220"/>
      <c r="Q14" s="220"/>
      <c r="R14" s="220"/>
      <c r="S14" s="220"/>
    </row>
    <row r="15" spans="1:26" ht="28.5" customHeight="1" x14ac:dyDescent="0.2">
      <c r="A15" s="220" t="s">
        <v>131</v>
      </c>
      <c r="B15" s="220"/>
      <c r="C15" s="220"/>
      <c r="D15" s="220"/>
      <c r="E15" s="220"/>
      <c r="F15" s="220"/>
      <c r="G15" s="220"/>
      <c r="H15" s="220"/>
      <c r="I15" s="220"/>
      <c r="J15" s="220"/>
      <c r="K15" s="220"/>
      <c r="L15" s="220"/>
      <c r="M15" s="220"/>
      <c r="N15" s="220"/>
      <c r="V15" s="18"/>
      <c r="W15" s="18"/>
      <c r="X15" s="18"/>
      <c r="Y15" s="18"/>
    </row>
    <row r="16" spans="1:26" ht="84.75" customHeight="1" x14ac:dyDescent="0.2">
      <c r="A16" s="220"/>
      <c r="B16" s="220"/>
      <c r="C16" s="220"/>
      <c r="D16" s="220"/>
      <c r="E16" s="220"/>
      <c r="F16" s="220"/>
      <c r="G16" s="220"/>
      <c r="H16" s="220"/>
      <c r="I16" s="220"/>
      <c r="J16" s="220"/>
      <c r="K16" s="220"/>
      <c r="L16" s="220"/>
      <c r="M16" s="220"/>
      <c r="N16" s="220"/>
      <c r="O16" s="220"/>
      <c r="P16" s="220"/>
      <c r="Q16" s="220"/>
    </row>
    <row r="17" spans="1:18" x14ac:dyDescent="0.2">
      <c r="A17" s="18" t="s">
        <v>49</v>
      </c>
      <c r="M17" s="11"/>
      <c r="O17" s="11"/>
      <c r="R17" s="11"/>
    </row>
  </sheetData>
  <mergeCells count="6">
    <mergeCell ref="A15:N15"/>
    <mergeCell ref="A16:Q16"/>
    <mergeCell ref="A1:S1"/>
    <mergeCell ref="A12:S12"/>
    <mergeCell ref="A14:S14"/>
    <mergeCell ref="B2:Z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39997558519241921"/>
  </sheetPr>
  <dimension ref="A1:N22"/>
  <sheetViews>
    <sheetView showGridLines="0" workbookViewId="0">
      <selection sqref="A1:H1"/>
    </sheetView>
  </sheetViews>
  <sheetFormatPr baseColWidth="10" defaultColWidth="9.140625" defaultRowHeight="12.75" x14ac:dyDescent="0.2"/>
  <cols>
    <col min="1" max="1" width="15.7109375" style="1" customWidth="1"/>
    <col min="2" max="3" width="12.42578125" style="1" customWidth="1"/>
    <col min="4" max="5" width="11.42578125" style="1" customWidth="1"/>
    <col min="6" max="7" width="9" style="1" customWidth="1"/>
    <col min="8" max="8" width="11" style="1" customWidth="1"/>
    <col min="9" max="9" width="11.42578125" style="1" customWidth="1"/>
    <col min="10" max="10" width="10.5703125" style="1" customWidth="1"/>
    <col min="11" max="11" width="10.42578125" style="1" customWidth="1"/>
    <col min="12" max="251" width="11.42578125" style="1" customWidth="1"/>
    <col min="252" max="16384" width="9.140625" style="1"/>
  </cols>
  <sheetData>
    <row r="1" spans="1:14" x14ac:dyDescent="0.2">
      <c r="A1" s="223" t="s">
        <v>104</v>
      </c>
      <c r="B1" s="223"/>
      <c r="C1" s="223"/>
      <c r="D1" s="223"/>
      <c r="E1" s="223"/>
      <c r="F1" s="223"/>
      <c r="G1" s="223"/>
      <c r="H1" s="223"/>
    </row>
    <row r="2" spans="1:14" ht="25.5" customHeight="1" x14ac:dyDescent="0.2">
      <c r="A2" s="43" t="s">
        <v>28</v>
      </c>
      <c r="B2" s="38">
        <v>2001</v>
      </c>
      <c r="C2" s="38">
        <v>2002</v>
      </c>
      <c r="D2" s="38">
        <v>2003</v>
      </c>
      <c r="E2" s="38">
        <v>2004</v>
      </c>
      <c r="F2" s="38">
        <v>2005</v>
      </c>
      <c r="G2" s="38">
        <v>2006</v>
      </c>
      <c r="H2" s="44" t="s">
        <v>70</v>
      </c>
    </row>
    <row r="3" spans="1:14" x14ac:dyDescent="0.2">
      <c r="A3" s="45" t="s">
        <v>0</v>
      </c>
      <c r="B3" s="11">
        <v>2990</v>
      </c>
      <c r="C3" s="11">
        <v>12302</v>
      </c>
      <c r="D3" s="11">
        <v>6974</v>
      </c>
      <c r="E3" s="11">
        <v>5392</v>
      </c>
      <c r="F3" s="11">
        <v>2476</v>
      </c>
      <c r="G3" s="11">
        <v>56</v>
      </c>
      <c r="H3" s="46">
        <f>SUM(B3:G3)</f>
        <v>30190</v>
      </c>
    </row>
    <row r="4" spans="1:14" x14ac:dyDescent="0.2">
      <c r="A4" s="45" t="s">
        <v>67</v>
      </c>
      <c r="B4" s="11">
        <v>5603</v>
      </c>
      <c r="C4" s="11">
        <v>12404</v>
      </c>
      <c r="D4" s="11">
        <v>7081</v>
      </c>
      <c r="E4" s="11">
        <v>4781</v>
      </c>
      <c r="F4" s="11">
        <v>2458</v>
      </c>
      <c r="G4" s="11">
        <v>121</v>
      </c>
      <c r="H4" s="46">
        <f>SUM(B4:G4)</f>
        <v>32448</v>
      </c>
    </row>
    <row r="5" spans="1:14" x14ac:dyDescent="0.2">
      <c r="A5" s="45" t="s">
        <v>68</v>
      </c>
      <c r="B5" s="11">
        <v>5373</v>
      </c>
      <c r="C5" s="11">
        <v>12652</v>
      </c>
      <c r="D5" s="11">
        <v>7538</v>
      </c>
      <c r="E5" s="11">
        <v>4996</v>
      </c>
      <c r="F5" s="11">
        <v>2469</v>
      </c>
      <c r="G5" s="11">
        <v>120</v>
      </c>
      <c r="H5" s="46">
        <f>SUM(B5:G5)</f>
        <v>33148</v>
      </c>
    </row>
    <row r="6" spans="1:14" x14ac:dyDescent="0.2">
      <c r="A6" s="12" t="s">
        <v>54</v>
      </c>
      <c r="B6" s="47">
        <v>3.1</v>
      </c>
      <c r="C6" s="47">
        <v>1.8</v>
      </c>
      <c r="D6" s="47">
        <v>2.2999999999999998</v>
      </c>
      <c r="E6" s="47">
        <v>3.2</v>
      </c>
      <c r="F6" s="47">
        <v>3</v>
      </c>
      <c r="G6" s="47">
        <v>4.5999999999999996</v>
      </c>
      <c r="H6" s="48"/>
    </row>
    <row r="8" spans="1:14" x14ac:dyDescent="0.2">
      <c r="A8" s="228" t="s">
        <v>55</v>
      </c>
      <c r="B8" s="228"/>
      <c r="C8" s="228"/>
      <c r="D8" s="228"/>
      <c r="E8" s="228"/>
      <c r="F8" s="228"/>
      <c r="G8" s="228"/>
      <c r="H8" s="228"/>
    </row>
    <row r="9" spans="1:14" x14ac:dyDescent="0.2">
      <c r="A9" s="229" t="s">
        <v>71</v>
      </c>
      <c r="B9" s="229"/>
      <c r="C9" s="229"/>
      <c r="D9" s="229"/>
      <c r="E9" s="229"/>
      <c r="F9" s="229"/>
      <c r="G9" s="229"/>
      <c r="H9" s="229"/>
    </row>
    <row r="10" spans="1:14" x14ac:dyDescent="0.2">
      <c r="A10" s="18" t="s">
        <v>56</v>
      </c>
    </row>
    <row r="11" spans="1:14" x14ac:dyDescent="0.2">
      <c r="A11" s="224"/>
      <c r="B11" s="224"/>
      <c r="C11" s="224"/>
      <c r="D11" s="224"/>
      <c r="E11" s="224"/>
      <c r="F11" s="224"/>
      <c r="G11" s="224"/>
      <c r="H11" s="224"/>
      <c r="I11" s="224"/>
      <c r="J11" s="224"/>
      <c r="K11" s="224"/>
      <c r="L11" s="224"/>
      <c r="M11" s="224"/>
      <c r="N11" s="224"/>
    </row>
    <row r="13" spans="1:14" x14ac:dyDescent="0.2">
      <c r="A13" s="230" t="s">
        <v>105</v>
      </c>
      <c r="B13" s="230"/>
      <c r="C13" s="230"/>
      <c r="D13" s="230"/>
      <c r="E13" s="230"/>
      <c r="F13" s="230"/>
      <c r="G13" s="230"/>
      <c r="H13" s="230"/>
    </row>
    <row r="14" spans="1:14" ht="55.5" x14ac:dyDescent="0.2">
      <c r="A14" s="49" t="s">
        <v>28</v>
      </c>
      <c r="B14" s="50" t="s">
        <v>72</v>
      </c>
      <c r="C14" s="51" t="s">
        <v>91</v>
      </c>
      <c r="D14" s="50" t="s">
        <v>73</v>
      </c>
      <c r="E14" s="52" t="s">
        <v>92</v>
      </c>
      <c r="F14" s="50" t="s">
        <v>74</v>
      </c>
      <c r="G14" s="53" t="s">
        <v>93</v>
      </c>
      <c r="H14" s="50" t="s">
        <v>75</v>
      </c>
      <c r="I14" s="53" t="s">
        <v>94</v>
      </c>
      <c r="J14" s="54" t="s">
        <v>95</v>
      </c>
      <c r="K14" s="54" t="s">
        <v>96</v>
      </c>
      <c r="L14" s="54" t="s">
        <v>130</v>
      </c>
      <c r="M14" s="18"/>
      <c r="N14" s="18"/>
    </row>
    <row r="15" spans="1:14" x14ac:dyDescent="0.2">
      <c r="A15" s="55" t="s">
        <v>0</v>
      </c>
      <c r="B15" s="56">
        <v>6143</v>
      </c>
      <c r="C15" s="56">
        <v>7934</v>
      </c>
      <c r="D15" s="57">
        <v>7931</v>
      </c>
      <c r="E15" s="58">
        <v>9497</v>
      </c>
      <c r="F15" s="57">
        <v>5712</v>
      </c>
      <c r="G15" s="58">
        <v>6012</v>
      </c>
      <c r="H15" s="57">
        <v>3094</v>
      </c>
      <c r="I15" s="58">
        <v>3413</v>
      </c>
      <c r="J15" s="58">
        <f>[1]SL43_2017_TOT!C3</f>
        <v>6955</v>
      </c>
      <c r="K15" s="58">
        <f>[1]SL43_2018_TOT!C3</f>
        <v>8581</v>
      </c>
      <c r="L15" s="208">
        <v>250</v>
      </c>
      <c r="M15" s="18"/>
      <c r="N15" s="18"/>
    </row>
    <row r="16" spans="1:14" x14ac:dyDescent="0.2">
      <c r="A16" s="59" t="s">
        <v>1</v>
      </c>
      <c r="B16" s="60">
        <v>5333</v>
      </c>
      <c r="C16" s="60">
        <v>7124</v>
      </c>
      <c r="D16" s="61">
        <v>4470</v>
      </c>
      <c r="E16" s="62">
        <f>D16+1566</f>
        <v>6036</v>
      </c>
      <c r="F16" s="61">
        <v>2615</v>
      </c>
      <c r="G16" s="63">
        <v>2704</v>
      </c>
      <c r="H16" s="61">
        <v>1178</v>
      </c>
      <c r="I16" s="63">
        <v>1178</v>
      </c>
      <c r="J16" s="63">
        <f>[1]SL43_2017_TOT!C4</f>
        <v>2487</v>
      </c>
      <c r="K16" s="63">
        <f>[1]SL43_2018_TOT!C4</f>
        <v>1967</v>
      </c>
      <c r="L16" s="208">
        <v>133</v>
      </c>
      <c r="M16" s="18"/>
      <c r="N16" s="18"/>
    </row>
    <row r="17" spans="1:14" ht="12.75" customHeight="1" x14ac:dyDescent="0.2">
      <c r="A17" s="59" t="s">
        <v>76</v>
      </c>
      <c r="B17" s="60">
        <v>5284</v>
      </c>
      <c r="C17" s="60">
        <v>7075</v>
      </c>
      <c r="D17" s="61">
        <v>4626</v>
      </c>
      <c r="E17" s="62">
        <v>6192</v>
      </c>
      <c r="F17" s="61">
        <v>2604</v>
      </c>
      <c r="G17" s="62">
        <v>2693</v>
      </c>
      <c r="H17" s="61">
        <v>1164</v>
      </c>
      <c r="I17" s="62">
        <v>1483</v>
      </c>
      <c r="J17" s="62">
        <f>[1]SL43_2017_TOT!C5</f>
        <v>2840</v>
      </c>
      <c r="K17" s="62">
        <f>[1]SL43_2018_TOT!C5</f>
        <v>1802</v>
      </c>
      <c r="L17" s="208">
        <v>132</v>
      </c>
      <c r="M17" s="18"/>
      <c r="N17" s="18"/>
    </row>
    <row r="18" spans="1:14" s="69" customFormat="1" x14ac:dyDescent="0.2">
      <c r="A18" s="49" t="s">
        <v>54</v>
      </c>
      <c r="B18" s="64">
        <v>2.2999999999999998</v>
      </c>
      <c r="C18" s="65" t="s">
        <v>11</v>
      </c>
      <c r="D18" s="66">
        <v>2.2000000000000002</v>
      </c>
      <c r="E18" s="67" t="s">
        <v>11</v>
      </c>
      <c r="F18" s="66">
        <f>4696/F16</f>
        <v>1.795793499043977</v>
      </c>
      <c r="G18" s="67" t="s">
        <v>11</v>
      </c>
      <c r="H18" s="66">
        <v>2.2999999999999998</v>
      </c>
      <c r="I18" s="67" t="s">
        <v>11</v>
      </c>
      <c r="J18" s="68">
        <f>[1]SL43_2017_TOT!C6</f>
        <v>1.97708082026538</v>
      </c>
      <c r="K18" s="68">
        <f>[1]SL43_2018_TOT!C6</f>
        <v>1.7414878609232762</v>
      </c>
      <c r="L18" s="207">
        <v>2.1</v>
      </c>
    </row>
    <row r="19" spans="1:14" x14ac:dyDescent="0.2">
      <c r="A19" s="228" t="s">
        <v>55</v>
      </c>
      <c r="B19" s="228"/>
      <c r="C19" s="228"/>
      <c r="D19" s="228"/>
      <c r="E19" s="228"/>
      <c r="F19" s="228"/>
      <c r="G19" s="228"/>
      <c r="H19" s="228"/>
    </row>
    <row r="20" spans="1:14" x14ac:dyDescent="0.2">
      <c r="A20" s="220" t="s">
        <v>97</v>
      </c>
      <c r="B20" s="220"/>
      <c r="C20" s="220"/>
      <c r="D20" s="220"/>
      <c r="E20" s="220"/>
      <c r="F20" s="220"/>
      <c r="G20" s="220"/>
      <c r="H20" s="220"/>
    </row>
    <row r="21" spans="1:14" x14ac:dyDescent="0.2">
      <c r="A21" s="220" t="s">
        <v>77</v>
      </c>
      <c r="B21" s="220"/>
      <c r="C21" s="220"/>
      <c r="D21" s="220"/>
      <c r="E21" s="220"/>
      <c r="F21" s="220"/>
      <c r="G21" s="220"/>
      <c r="H21" s="220"/>
      <c r="I21" s="220"/>
      <c r="J21" s="220"/>
      <c r="K21" s="220"/>
      <c r="L21" s="220"/>
      <c r="M21" s="220"/>
    </row>
    <row r="22" spans="1:14" x14ac:dyDescent="0.2">
      <c r="A22" s="213" t="s">
        <v>129</v>
      </c>
    </row>
  </sheetData>
  <mergeCells count="8">
    <mergeCell ref="A20:H20"/>
    <mergeCell ref="A21:M21"/>
    <mergeCell ref="A1:H1"/>
    <mergeCell ref="A8:H8"/>
    <mergeCell ref="A9:H9"/>
    <mergeCell ref="A11:N11"/>
    <mergeCell ref="A13:H13"/>
    <mergeCell ref="A19:H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3" tint="0.39997558519241921"/>
  </sheetPr>
  <dimension ref="A1:L33"/>
  <sheetViews>
    <sheetView showGridLines="0" topLeftCell="A2" zoomScaleNormal="100" workbookViewId="0">
      <pane xSplit="1" topLeftCell="B1" activePane="topRight" state="frozen"/>
      <selection pane="topRight" activeCell="A2" sqref="A2:F2"/>
    </sheetView>
  </sheetViews>
  <sheetFormatPr baseColWidth="10" defaultColWidth="9.140625" defaultRowHeight="12.75" x14ac:dyDescent="0.2"/>
  <cols>
    <col min="1" max="1" width="24.28515625" style="1" customWidth="1"/>
    <col min="2" max="256" width="11.42578125" style="1" customWidth="1"/>
    <col min="257" max="16384" width="9.140625" style="1"/>
  </cols>
  <sheetData>
    <row r="1" spans="1:12" ht="7.5" customHeight="1" x14ac:dyDescent="0.2"/>
    <row r="2" spans="1:12" ht="42" customHeight="1" x14ac:dyDescent="0.2">
      <c r="A2" s="231" t="s">
        <v>114</v>
      </c>
      <c r="B2" s="231"/>
      <c r="C2" s="231"/>
      <c r="D2" s="231"/>
      <c r="E2" s="231"/>
      <c r="F2" s="231"/>
    </row>
    <row r="3" spans="1:12" ht="6" customHeight="1" x14ac:dyDescent="0.2"/>
    <row r="4" spans="1:12" x14ac:dyDescent="0.2">
      <c r="A4" s="113" t="s">
        <v>28</v>
      </c>
      <c r="B4" s="70"/>
      <c r="C4" s="114">
        <v>2011</v>
      </c>
      <c r="D4" s="115">
        <v>2012</v>
      </c>
      <c r="E4" s="115">
        <v>2013</v>
      </c>
      <c r="F4" s="115">
        <v>2014</v>
      </c>
      <c r="G4" s="115">
        <v>2015</v>
      </c>
      <c r="H4" s="115">
        <v>2016</v>
      </c>
      <c r="I4" s="115">
        <v>2017</v>
      </c>
      <c r="J4" s="115">
        <v>2018</v>
      </c>
      <c r="K4" s="115">
        <v>2019</v>
      </c>
    </row>
    <row r="5" spans="1:12" ht="16.5" customHeight="1" x14ac:dyDescent="0.2">
      <c r="A5" s="235" t="s">
        <v>25</v>
      </c>
      <c r="B5" s="235"/>
      <c r="C5" s="235"/>
      <c r="D5" s="235"/>
      <c r="E5" s="71"/>
      <c r="F5" s="71"/>
      <c r="G5" s="71"/>
      <c r="H5" s="71"/>
      <c r="I5" s="71"/>
      <c r="J5" s="71"/>
      <c r="K5" s="71"/>
    </row>
    <row r="6" spans="1:12" x14ac:dyDescent="0.2">
      <c r="A6" s="38" t="s">
        <v>24</v>
      </c>
      <c r="B6" s="70"/>
      <c r="C6" s="70"/>
      <c r="D6" s="70"/>
      <c r="E6" s="70"/>
      <c r="F6" s="70"/>
      <c r="G6" s="70"/>
      <c r="H6" s="70"/>
      <c r="I6" s="70"/>
      <c r="J6" s="70"/>
      <c r="K6" s="70"/>
    </row>
    <row r="7" spans="1:12" x14ac:dyDescent="0.2">
      <c r="A7" s="55" t="s">
        <v>0</v>
      </c>
      <c r="B7" s="72"/>
      <c r="C7" s="116">
        <v>6775</v>
      </c>
      <c r="D7" s="116">
        <v>6903</v>
      </c>
      <c r="E7" s="116">
        <v>7467</v>
      </c>
      <c r="F7" s="116">
        <v>7733</v>
      </c>
      <c r="G7" s="116">
        <v>6563</v>
      </c>
      <c r="H7" s="116">
        <v>4182</v>
      </c>
      <c r="I7" s="117">
        <v>6130</v>
      </c>
      <c r="J7" s="117">
        <v>5508</v>
      </c>
      <c r="K7" s="117">
        <v>6292</v>
      </c>
      <c r="L7" s="106"/>
    </row>
    <row r="8" spans="1:12" x14ac:dyDescent="0.2">
      <c r="A8" s="232" t="s">
        <v>1</v>
      </c>
      <c r="B8" s="118" t="s">
        <v>7</v>
      </c>
      <c r="C8" s="15" t="s">
        <v>10</v>
      </c>
      <c r="D8" s="11">
        <v>3014</v>
      </c>
      <c r="E8" s="15">
        <v>2135</v>
      </c>
      <c r="F8" s="15">
        <v>2911</v>
      </c>
      <c r="G8" s="15">
        <v>2221</v>
      </c>
      <c r="H8" s="15">
        <v>1728.2196284827214</v>
      </c>
      <c r="I8" s="119">
        <v>2247.015294269182</v>
      </c>
      <c r="J8" s="119">
        <v>2353</v>
      </c>
      <c r="K8" s="119">
        <v>1878</v>
      </c>
      <c r="L8" s="106"/>
    </row>
    <row r="9" spans="1:12" x14ac:dyDescent="0.2">
      <c r="A9" s="232"/>
      <c r="B9" s="120" t="s">
        <v>8</v>
      </c>
      <c r="C9" s="15" t="s">
        <v>10</v>
      </c>
      <c r="D9" s="11">
        <v>3262</v>
      </c>
      <c r="E9" s="15">
        <v>4869</v>
      </c>
      <c r="F9" s="15">
        <v>3730</v>
      </c>
      <c r="G9" s="15">
        <v>4594</v>
      </c>
      <c r="H9" s="15">
        <v>2651.7803715172786</v>
      </c>
      <c r="I9" s="119">
        <v>3918</v>
      </c>
      <c r="J9" s="119">
        <v>2175</v>
      </c>
      <c r="K9" s="119">
        <v>3724</v>
      </c>
      <c r="L9" s="106"/>
    </row>
    <row r="10" spans="1:12" x14ac:dyDescent="0.2">
      <c r="A10" s="232"/>
      <c r="B10" s="121" t="s">
        <v>2</v>
      </c>
      <c r="C10" s="122">
        <v>6469</v>
      </c>
      <c r="D10" s="116">
        <v>6276</v>
      </c>
      <c r="E10" s="116">
        <v>7004</v>
      </c>
      <c r="F10" s="116">
        <v>6641</v>
      </c>
      <c r="G10" s="116">
        <v>6815</v>
      </c>
      <c r="H10" s="116">
        <v>4380</v>
      </c>
      <c r="I10" s="117">
        <v>6165</v>
      </c>
      <c r="J10" s="117">
        <v>4528</v>
      </c>
      <c r="K10" s="117">
        <v>5602</v>
      </c>
      <c r="L10" s="106"/>
    </row>
    <row r="11" spans="1:12" ht="12" customHeight="1" x14ac:dyDescent="0.2">
      <c r="A11" s="123" t="s">
        <v>39</v>
      </c>
      <c r="B11" s="116"/>
      <c r="C11" s="124">
        <v>7.8</v>
      </c>
      <c r="D11" s="1">
        <v>7.4</v>
      </c>
      <c r="E11" s="1">
        <v>7.5</v>
      </c>
      <c r="F11" s="1">
        <v>6.9</v>
      </c>
      <c r="G11" s="106">
        <f>50117/6815</f>
        <v>7.3539251650770359</v>
      </c>
      <c r="H11" s="106">
        <v>8.6107305936073057</v>
      </c>
      <c r="I11" s="125">
        <v>7.2994322789943231</v>
      </c>
      <c r="J11" s="126">
        <v>7.6817579505300353</v>
      </c>
      <c r="K11" s="126">
        <v>7.1374509103891466</v>
      </c>
      <c r="L11" s="106"/>
    </row>
    <row r="12" spans="1:12" x14ac:dyDescent="0.2">
      <c r="A12" s="233" t="s">
        <v>26</v>
      </c>
      <c r="B12" s="233"/>
      <c r="C12" s="233"/>
      <c r="D12" s="70"/>
      <c r="E12" s="70"/>
      <c r="F12" s="70"/>
      <c r="G12" s="70"/>
      <c r="H12" s="70"/>
      <c r="I12" s="74"/>
      <c r="J12" s="70"/>
      <c r="K12" s="70"/>
      <c r="L12" s="106"/>
    </row>
    <row r="13" spans="1:12" x14ac:dyDescent="0.2">
      <c r="A13" s="55" t="s">
        <v>0</v>
      </c>
      <c r="B13" s="72"/>
      <c r="C13" s="127" t="s">
        <v>10</v>
      </c>
      <c r="D13" s="15" t="s">
        <v>10</v>
      </c>
      <c r="E13" s="128" t="s">
        <v>10</v>
      </c>
      <c r="F13" s="128" t="s">
        <v>10</v>
      </c>
      <c r="G13" s="128" t="s">
        <v>10</v>
      </c>
      <c r="H13" s="128" t="s">
        <v>50</v>
      </c>
      <c r="I13" s="129" t="s">
        <v>10</v>
      </c>
      <c r="J13" s="129" t="s">
        <v>10</v>
      </c>
      <c r="K13" s="129" t="s">
        <v>10</v>
      </c>
      <c r="L13" s="106"/>
    </row>
    <row r="14" spans="1:12" x14ac:dyDescent="0.2">
      <c r="A14" s="232" t="s">
        <v>1</v>
      </c>
      <c r="B14" s="118" t="s">
        <v>7</v>
      </c>
      <c r="C14" s="15" t="s">
        <v>10</v>
      </c>
      <c r="D14" s="11">
        <v>10027</v>
      </c>
      <c r="E14" s="11">
        <v>5545</v>
      </c>
      <c r="F14" s="11">
        <v>10667</v>
      </c>
      <c r="G14" s="11">
        <v>6501</v>
      </c>
      <c r="H14" s="11">
        <v>8347.6079368042847</v>
      </c>
      <c r="I14" s="130">
        <v>6698.7719396549237</v>
      </c>
      <c r="J14" s="131">
        <v>5225.2062172114929</v>
      </c>
      <c r="K14" s="131">
        <v>5276</v>
      </c>
      <c r="L14" s="106"/>
    </row>
    <row r="15" spans="1:12" x14ac:dyDescent="0.2">
      <c r="A15" s="232"/>
      <c r="B15" s="120" t="s">
        <v>8</v>
      </c>
      <c r="C15" s="15" t="s">
        <v>10</v>
      </c>
      <c r="D15" s="11">
        <v>8390</v>
      </c>
      <c r="E15" s="11">
        <v>9361</v>
      </c>
      <c r="F15" s="11">
        <v>9954</v>
      </c>
      <c r="G15" s="11">
        <v>8178</v>
      </c>
      <c r="H15" s="11">
        <v>8411.3920631957135</v>
      </c>
      <c r="I15" s="130">
        <v>7807.2280603450763</v>
      </c>
      <c r="J15" s="131">
        <v>6818.7937827885071</v>
      </c>
      <c r="K15" s="131">
        <v>4622</v>
      </c>
      <c r="L15" s="106"/>
    </row>
    <row r="16" spans="1:12" x14ac:dyDescent="0.2">
      <c r="A16" s="232"/>
      <c r="B16" s="121" t="s">
        <v>2</v>
      </c>
      <c r="C16" s="122">
        <v>13850</v>
      </c>
      <c r="D16" s="116">
        <v>18417</v>
      </c>
      <c r="E16" s="116">
        <v>14906</v>
      </c>
      <c r="F16" s="116">
        <v>20621</v>
      </c>
      <c r="G16" s="116">
        <v>14679</v>
      </c>
      <c r="H16" s="116">
        <v>16759</v>
      </c>
      <c r="I16" s="117">
        <v>14506</v>
      </c>
      <c r="J16" s="117">
        <v>12044</v>
      </c>
      <c r="K16" s="117">
        <v>9898</v>
      </c>
      <c r="L16" s="106"/>
    </row>
    <row r="17" spans="1:12" ht="12.75" customHeight="1" x14ac:dyDescent="0.2">
      <c r="A17" s="132" t="s">
        <v>39</v>
      </c>
      <c r="B17" s="116"/>
      <c r="C17" s="127">
        <v>2.1</v>
      </c>
      <c r="D17" s="106">
        <v>1.6</v>
      </c>
      <c r="E17" s="1">
        <v>2.1</v>
      </c>
      <c r="F17" s="1">
        <v>1.6</v>
      </c>
      <c r="G17" s="106">
        <f>31836/14679</f>
        <v>2.1688125894134478</v>
      </c>
      <c r="H17" s="106">
        <v>1.7116176382839072</v>
      </c>
      <c r="I17" s="125">
        <v>2.3656418033916999</v>
      </c>
      <c r="J17" s="126">
        <v>1.904433742942544</v>
      </c>
      <c r="K17" s="126">
        <v>2.2711658920994142</v>
      </c>
      <c r="L17" s="106"/>
    </row>
    <row r="18" spans="1:12" ht="18.75" customHeight="1" x14ac:dyDescent="0.2">
      <c r="A18" s="236" t="s">
        <v>29</v>
      </c>
      <c r="B18" s="236"/>
      <c r="C18" s="236"/>
      <c r="D18" s="236"/>
      <c r="E18" s="71"/>
      <c r="F18" s="71"/>
      <c r="G18" s="71"/>
      <c r="H18" s="71"/>
      <c r="I18" s="71"/>
      <c r="J18" s="71"/>
      <c r="K18" s="71"/>
      <c r="L18" s="106"/>
    </row>
    <row r="19" spans="1:12" x14ac:dyDescent="0.2">
      <c r="A19" s="38" t="s">
        <v>24</v>
      </c>
      <c r="B19" s="70"/>
      <c r="C19" s="70"/>
      <c r="D19" s="70"/>
      <c r="E19" s="70"/>
      <c r="F19" s="70"/>
      <c r="G19" s="70"/>
      <c r="H19" s="70"/>
      <c r="I19" s="74"/>
      <c r="J19" s="70"/>
      <c r="K19" s="70"/>
      <c r="L19" s="106"/>
    </row>
    <row r="20" spans="1:12" x14ac:dyDescent="0.2">
      <c r="A20" s="55" t="s">
        <v>0</v>
      </c>
      <c r="B20" s="72"/>
      <c r="C20" s="116">
        <v>193</v>
      </c>
      <c r="D20" s="116">
        <v>209</v>
      </c>
      <c r="E20" s="69">
        <v>198</v>
      </c>
      <c r="F20" s="69">
        <v>200</v>
      </c>
      <c r="G20" s="69">
        <v>183</v>
      </c>
      <c r="H20" s="69">
        <v>187</v>
      </c>
      <c r="I20" s="133">
        <v>292</v>
      </c>
      <c r="J20" s="133">
        <v>357</v>
      </c>
      <c r="K20" s="133">
        <v>409</v>
      </c>
      <c r="L20" s="106"/>
    </row>
    <row r="21" spans="1:12" x14ac:dyDescent="0.2">
      <c r="A21" s="232" t="s">
        <v>1</v>
      </c>
      <c r="B21" s="118" t="s">
        <v>7</v>
      </c>
      <c r="C21" s="15" t="s">
        <v>10</v>
      </c>
      <c r="D21" s="11">
        <v>96</v>
      </c>
      <c r="E21" s="1">
        <v>96</v>
      </c>
      <c r="F21" s="1">
        <v>71</v>
      </c>
      <c r="G21" s="1">
        <v>111</v>
      </c>
      <c r="H21" s="1">
        <v>95</v>
      </c>
      <c r="I21" s="130">
        <v>105</v>
      </c>
      <c r="J21" s="1">
        <v>188</v>
      </c>
      <c r="K21" s="1">
        <v>135</v>
      </c>
      <c r="L21" s="106"/>
    </row>
    <row r="22" spans="1:12" x14ac:dyDescent="0.2">
      <c r="A22" s="232"/>
      <c r="B22" s="120" t="s">
        <v>8</v>
      </c>
      <c r="C22" s="15" t="s">
        <v>10</v>
      </c>
      <c r="D22" s="11">
        <v>91</v>
      </c>
      <c r="E22" s="1">
        <v>101</v>
      </c>
      <c r="F22" s="1">
        <v>78</v>
      </c>
      <c r="G22" s="1">
        <v>67</v>
      </c>
      <c r="H22" s="1">
        <v>57</v>
      </c>
      <c r="I22" s="130">
        <v>131</v>
      </c>
      <c r="J22" s="1">
        <v>95</v>
      </c>
      <c r="K22" s="1">
        <v>134</v>
      </c>
      <c r="L22" s="106"/>
    </row>
    <row r="23" spans="1:12" x14ac:dyDescent="0.2">
      <c r="A23" s="232"/>
      <c r="B23" s="121" t="s">
        <v>2</v>
      </c>
      <c r="C23" s="122">
        <v>171</v>
      </c>
      <c r="D23" s="116">
        <v>187</v>
      </c>
      <c r="E23" s="69">
        <v>197</v>
      </c>
      <c r="F23" s="69">
        <v>149</v>
      </c>
      <c r="G23" s="69">
        <v>178</v>
      </c>
      <c r="H23" s="69">
        <v>152</v>
      </c>
      <c r="I23" s="133">
        <v>236</v>
      </c>
      <c r="J23" s="133">
        <v>283</v>
      </c>
      <c r="K23" s="133">
        <v>269</v>
      </c>
      <c r="L23" s="106"/>
    </row>
    <row r="24" spans="1:12" ht="11.25" customHeight="1" x14ac:dyDescent="0.2">
      <c r="A24" s="123" t="s">
        <v>39</v>
      </c>
      <c r="B24" s="116"/>
      <c r="C24" s="124">
        <v>13.2</v>
      </c>
      <c r="D24" s="1">
        <v>11.9</v>
      </c>
      <c r="E24" s="1">
        <v>11.5</v>
      </c>
      <c r="F24" s="1">
        <v>12.8</v>
      </c>
      <c r="G24" s="106">
        <f>1850/178</f>
        <v>10.393258426966293</v>
      </c>
      <c r="H24" s="106">
        <v>12.940789473684211</v>
      </c>
      <c r="I24" s="125">
        <v>8.6186440677966107</v>
      </c>
      <c r="J24" s="126">
        <v>6.7950530035335692</v>
      </c>
      <c r="K24" s="126">
        <v>6.8513011152416361</v>
      </c>
      <c r="L24" s="106"/>
    </row>
    <row r="25" spans="1:12" x14ac:dyDescent="0.2">
      <c r="A25" s="233" t="s">
        <v>26</v>
      </c>
      <c r="B25" s="233"/>
      <c r="C25" s="233"/>
      <c r="D25" s="70"/>
      <c r="E25" s="70"/>
      <c r="F25" s="70"/>
      <c r="G25" s="70"/>
      <c r="H25" s="70"/>
      <c r="I25" s="74"/>
      <c r="J25" s="70"/>
      <c r="K25" s="70"/>
      <c r="L25" s="106"/>
    </row>
    <row r="26" spans="1:12" x14ac:dyDescent="0.2">
      <c r="A26" s="55" t="s">
        <v>0</v>
      </c>
      <c r="B26" s="72"/>
      <c r="C26" s="134">
        <v>453</v>
      </c>
      <c r="D26" s="116">
        <v>464</v>
      </c>
      <c r="E26" s="69">
        <v>441</v>
      </c>
      <c r="F26" s="69">
        <v>397</v>
      </c>
      <c r="G26" s="69">
        <v>403</v>
      </c>
      <c r="H26" s="69">
        <v>463</v>
      </c>
      <c r="I26" s="133">
        <v>401</v>
      </c>
      <c r="J26" s="133">
        <v>156</v>
      </c>
      <c r="K26" s="133">
        <v>352</v>
      </c>
      <c r="L26" s="106"/>
    </row>
    <row r="27" spans="1:12" x14ac:dyDescent="0.2">
      <c r="A27" s="232" t="s">
        <v>1</v>
      </c>
      <c r="B27" s="118" t="s">
        <v>7</v>
      </c>
      <c r="C27" s="15" t="s">
        <v>10</v>
      </c>
      <c r="D27" s="11">
        <v>106</v>
      </c>
      <c r="E27" s="1">
        <v>109</v>
      </c>
      <c r="F27" s="1">
        <v>100</v>
      </c>
      <c r="G27" s="1">
        <v>136</v>
      </c>
      <c r="H27" s="1">
        <v>190</v>
      </c>
      <c r="I27" s="130">
        <v>144</v>
      </c>
      <c r="J27" s="1">
        <v>69</v>
      </c>
      <c r="K27" s="1">
        <v>80</v>
      </c>
      <c r="L27" s="106"/>
    </row>
    <row r="28" spans="1:12" x14ac:dyDescent="0.2">
      <c r="A28" s="232"/>
      <c r="B28" s="120" t="s">
        <v>8</v>
      </c>
      <c r="C28" s="15" t="s">
        <v>10</v>
      </c>
      <c r="D28" s="11">
        <v>256</v>
      </c>
      <c r="E28" s="1">
        <v>209</v>
      </c>
      <c r="F28" s="1">
        <v>188</v>
      </c>
      <c r="G28" s="1">
        <v>155</v>
      </c>
      <c r="H28" s="1">
        <v>136</v>
      </c>
      <c r="I28" s="130">
        <v>185</v>
      </c>
      <c r="J28" s="1">
        <v>65</v>
      </c>
      <c r="K28" s="1">
        <v>165</v>
      </c>
      <c r="L28" s="106"/>
    </row>
    <row r="29" spans="1:12" x14ac:dyDescent="0.2">
      <c r="A29" s="232"/>
      <c r="B29" s="121" t="s">
        <v>2</v>
      </c>
      <c r="C29" s="122">
        <v>316</v>
      </c>
      <c r="D29" s="116">
        <v>362</v>
      </c>
      <c r="E29" s="69">
        <v>318</v>
      </c>
      <c r="F29" s="69">
        <v>388</v>
      </c>
      <c r="G29" s="69">
        <v>291</v>
      </c>
      <c r="H29" s="69">
        <v>326</v>
      </c>
      <c r="I29" s="133">
        <v>329</v>
      </c>
      <c r="J29" s="133">
        <v>134</v>
      </c>
      <c r="K29" s="133">
        <v>245</v>
      </c>
      <c r="L29" s="106"/>
    </row>
    <row r="30" spans="1:12" ht="13.5" customHeight="1" x14ac:dyDescent="0.2">
      <c r="A30" s="132" t="s">
        <v>39</v>
      </c>
      <c r="B30" s="116"/>
      <c r="C30" s="127" t="s">
        <v>10</v>
      </c>
      <c r="D30" s="135" t="s">
        <v>10</v>
      </c>
      <c r="E30" s="136" t="s">
        <v>10</v>
      </c>
      <c r="F30" s="136" t="s">
        <v>10</v>
      </c>
      <c r="G30" s="136">
        <f>470/291</f>
        <v>1.6151202749140894</v>
      </c>
      <c r="H30" s="136">
        <v>3.3619631901840492</v>
      </c>
      <c r="I30" s="137">
        <v>2.4407294832826749</v>
      </c>
      <c r="J30" s="126">
        <v>2</v>
      </c>
      <c r="K30" s="126">
        <v>2.0326530612244897</v>
      </c>
      <c r="L30" s="106"/>
    </row>
    <row r="31" spans="1:12" ht="41.45" customHeight="1" x14ac:dyDescent="0.2">
      <c r="A31" s="224" t="s">
        <v>30</v>
      </c>
      <c r="B31" s="234"/>
      <c r="C31" s="234"/>
      <c r="D31" s="234"/>
    </row>
    <row r="32" spans="1:12" ht="12.75" customHeight="1" x14ac:dyDescent="0.2"/>
    <row r="33" spans="1:1" x14ac:dyDescent="0.2">
      <c r="A33" s="1" t="s">
        <v>49</v>
      </c>
    </row>
  </sheetData>
  <mergeCells count="10">
    <mergeCell ref="A2:F2"/>
    <mergeCell ref="A8:A10"/>
    <mergeCell ref="A12:C12"/>
    <mergeCell ref="A14:A16"/>
    <mergeCell ref="A31:D31"/>
    <mergeCell ref="A5:D5"/>
    <mergeCell ref="A18:D18"/>
    <mergeCell ref="A21:A23"/>
    <mergeCell ref="A25:C25"/>
    <mergeCell ref="A27:A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3" tint="0.39997558519241921"/>
  </sheetPr>
  <dimension ref="A1:L47"/>
  <sheetViews>
    <sheetView showGridLines="0" workbookViewId="0">
      <pane xSplit="3" ySplit="23" topLeftCell="F24" activePane="bottomRight" state="frozen"/>
      <selection pane="topRight" activeCell="D1" sqref="D1"/>
      <selection pane="bottomLeft" activeCell="A24" sqref="A24"/>
      <selection pane="bottomRight" activeCell="A2" sqref="A2:F2"/>
    </sheetView>
  </sheetViews>
  <sheetFormatPr baseColWidth="10" defaultColWidth="9.140625" defaultRowHeight="12.75" x14ac:dyDescent="0.2"/>
  <cols>
    <col min="1" max="1" width="24.28515625" style="1" customWidth="1"/>
    <col min="2" max="256" width="11.42578125" style="1" customWidth="1"/>
    <col min="257" max="16384" width="9.140625" style="1"/>
  </cols>
  <sheetData>
    <row r="1" spans="1:12" ht="7.5" customHeight="1" x14ac:dyDescent="0.2"/>
    <row r="2" spans="1:12" ht="42" customHeight="1" x14ac:dyDescent="0.2">
      <c r="A2" s="231" t="s">
        <v>114</v>
      </c>
      <c r="B2" s="231"/>
      <c r="C2" s="231"/>
      <c r="D2" s="231"/>
      <c r="E2" s="231"/>
      <c r="F2" s="231"/>
    </row>
    <row r="3" spans="1:12" ht="6" customHeight="1" x14ac:dyDescent="0.2"/>
    <row r="4" spans="1:12" x14ac:dyDescent="0.2">
      <c r="A4" s="113" t="s">
        <v>28</v>
      </c>
      <c r="B4" s="70"/>
      <c r="C4" s="114">
        <v>2011</v>
      </c>
      <c r="D4" s="115">
        <v>2012</v>
      </c>
      <c r="E4" s="115">
        <v>2013</v>
      </c>
      <c r="F4" s="115">
        <v>2014</v>
      </c>
      <c r="G4" s="115">
        <v>2015</v>
      </c>
      <c r="H4" s="115">
        <v>2016</v>
      </c>
      <c r="I4" s="115">
        <v>2017</v>
      </c>
      <c r="J4" s="115">
        <v>2018</v>
      </c>
      <c r="K4" s="115">
        <v>2019</v>
      </c>
    </row>
    <row r="5" spans="1:12" ht="16.5" customHeight="1" x14ac:dyDescent="0.2">
      <c r="A5" s="235" t="s">
        <v>25</v>
      </c>
      <c r="B5" s="235"/>
      <c r="C5" s="235"/>
      <c r="D5" s="235"/>
      <c r="E5" s="71"/>
      <c r="F5" s="71"/>
      <c r="G5" s="71"/>
      <c r="H5" s="71"/>
      <c r="I5" s="71"/>
      <c r="J5" s="71"/>
      <c r="K5" s="71"/>
    </row>
    <row r="6" spans="1:12" x14ac:dyDescent="0.2">
      <c r="A6" s="38" t="s">
        <v>24</v>
      </c>
      <c r="B6" s="70"/>
      <c r="C6" s="70"/>
      <c r="D6" s="70"/>
      <c r="E6" s="70"/>
      <c r="F6" s="70"/>
      <c r="G6" s="70"/>
      <c r="H6" s="70"/>
      <c r="I6" s="70"/>
      <c r="J6" s="70"/>
      <c r="K6" s="70"/>
    </row>
    <row r="7" spans="1:12" x14ac:dyDescent="0.2">
      <c r="A7" s="184" t="s">
        <v>0</v>
      </c>
      <c r="B7" s="187"/>
      <c r="C7" s="188">
        <v>6775</v>
      </c>
      <c r="D7" s="188">
        <v>6903</v>
      </c>
      <c r="E7" s="188">
        <v>7467</v>
      </c>
      <c r="F7" s="188">
        <v>7733</v>
      </c>
      <c r="G7" s="188">
        <v>6563</v>
      </c>
      <c r="H7" s="188">
        <v>4182</v>
      </c>
      <c r="I7" s="189">
        <v>6130</v>
      </c>
      <c r="J7" s="189">
        <v>5508</v>
      </c>
      <c r="K7" s="189">
        <v>6292</v>
      </c>
      <c r="L7" s="169"/>
    </row>
    <row r="8" spans="1:12" x14ac:dyDescent="0.2">
      <c r="A8" s="185" t="s">
        <v>125</v>
      </c>
      <c r="B8" s="55"/>
      <c r="C8" s="7"/>
      <c r="D8" s="7"/>
      <c r="E8" s="7"/>
      <c r="F8" s="7"/>
      <c r="G8" s="7"/>
      <c r="H8" s="7">
        <v>31</v>
      </c>
      <c r="I8" s="190">
        <v>49</v>
      </c>
      <c r="J8" s="190">
        <v>51</v>
      </c>
      <c r="K8" s="183">
        <v>52</v>
      </c>
      <c r="L8" s="169"/>
    </row>
    <row r="9" spans="1:12" x14ac:dyDescent="0.2">
      <c r="A9" s="185" t="s">
        <v>126</v>
      </c>
      <c r="B9" s="55"/>
      <c r="C9" s="7"/>
      <c r="D9" s="7"/>
      <c r="E9" s="7"/>
      <c r="F9" s="7"/>
      <c r="G9" s="7"/>
      <c r="H9" s="7">
        <v>1195</v>
      </c>
      <c r="I9" s="190">
        <v>372</v>
      </c>
      <c r="J9" s="190">
        <v>1084</v>
      </c>
      <c r="K9" s="183">
        <v>482</v>
      </c>
      <c r="L9" s="169"/>
    </row>
    <row r="10" spans="1:12" x14ac:dyDescent="0.2">
      <c r="A10" s="185" t="s">
        <v>127</v>
      </c>
      <c r="B10" s="55"/>
      <c r="C10" s="7"/>
      <c r="D10" s="7"/>
      <c r="E10" s="7"/>
      <c r="F10" s="7"/>
      <c r="G10" s="7"/>
      <c r="H10" s="7">
        <v>2151</v>
      </c>
      <c r="I10" s="190">
        <v>2864</v>
      </c>
      <c r="J10" s="190">
        <v>2329</v>
      </c>
      <c r="K10" s="183">
        <v>3534</v>
      </c>
      <c r="L10" s="169"/>
    </row>
    <row r="11" spans="1:12" x14ac:dyDescent="0.2">
      <c r="A11" s="186" t="s">
        <v>128</v>
      </c>
      <c r="B11" s="191"/>
      <c r="C11" s="14"/>
      <c r="D11" s="14"/>
      <c r="E11" s="14"/>
      <c r="F11" s="14"/>
      <c r="G11" s="14"/>
      <c r="H11" s="14">
        <v>805</v>
      </c>
      <c r="I11" s="192">
        <v>2845</v>
      </c>
      <c r="J11" s="192">
        <v>2044</v>
      </c>
      <c r="K11" s="203">
        <v>2224</v>
      </c>
      <c r="L11" s="169"/>
    </row>
    <row r="12" spans="1:12" x14ac:dyDescent="0.2">
      <c r="A12" s="232" t="s">
        <v>1</v>
      </c>
      <c r="B12" s="118" t="s">
        <v>7</v>
      </c>
      <c r="C12" s="15" t="s">
        <v>10</v>
      </c>
      <c r="D12" s="11">
        <v>3014</v>
      </c>
      <c r="E12" s="15">
        <v>2135</v>
      </c>
      <c r="F12" s="15">
        <v>2911</v>
      </c>
      <c r="G12" s="15">
        <v>2221</v>
      </c>
      <c r="H12" s="15">
        <v>1728.2196284827214</v>
      </c>
      <c r="I12" s="119">
        <v>2247.015294269182</v>
      </c>
      <c r="J12" s="119">
        <v>2353</v>
      </c>
      <c r="K12" s="119">
        <v>1878</v>
      </c>
      <c r="L12" s="169"/>
    </row>
    <row r="13" spans="1:12" x14ac:dyDescent="0.2">
      <c r="A13" s="232"/>
      <c r="B13" s="120" t="s">
        <v>8</v>
      </c>
      <c r="C13" s="15" t="s">
        <v>10</v>
      </c>
      <c r="D13" s="11">
        <v>3262</v>
      </c>
      <c r="E13" s="15">
        <v>4869</v>
      </c>
      <c r="F13" s="15">
        <v>3730</v>
      </c>
      <c r="G13" s="15">
        <v>4594</v>
      </c>
      <c r="H13" s="15">
        <v>2651.7803715172786</v>
      </c>
      <c r="I13" s="119">
        <v>3918</v>
      </c>
      <c r="J13" s="119">
        <v>2175</v>
      </c>
      <c r="K13" s="119">
        <v>3724</v>
      </c>
      <c r="L13" s="169"/>
    </row>
    <row r="14" spans="1:12" x14ac:dyDescent="0.2">
      <c r="A14" s="232"/>
      <c r="B14" s="121" t="s">
        <v>2</v>
      </c>
      <c r="C14" s="122">
        <v>6469</v>
      </c>
      <c r="D14" s="116">
        <v>6276</v>
      </c>
      <c r="E14" s="116">
        <v>7004</v>
      </c>
      <c r="F14" s="116">
        <v>6641</v>
      </c>
      <c r="G14" s="116">
        <v>6815</v>
      </c>
      <c r="H14" s="116">
        <v>4380</v>
      </c>
      <c r="I14" s="117">
        <v>6165</v>
      </c>
      <c r="J14" s="117">
        <v>4528</v>
      </c>
      <c r="K14" s="117">
        <v>5602</v>
      </c>
      <c r="L14" s="169"/>
    </row>
    <row r="15" spans="1:12" ht="12" customHeight="1" x14ac:dyDescent="0.2">
      <c r="A15" s="123" t="s">
        <v>39</v>
      </c>
      <c r="B15" s="116"/>
      <c r="C15" s="124">
        <v>7.8</v>
      </c>
      <c r="D15" s="1">
        <v>7.4</v>
      </c>
      <c r="E15" s="1">
        <v>7.5</v>
      </c>
      <c r="F15" s="1">
        <v>6.9</v>
      </c>
      <c r="G15" s="106">
        <f>50117/6815</f>
        <v>7.3539251650770359</v>
      </c>
      <c r="H15" s="106">
        <v>8.6107305936073057</v>
      </c>
      <c r="I15" s="125">
        <v>7.2994322789943231</v>
      </c>
      <c r="J15" s="126">
        <v>7.6817579505300353</v>
      </c>
      <c r="K15" s="126">
        <v>7.1374509103891466</v>
      </c>
      <c r="L15" s="169"/>
    </row>
    <row r="16" spans="1:12" x14ac:dyDescent="0.2">
      <c r="A16" s="237" t="s">
        <v>26</v>
      </c>
      <c r="B16" s="233"/>
      <c r="C16" s="233"/>
      <c r="D16" s="70"/>
      <c r="E16" s="70"/>
      <c r="F16" s="70"/>
      <c r="G16" s="70"/>
      <c r="H16" s="70"/>
      <c r="I16" s="74"/>
      <c r="J16" s="70"/>
      <c r="K16" s="70"/>
      <c r="L16" s="169"/>
    </row>
    <row r="17" spans="1:12" x14ac:dyDescent="0.2">
      <c r="A17" s="184" t="s">
        <v>0</v>
      </c>
      <c r="B17" s="194"/>
      <c r="C17" s="164" t="s">
        <v>10</v>
      </c>
      <c r="D17" s="195" t="s">
        <v>10</v>
      </c>
      <c r="E17" s="196" t="s">
        <v>10</v>
      </c>
      <c r="F17" s="196" t="s">
        <v>10</v>
      </c>
      <c r="G17" s="196" t="s">
        <v>10</v>
      </c>
      <c r="H17" s="196" t="s">
        <v>50</v>
      </c>
      <c r="I17" s="197" t="s">
        <v>10</v>
      </c>
      <c r="J17" s="197" t="s">
        <v>10</v>
      </c>
      <c r="K17" s="197" t="s">
        <v>10</v>
      </c>
      <c r="L17" s="169"/>
    </row>
    <row r="18" spans="1:12" x14ac:dyDescent="0.2">
      <c r="A18" s="185" t="s">
        <v>125</v>
      </c>
      <c r="B18" s="198"/>
      <c r="C18" s="127"/>
      <c r="D18" s="9"/>
      <c r="E18" s="199"/>
      <c r="F18" s="199"/>
      <c r="G18" s="199"/>
      <c r="H18" s="8" t="s">
        <v>10</v>
      </c>
      <c r="I18" s="8" t="s">
        <v>10</v>
      </c>
      <c r="J18" s="8" t="s">
        <v>10</v>
      </c>
      <c r="K18" s="8" t="s">
        <v>10</v>
      </c>
      <c r="L18" s="169"/>
    </row>
    <row r="19" spans="1:12" x14ac:dyDescent="0.2">
      <c r="A19" s="185" t="s">
        <v>126</v>
      </c>
      <c r="B19" s="198"/>
      <c r="C19" s="127"/>
      <c r="D19" s="9"/>
      <c r="E19" s="199"/>
      <c r="F19" s="199"/>
      <c r="G19" s="199"/>
      <c r="H19" s="8" t="s">
        <v>10</v>
      </c>
      <c r="I19" s="8" t="s">
        <v>10</v>
      </c>
      <c r="J19" s="8" t="s">
        <v>10</v>
      </c>
      <c r="K19" s="8" t="s">
        <v>10</v>
      </c>
      <c r="L19" s="169"/>
    </row>
    <row r="20" spans="1:12" x14ac:dyDescent="0.2">
      <c r="A20" s="185" t="s">
        <v>127</v>
      </c>
      <c r="B20" s="198"/>
      <c r="C20" s="127"/>
      <c r="D20" s="9"/>
      <c r="E20" s="199"/>
      <c r="F20" s="199"/>
      <c r="G20" s="199"/>
      <c r="H20" s="8" t="s">
        <v>10</v>
      </c>
      <c r="I20" s="8" t="s">
        <v>10</v>
      </c>
      <c r="J20" s="8" t="s">
        <v>10</v>
      </c>
      <c r="K20" s="8" t="s">
        <v>10</v>
      </c>
      <c r="L20" s="169"/>
    </row>
    <row r="21" spans="1:12" x14ac:dyDescent="0.2">
      <c r="A21" s="186" t="s">
        <v>128</v>
      </c>
      <c r="B21" s="200"/>
      <c r="C21" s="161"/>
      <c r="D21" s="201"/>
      <c r="E21" s="163"/>
      <c r="F21" s="163"/>
      <c r="G21" s="163"/>
      <c r="H21" s="202" t="s">
        <v>10</v>
      </c>
      <c r="I21" s="202" t="s">
        <v>10</v>
      </c>
      <c r="J21" s="202" t="s">
        <v>10</v>
      </c>
      <c r="K21" s="202" t="s">
        <v>10</v>
      </c>
      <c r="L21" s="169"/>
    </row>
    <row r="22" spans="1:12" x14ac:dyDescent="0.2">
      <c r="A22" s="232" t="s">
        <v>1</v>
      </c>
      <c r="B22" s="118" t="s">
        <v>7</v>
      </c>
      <c r="C22" s="15" t="s">
        <v>10</v>
      </c>
      <c r="D22" s="11">
        <v>10027</v>
      </c>
      <c r="E22" s="11">
        <v>5545</v>
      </c>
      <c r="F22" s="11">
        <v>10667</v>
      </c>
      <c r="G22" s="11">
        <v>6501</v>
      </c>
      <c r="H22" s="11">
        <v>8347.6079368042847</v>
      </c>
      <c r="I22" s="130">
        <v>6698.7719396549237</v>
      </c>
      <c r="J22" s="131">
        <v>5225.2062172114929</v>
      </c>
      <c r="K22" s="131">
        <v>5276</v>
      </c>
      <c r="L22" s="169"/>
    </row>
    <row r="23" spans="1:12" x14ac:dyDescent="0.2">
      <c r="A23" s="232"/>
      <c r="B23" s="120" t="s">
        <v>8</v>
      </c>
      <c r="C23" s="15" t="s">
        <v>10</v>
      </c>
      <c r="D23" s="11">
        <v>8390</v>
      </c>
      <c r="E23" s="11">
        <v>9361</v>
      </c>
      <c r="F23" s="11">
        <v>9954</v>
      </c>
      <c r="G23" s="11">
        <v>8178</v>
      </c>
      <c r="H23" s="11">
        <v>8411.3920631957135</v>
      </c>
      <c r="I23" s="130">
        <v>7807.2280603450763</v>
      </c>
      <c r="J23" s="131">
        <v>6818.7937827885071</v>
      </c>
      <c r="K23" s="131">
        <v>4622</v>
      </c>
      <c r="L23" s="169"/>
    </row>
    <row r="24" spans="1:12" x14ac:dyDescent="0.2">
      <c r="A24" s="232"/>
      <c r="B24" s="121" t="s">
        <v>2</v>
      </c>
      <c r="C24" s="122">
        <v>13850</v>
      </c>
      <c r="D24" s="116">
        <v>18417</v>
      </c>
      <c r="E24" s="116">
        <v>14906</v>
      </c>
      <c r="F24" s="116">
        <v>20621</v>
      </c>
      <c r="G24" s="116">
        <v>14679</v>
      </c>
      <c r="H24" s="116">
        <v>16759</v>
      </c>
      <c r="I24" s="117">
        <v>14506</v>
      </c>
      <c r="J24" s="117">
        <v>12044</v>
      </c>
      <c r="K24" s="117">
        <v>9898</v>
      </c>
      <c r="L24" s="169"/>
    </row>
    <row r="25" spans="1:12" ht="12.75" customHeight="1" x14ac:dyDescent="0.2">
      <c r="A25" s="178" t="s">
        <v>39</v>
      </c>
      <c r="B25" s="116"/>
      <c r="C25" s="127">
        <v>2.1</v>
      </c>
      <c r="D25" s="106">
        <v>1.6</v>
      </c>
      <c r="E25" s="1">
        <v>2.1</v>
      </c>
      <c r="F25" s="1">
        <v>1.6</v>
      </c>
      <c r="G25" s="106">
        <f>31836/14679</f>
        <v>2.1688125894134478</v>
      </c>
      <c r="H25" s="106">
        <v>1.7116176382839072</v>
      </c>
      <c r="I25" s="125">
        <v>2.3656418033916999</v>
      </c>
      <c r="J25" s="126">
        <v>1.904433742942544</v>
      </c>
      <c r="K25" s="126">
        <v>2.2711658920994142</v>
      </c>
      <c r="L25" s="169"/>
    </row>
    <row r="26" spans="1:12" ht="18.75" customHeight="1" x14ac:dyDescent="0.2">
      <c r="A26" s="236" t="s">
        <v>29</v>
      </c>
      <c r="B26" s="236"/>
      <c r="C26" s="236"/>
      <c r="D26" s="236"/>
      <c r="E26" s="71"/>
      <c r="F26" s="71"/>
      <c r="G26" s="71"/>
      <c r="H26" s="71"/>
      <c r="I26" s="71"/>
      <c r="J26" s="71"/>
      <c r="K26" s="71"/>
      <c r="L26" s="169"/>
    </row>
    <row r="27" spans="1:12" x14ac:dyDescent="0.2">
      <c r="A27" s="38" t="s">
        <v>24</v>
      </c>
      <c r="B27" s="70"/>
      <c r="C27" s="70"/>
      <c r="D27" s="70"/>
      <c r="E27" s="70"/>
      <c r="F27" s="70"/>
      <c r="G27" s="70"/>
      <c r="H27" s="70"/>
      <c r="I27" s="74"/>
      <c r="J27" s="70"/>
      <c r="K27" s="70"/>
      <c r="L27" s="169"/>
    </row>
    <row r="28" spans="1:12" x14ac:dyDescent="0.2">
      <c r="A28" s="55" t="s">
        <v>0</v>
      </c>
      <c r="B28" s="72"/>
      <c r="C28" s="116">
        <v>193</v>
      </c>
      <c r="D28" s="116">
        <v>209</v>
      </c>
      <c r="E28" s="69">
        <v>198</v>
      </c>
      <c r="F28" s="69">
        <v>200</v>
      </c>
      <c r="G28" s="69">
        <v>183</v>
      </c>
      <c r="H28" s="69">
        <v>187</v>
      </c>
      <c r="I28" s="133">
        <v>292</v>
      </c>
      <c r="J28" s="133">
        <v>357</v>
      </c>
      <c r="K28" s="133">
        <v>409</v>
      </c>
      <c r="L28" s="169"/>
    </row>
    <row r="29" spans="1:12" x14ac:dyDescent="0.2">
      <c r="A29" s="193" t="s">
        <v>126</v>
      </c>
      <c r="B29" s="72"/>
      <c r="C29" s="116"/>
      <c r="D29" s="116"/>
      <c r="E29" s="69"/>
      <c r="F29" s="69"/>
      <c r="G29" s="69"/>
      <c r="H29" s="69">
        <v>11</v>
      </c>
      <c r="I29" s="133">
        <v>30</v>
      </c>
      <c r="J29" s="133">
        <v>45</v>
      </c>
      <c r="K29" s="133">
        <v>28</v>
      </c>
      <c r="L29" s="169"/>
    </row>
    <row r="30" spans="1:12" x14ac:dyDescent="0.2">
      <c r="A30" s="180" t="s">
        <v>127</v>
      </c>
      <c r="B30" s="72"/>
      <c r="C30" s="116"/>
      <c r="D30" s="116"/>
      <c r="E30" s="69"/>
      <c r="F30" s="69"/>
      <c r="G30" s="69"/>
      <c r="H30" s="69">
        <v>86</v>
      </c>
      <c r="I30" s="133">
        <v>181</v>
      </c>
      <c r="J30" s="133">
        <v>185</v>
      </c>
      <c r="K30" s="133">
        <v>220</v>
      </c>
      <c r="L30" s="169"/>
    </row>
    <row r="31" spans="1:12" x14ac:dyDescent="0.2">
      <c r="A31" s="182" t="s">
        <v>128</v>
      </c>
      <c r="B31" s="72"/>
      <c r="C31" s="116"/>
      <c r="D31" s="116"/>
      <c r="E31" s="69"/>
      <c r="F31" s="69"/>
      <c r="G31" s="69"/>
      <c r="H31" s="69">
        <v>90</v>
      </c>
      <c r="I31" s="133">
        <v>81</v>
      </c>
      <c r="J31" s="133">
        <v>127</v>
      </c>
      <c r="K31" s="133">
        <v>161</v>
      </c>
      <c r="L31" s="169"/>
    </row>
    <row r="32" spans="1:12" x14ac:dyDescent="0.2">
      <c r="A32" s="232" t="s">
        <v>1</v>
      </c>
      <c r="B32" s="118" t="s">
        <v>7</v>
      </c>
      <c r="C32" s="15" t="s">
        <v>10</v>
      </c>
      <c r="D32" s="11">
        <v>96</v>
      </c>
      <c r="E32" s="1">
        <v>96</v>
      </c>
      <c r="F32" s="1">
        <v>71</v>
      </c>
      <c r="G32" s="1">
        <v>111</v>
      </c>
      <c r="H32" s="1">
        <v>95</v>
      </c>
      <c r="I32" s="130">
        <v>105</v>
      </c>
      <c r="J32" s="1">
        <v>188</v>
      </c>
      <c r="K32" s="1">
        <v>135</v>
      </c>
      <c r="L32" s="169"/>
    </row>
    <row r="33" spans="1:12" x14ac:dyDescent="0.2">
      <c r="A33" s="232"/>
      <c r="B33" s="120" t="s">
        <v>8</v>
      </c>
      <c r="C33" s="15" t="s">
        <v>10</v>
      </c>
      <c r="D33" s="11">
        <v>91</v>
      </c>
      <c r="E33" s="1">
        <v>101</v>
      </c>
      <c r="F33" s="1">
        <v>78</v>
      </c>
      <c r="G33" s="1">
        <v>67</v>
      </c>
      <c r="H33" s="1">
        <v>57</v>
      </c>
      <c r="I33" s="130">
        <v>131</v>
      </c>
      <c r="J33" s="1">
        <v>95</v>
      </c>
      <c r="K33" s="1">
        <v>134</v>
      </c>
      <c r="L33" s="169"/>
    </row>
    <row r="34" spans="1:12" x14ac:dyDescent="0.2">
      <c r="A34" s="232"/>
      <c r="B34" s="121" t="s">
        <v>2</v>
      </c>
      <c r="C34" s="122">
        <v>171</v>
      </c>
      <c r="D34" s="116">
        <v>187</v>
      </c>
      <c r="E34" s="69">
        <v>197</v>
      </c>
      <c r="F34" s="69">
        <v>149</v>
      </c>
      <c r="G34" s="69">
        <v>178</v>
      </c>
      <c r="H34" s="69">
        <v>152</v>
      </c>
      <c r="I34" s="133">
        <v>236</v>
      </c>
      <c r="J34" s="133">
        <v>283</v>
      </c>
      <c r="K34" s="133">
        <v>269</v>
      </c>
      <c r="L34" s="169"/>
    </row>
    <row r="35" spans="1:12" ht="11.25" customHeight="1" x14ac:dyDescent="0.2">
      <c r="A35" s="123" t="s">
        <v>39</v>
      </c>
      <c r="B35" s="116"/>
      <c r="C35" s="124">
        <v>13.2</v>
      </c>
      <c r="D35" s="1">
        <v>11.9</v>
      </c>
      <c r="E35" s="1">
        <v>11.5</v>
      </c>
      <c r="F35" s="1">
        <v>12.8</v>
      </c>
      <c r="G35" s="106">
        <f>1850/178</f>
        <v>10.393258426966293</v>
      </c>
      <c r="H35" s="106">
        <v>12.940789473684211</v>
      </c>
      <c r="I35" s="125">
        <v>8.6186440677966107</v>
      </c>
      <c r="J35" s="126">
        <v>6.7950530035335692</v>
      </c>
      <c r="K35" s="126">
        <v>6.8513011152416361</v>
      </c>
      <c r="L35" s="169"/>
    </row>
    <row r="36" spans="1:12" x14ac:dyDescent="0.2">
      <c r="A36" s="233" t="s">
        <v>26</v>
      </c>
      <c r="B36" s="233"/>
      <c r="C36" s="233"/>
      <c r="D36" s="70"/>
      <c r="E36" s="70"/>
      <c r="F36" s="70"/>
      <c r="G36" s="70"/>
      <c r="H36" s="70"/>
      <c r="I36" s="74"/>
      <c r="J36" s="70"/>
      <c r="K36" s="70"/>
      <c r="L36" s="169"/>
    </row>
    <row r="37" spans="1:12" ht="13.5" thickBot="1" x14ac:dyDescent="0.25">
      <c r="A37" s="55" t="s">
        <v>0</v>
      </c>
      <c r="B37" s="72"/>
      <c r="C37" s="134">
        <v>453</v>
      </c>
      <c r="D37" s="116">
        <v>464</v>
      </c>
      <c r="E37" s="69">
        <v>441</v>
      </c>
      <c r="F37" s="69">
        <v>397</v>
      </c>
      <c r="G37" s="69">
        <v>403</v>
      </c>
      <c r="H37" s="69">
        <v>463</v>
      </c>
      <c r="I37" s="133">
        <v>401</v>
      </c>
      <c r="J37" s="133">
        <v>156</v>
      </c>
      <c r="K37" s="133">
        <v>352</v>
      </c>
      <c r="L37" s="169"/>
    </row>
    <row r="38" spans="1:12" x14ac:dyDescent="0.2">
      <c r="A38" s="181" t="s">
        <v>126</v>
      </c>
      <c r="B38" s="72"/>
      <c r="C38" s="134"/>
      <c r="D38" s="116"/>
      <c r="E38" s="69"/>
      <c r="F38" s="69"/>
      <c r="G38" s="69"/>
      <c r="H38" s="69">
        <v>31</v>
      </c>
      <c r="I38" s="133">
        <v>32</v>
      </c>
      <c r="J38" s="133">
        <v>10</v>
      </c>
      <c r="K38" s="133">
        <v>41</v>
      </c>
      <c r="L38" s="169"/>
    </row>
    <row r="39" spans="1:12" x14ac:dyDescent="0.2">
      <c r="A39" s="180" t="s">
        <v>127</v>
      </c>
      <c r="B39" s="72"/>
      <c r="C39" s="134"/>
      <c r="D39" s="116"/>
      <c r="E39" s="69"/>
      <c r="F39" s="69"/>
      <c r="G39" s="69"/>
      <c r="H39" s="69">
        <v>290</v>
      </c>
      <c r="I39" s="133">
        <v>309</v>
      </c>
      <c r="J39" s="133">
        <v>95</v>
      </c>
      <c r="K39" s="133">
        <v>253</v>
      </c>
      <c r="L39" s="169"/>
    </row>
    <row r="40" spans="1:12" x14ac:dyDescent="0.2">
      <c r="A40" s="182" t="s">
        <v>128</v>
      </c>
      <c r="B40" s="72"/>
      <c r="C40" s="134"/>
      <c r="D40" s="116"/>
      <c r="E40" s="69"/>
      <c r="F40" s="69"/>
      <c r="G40" s="69"/>
      <c r="H40" s="69">
        <v>142</v>
      </c>
      <c r="I40" s="133">
        <v>60</v>
      </c>
      <c r="J40" s="133">
        <v>51</v>
      </c>
      <c r="K40" s="133">
        <v>58</v>
      </c>
      <c r="L40" s="169"/>
    </row>
    <row r="41" spans="1:12" x14ac:dyDescent="0.2">
      <c r="A41" s="232" t="s">
        <v>1</v>
      </c>
      <c r="B41" s="118" t="s">
        <v>7</v>
      </c>
      <c r="C41" s="15" t="s">
        <v>10</v>
      </c>
      <c r="D41" s="11">
        <v>106</v>
      </c>
      <c r="E41" s="1">
        <v>109</v>
      </c>
      <c r="F41" s="1">
        <v>100</v>
      </c>
      <c r="G41" s="1">
        <v>136</v>
      </c>
      <c r="H41" s="1">
        <v>190</v>
      </c>
      <c r="I41" s="130">
        <v>144</v>
      </c>
      <c r="J41" s="1">
        <v>69</v>
      </c>
      <c r="K41" s="1">
        <v>80</v>
      </c>
      <c r="L41" s="169"/>
    </row>
    <row r="42" spans="1:12" x14ac:dyDescent="0.2">
      <c r="A42" s="232"/>
      <c r="B42" s="120" t="s">
        <v>8</v>
      </c>
      <c r="C42" s="15" t="s">
        <v>10</v>
      </c>
      <c r="D42" s="11">
        <v>256</v>
      </c>
      <c r="E42" s="1">
        <v>209</v>
      </c>
      <c r="F42" s="1">
        <v>188</v>
      </c>
      <c r="G42" s="1">
        <v>155</v>
      </c>
      <c r="H42" s="1">
        <v>136</v>
      </c>
      <c r="I42" s="130">
        <v>185</v>
      </c>
      <c r="J42" s="1">
        <v>65</v>
      </c>
      <c r="K42" s="1">
        <v>165</v>
      </c>
      <c r="L42" s="169"/>
    </row>
    <row r="43" spans="1:12" x14ac:dyDescent="0.2">
      <c r="A43" s="232"/>
      <c r="B43" s="121" t="s">
        <v>2</v>
      </c>
      <c r="C43" s="122">
        <v>316</v>
      </c>
      <c r="D43" s="116">
        <v>362</v>
      </c>
      <c r="E43" s="69">
        <v>318</v>
      </c>
      <c r="F43" s="69">
        <v>388</v>
      </c>
      <c r="G43" s="69">
        <v>291</v>
      </c>
      <c r="H43" s="69">
        <v>326</v>
      </c>
      <c r="I43" s="133">
        <v>329</v>
      </c>
      <c r="J43" s="133">
        <v>134</v>
      </c>
      <c r="K43" s="133">
        <v>245</v>
      </c>
      <c r="L43" s="169"/>
    </row>
    <row r="44" spans="1:12" ht="13.5" customHeight="1" x14ac:dyDescent="0.2">
      <c r="A44" s="178" t="s">
        <v>39</v>
      </c>
      <c r="B44" s="116"/>
      <c r="C44" s="127" t="s">
        <v>10</v>
      </c>
      <c r="D44" s="135" t="s">
        <v>10</v>
      </c>
      <c r="E44" s="136" t="s">
        <v>10</v>
      </c>
      <c r="F44" s="136" t="s">
        <v>10</v>
      </c>
      <c r="G44" s="136">
        <f>470/291</f>
        <v>1.6151202749140894</v>
      </c>
      <c r="H44" s="136">
        <v>3.3619631901840492</v>
      </c>
      <c r="I44" s="137">
        <v>2.4407294832826749</v>
      </c>
      <c r="J44" s="126">
        <v>2</v>
      </c>
      <c r="K44" s="126">
        <v>2.0326530612244897</v>
      </c>
      <c r="L44" s="169"/>
    </row>
    <row r="45" spans="1:12" ht="36" customHeight="1" x14ac:dyDescent="0.2">
      <c r="A45" s="224" t="s">
        <v>30</v>
      </c>
      <c r="B45" s="234"/>
      <c r="C45" s="234"/>
      <c r="D45" s="234"/>
    </row>
    <row r="46" spans="1:12" ht="12.75" customHeight="1" x14ac:dyDescent="0.2"/>
    <row r="47" spans="1:12" x14ac:dyDescent="0.2">
      <c r="A47" s="1" t="s">
        <v>49</v>
      </c>
    </row>
  </sheetData>
  <mergeCells count="10">
    <mergeCell ref="A32:A34"/>
    <mergeCell ref="A36:C36"/>
    <mergeCell ref="A41:A43"/>
    <mergeCell ref="A45:D45"/>
    <mergeCell ref="A2:F2"/>
    <mergeCell ref="A5:D5"/>
    <mergeCell ref="A12:A14"/>
    <mergeCell ref="A16:C16"/>
    <mergeCell ref="A22:A24"/>
    <mergeCell ref="A26:D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3" tint="0.39997558519241921"/>
    <pageSetUpPr fitToPage="1"/>
  </sheetPr>
  <dimension ref="A1:Z49"/>
  <sheetViews>
    <sheetView showGridLines="0" zoomScaleNormal="100" workbookViewId="0">
      <pane xSplit="3" ySplit="4" topLeftCell="D41" activePane="bottomRight" state="frozen"/>
      <selection pane="topRight" activeCell="D1" sqref="D1"/>
      <selection pane="bottomLeft" activeCell="A5" sqref="A5"/>
      <selection pane="bottomRight" activeCell="A2" sqref="A2:N2"/>
    </sheetView>
  </sheetViews>
  <sheetFormatPr baseColWidth="10" defaultColWidth="9.140625" defaultRowHeight="12.75" x14ac:dyDescent="0.2"/>
  <cols>
    <col min="1" max="1" width="18.42578125" style="1" customWidth="1"/>
    <col min="2" max="2" width="7.5703125" style="1" customWidth="1"/>
    <col min="3" max="3" width="22.5703125" style="1" customWidth="1"/>
    <col min="4" max="20" width="7.5703125" style="1" customWidth="1"/>
    <col min="21" max="22" width="5.85546875" style="1" customWidth="1"/>
    <col min="23" max="26" width="3.85546875" style="1" customWidth="1"/>
    <col min="27" max="256" width="11.42578125" style="1" customWidth="1"/>
    <col min="257" max="16384" width="9.140625" style="1"/>
  </cols>
  <sheetData>
    <row r="1" spans="1:26" ht="6" customHeight="1" x14ac:dyDescent="0.2"/>
    <row r="2" spans="1:26" s="18" customFormat="1" ht="30" customHeight="1" x14ac:dyDescent="0.2">
      <c r="A2" s="223" t="s">
        <v>113</v>
      </c>
      <c r="B2" s="223"/>
      <c r="C2" s="223"/>
      <c r="D2" s="223"/>
      <c r="E2" s="223"/>
      <c r="F2" s="223"/>
      <c r="G2" s="223"/>
      <c r="H2" s="223"/>
      <c r="I2" s="223"/>
      <c r="J2" s="223"/>
      <c r="K2" s="223"/>
      <c r="L2" s="223"/>
      <c r="M2" s="223"/>
      <c r="N2" s="223"/>
      <c r="O2" s="76"/>
      <c r="P2" s="76"/>
      <c r="Q2" s="76"/>
      <c r="R2" s="76"/>
      <c r="S2" s="76"/>
      <c r="T2" s="76"/>
    </row>
    <row r="3" spans="1:26" ht="5.25" customHeight="1" x14ac:dyDescent="0.2"/>
    <row r="4" spans="1:26" x14ac:dyDescent="0.2">
      <c r="A4" s="138" t="s">
        <v>28</v>
      </c>
      <c r="B4" s="114">
        <v>2001</v>
      </c>
      <c r="C4" s="139">
        <v>2002</v>
      </c>
      <c r="D4" s="139">
        <v>2003</v>
      </c>
      <c r="E4" s="139">
        <v>2004</v>
      </c>
      <c r="F4" s="139">
        <v>2005</v>
      </c>
      <c r="G4" s="139">
        <v>2006</v>
      </c>
      <c r="H4" s="139">
        <v>2007</v>
      </c>
      <c r="I4" s="139">
        <v>2008</v>
      </c>
      <c r="J4" s="114">
        <v>2009</v>
      </c>
      <c r="K4" s="114">
        <v>2010</v>
      </c>
      <c r="L4" s="114">
        <v>2011</v>
      </c>
      <c r="M4" s="114">
        <v>2012</v>
      </c>
      <c r="N4" s="114">
        <v>2013</v>
      </c>
      <c r="O4" s="114">
        <v>2014</v>
      </c>
      <c r="P4" s="114">
        <v>2015</v>
      </c>
      <c r="Q4" s="114">
        <v>2016</v>
      </c>
      <c r="R4" s="114">
        <v>2017</v>
      </c>
      <c r="S4" s="114">
        <v>2018</v>
      </c>
      <c r="T4" s="114">
        <v>2019</v>
      </c>
      <c r="U4" s="114">
        <v>2020</v>
      </c>
    </row>
    <row r="5" spans="1:26" x14ac:dyDescent="0.2">
      <c r="A5" s="38" t="s">
        <v>24</v>
      </c>
      <c r="B5" s="70"/>
      <c r="C5" s="70"/>
      <c r="D5" s="70"/>
      <c r="E5" s="70"/>
      <c r="F5" s="70"/>
      <c r="G5" s="70"/>
      <c r="H5" s="70"/>
      <c r="I5" s="70"/>
      <c r="J5" s="70"/>
      <c r="K5" s="70"/>
      <c r="L5" s="70"/>
      <c r="M5" s="70"/>
      <c r="N5" s="70"/>
      <c r="O5" s="70"/>
      <c r="P5" s="70"/>
      <c r="Q5" s="70"/>
      <c r="R5" s="70"/>
      <c r="S5" s="70"/>
      <c r="T5" s="70"/>
      <c r="U5" s="70"/>
    </row>
    <row r="6" spans="1:26" x14ac:dyDescent="0.2">
      <c r="A6" s="99" t="s">
        <v>3</v>
      </c>
      <c r="B6" s="122">
        <v>1574</v>
      </c>
      <c r="C6" s="140">
        <v>1842</v>
      </c>
      <c r="D6" s="141">
        <v>1844</v>
      </c>
      <c r="E6" s="140">
        <v>1869</v>
      </c>
      <c r="F6" s="140">
        <v>2244</v>
      </c>
      <c r="G6" s="140">
        <v>2627</v>
      </c>
      <c r="H6" s="140">
        <v>2331</v>
      </c>
      <c r="I6" s="140">
        <v>3883</v>
      </c>
      <c r="J6" s="140">
        <v>4792</v>
      </c>
      <c r="K6" s="140">
        <v>5000</v>
      </c>
      <c r="L6" s="140">
        <v>5005</v>
      </c>
      <c r="M6" s="140">
        <v>4787</v>
      </c>
      <c r="N6" s="140">
        <v>4439</v>
      </c>
      <c r="O6" s="140">
        <v>4213</v>
      </c>
      <c r="P6" s="140">
        <v>3941</v>
      </c>
      <c r="Q6" s="140">
        <v>4443</v>
      </c>
      <c r="R6" s="140">
        <v>5169</v>
      </c>
      <c r="S6" s="140">
        <v>4189</v>
      </c>
      <c r="T6" s="140">
        <v>3722</v>
      </c>
      <c r="U6" s="140">
        <v>6292</v>
      </c>
      <c r="V6" s="106"/>
    </row>
    <row r="7" spans="1:26" x14ac:dyDescent="0.2">
      <c r="A7" s="142" t="s">
        <v>7</v>
      </c>
      <c r="B7" s="128" t="s">
        <v>10</v>
      </c>
      <c r="C7" s="128" t="s">
        <v>10</v>
      </c>
      <c r="D7" s="128" t="s">
        <v>10</v>
      </c>
      <c r="E7" s="128" t="s">
        <v>10</v>
      </c>
      <c r="F7" s="128" t="s">
        <v>10</v>
      </c>
      <c r="G7" s="128" t="s">
        <v>10</v>
      </c>
      <c r="H7" s="128" t="s">
        <v>10</v>
      </c>
      <c r="I7" s="128" t="s">
        <v>10</v>
      </c>
      <c r="J7" s="128" t="s">
        <v>10</v>
      </c>
      <c r="K7" s="143">
        <v>1782</v>
      </c>
      <c r="L7" s="11">
        <v>1772</v>
      </c>
      <c r="M7" s="11">
        <v>1690</v>
      </c>
      <c r="N7" s="11">
        <v>1534</v>
      </c>
      <c r="O7" s="11">
        <v>1420</v>
      </c>
      <c r="P7" s="11">
        <v>1365</v>
      </c>
      <c r="Q7" s="11">
        <v>1529</v>
      </c>
      <c r="R7" s="11">
        <v>1752</v>
      </c>
      <c r="S7" s="11">
        <v>1317</v>
      </c>
      <c r="T7" s="11">
        <v>1146</v>
      </c>
      <c r="U7" s="11">
        <v>1850</v>
      </c>
      <c r="V7" s="106"/>
      <c r="W7" s="11"/>
      <c r="X7" s="11"/>
      <c r="Y7" s="11"/>
      <c r="Z7" s="11"/>
    </row>
    <row r="8" spans="1:26" x14ac:dyDescent="0.2">
      <c r="A8" s="142" t="s">
        <v>8</v>
      </c>
      <c r="B8" s="128" t="s">
        <v>10</v>
      </c>
      <c r="C8" s="128" t="s">
        <v>10</v>
      </c>
      <c r="D8" s="128" t="s">
        <v>10</v>
      </c>
      <c r="E8" s="128" t="s">
        <v>10</v>
      </c>
      <c r="F8" s="128" t="s">
        <v>10</v>
      </c>
      <c r="G8" s="128" t="s">
        <v>10</v>
      </c>
      <c r="H8" s="128" t="s">
        <v>10</v>
      </c>
      <c r="I8" s="128" t="s">
        <v>10</v>
      </c>
      <c r="J8" s="128" t="s">
        <v>10</v>
      </c>
      <c r="K8" s="143">
        <v>3218</v>
      </c>
      <c r="L8" s="11">
        <v>3233</v>
      </c>
      <c r="M8" s="11">
        <v>3097</v>
      </c>
      <c r="N8" s="11">
        <v>2905</v>
      </c>
      <c r="O8" s="11">
        <v>2793</v>
      </c>
      <c r="P8" s="11">
        <v>2576</v>
      </c>
      <c r="Q8" s="11">
        <v>2914</v>
      </c>
      <c r="R8" s="11">
        <v>3417</v>
      </c>
      <c r="S8" s="11">
        <v>2872</v>
      </c>
      <c r="T8" s="11">
        <v>2576</v>
      </c>
      <c r="U8" s="11">
        <v>4442</v>
      </c>
      <c r="V8" s="106"/>
    </row>
    <row r="9" spans="1:26" x14ac:dyDescent="0.2">
      <c r="A9" s="99" t="s">
        <v>4</v>
      </c>
      <c r="B9" s="122">
        <v>895</v>
      </c>
      <c r="C9" s="116">
        <v>887</v>
      </c>
      <c r="D9" s="116">
        <v>850</v>
      </c>
      <c r="E9" s="116">
        <v>1022</v>
      </c>
      <c r="F9" s="116">
        <v>1230</v>
      </c>
      <c r="G9" s="116">
        <v>1403</v>
      </c>
      <c r="H9" s="116">
        <v>1379</v>
      </c>
      <c r="I9" s="116">
        <v>3108</v>
      </c>
      <c r="J9" s="116">
        <v>3684</v>
      </c>
      <c r="K9" s="116">
        <v>3762</v>
      </c>
      <c r="L9" s="116">
        <v>3704</v>
      </c>
      <c r="M9" s="116">
        <v>3335</v>
      </c>
      <c r="N9" s="116">
        <v>3227</v>
      </c>
      <c r="O9" s="116">
        <v>2742</v>
      </c>
      <c r="P9" s="116">
        <v>2556</v>
      </c>
      <c r="Q9" s="116">
        <v>2630</v>
      </c>
      <c r="R9" s="116">
        <v>2962</v>
      </c>
      <c r="S9" s="116">
        <v>2621</v>
      </c>
      <c r="T9" s="116">
        <v>2057</v>
      </c>
      <c r="U9" s="116">
        <v>3610</v>
      </c>
      <c r="V9" s="106"/>
    </row>
    <row r="10" spans="1:26" x14ac:dyDescent="0.2">
      <c r="A10" s="142" t="s">
        <v>7</v>
      </c>
      <c r="B10" s="128" t="s">
        <v>10</v>
      </c>
      <c r="C10" s="128" t="s">
        <v>10</v>
      </c>
      <c r="D10" s="128" t="s">
        <v>10</v>
      </c>
      <c r="E10" s="128" t="s">
        <v>10</v>
      </c>
      <c r="F10" s="128" t="s">
        <v>10</v>
      </c>
      <c r="G10" s="128" t="s">
        <v>10</v>
      </c>
      <c r="H10" s="128" t="s">
        <v>10</v>
      </c>
      <c r="I10" s="128" t="s">
        <v>10</v>
      </c>
      <c r="J10" s="128" t="s">
        <v>10</v>
      </c>
      <c r="K10" s="128">
        <v>1341</v>
      </c>
      <c r="L10" s="11">
        <v>1308</v>
      </c>
      <c r="M10" s="11">
        <v>1183</v>
      </c>
      <c r="N10" s="11">
        <v>1107</v>
      </c>
      <c r="O10" s="11">
        <v>898</v>
      </c>
      <c r="P10" s="11">
        <v>876</v>
      </c>
      <c r="Q10" s="11">
        <v>864</v>
      </c>
      <c r="R10" s="11">
        <v>992</v>
      </c>
      <c r="S10" s="11">
        <v>781</v>
      </c>
      <c r="T10" s="11">
        <v>631</v>
      </c>
      <c r="U10" s="11">
        <v>1095</v>
      </c>
      <c r="V10" s="106"/>
      <c r="W10" s="11"/>
      <c r="X10" s="11"/>
      <c r="Y10" s="11"/>
      <c r="Z10" s="11"/>
    </row>
    <row r="11" spans="1:26" x14ac:dyDescent="0.2">
      <c r="A11" s="142" t="s">
        <v>8</v>
      </c>
      <c r="B11" s="128" t="s">
        <v>10</v>
      </c>
      <c r="C11" s="128" t="s">
        <v>10</v>
      </c>
      <c r="D11" s="128" t="s">
        <v>10</v>
      </c>
      <c r="E11" s="128" t="s">
        <v>10</v>
      </c>
      <c r="F11" s="128" t="s">
        <v>10</v>
      </c>
      <c r="G11" s="128" t="s">
        <v>10</v>
      </c>
      <c r="H11" s="128" t="s">
        <v>10</v>
      </c>
      <c r="I11" s="128" t="s">
        <v>10</v>
      </c>
      <c r="J11" s="128" t="s">
        <v>10</v>
      </c>
      <c r="K11" s="128">
        <v>2421</v>
      </c>
      <c r="L11" s="11">
        <v>2396</v>
      </c>
      <c r="M11" s="11">
        <v>2152</v>
      </c>
      <c r="N11" s="11">
        <v>2120</v>
      </c>
      <c r="O11" s="11">
        <v>1844</v>
      </c>
      <c r="P11" s="11">
        <v>1680</v>
      </c>
      <c r="Q11" s="11">
        <v>1766</v>
      </c>
      <c r="R11" s="11">
        <v>1970</v>
      </c>
      <c r="S11" s="11">
        <v>1840</v>
      </c>
      <c r="T11" s="11">
        <v>1426</v>
      </c>
      <c r="U11" s="11">
        <v>2515</v>
      </c>
      <c r="V11" s="106"/>
    </row>
    <row r="12" spans="1:26" x14ac:dyDescent="0.2">
      <c r="A12" s="99" t="s">
        <v>6</v>
      </c>
      <c r="B12" s="144">
        <v>300</v>
      </c>
      <c r="C12" s="69">
        <v>339</v>
      </c>
      <c r="D12" s="69">
        <v>304</v>
      </c>
      <c r="E12" s="69">
        <v>349</v>
      </c>
      <c r="F12" s="69">
        <v>435</v>
      </c>
      <c r="G12" s="69">
        <v>442</v>
      </c>
      <c r="H12" s="69">
        <v>601</v>
      </c>
      <c r="I12" s="69">
        <v>626</v>
      </c>
      <c r="J12" s="69">
        <v>584</v>
      </c>
      <c r="K12" s="69">
        <v>683</v>
      </c>
      <c r="L12" s="116">
        <v>644</v>
      </c>
      <c r="M12" s="116">
        <v>640</v>
      </c>
      <c r="N12" s="116">
        <v>621</v>
      </c>
      <c r="O12" s="116">
        <v>595</v>
      </c>
      <c r="P12" s="116">
        <v>606</v>
      </c>
      <c r="Q12" s="116">
        <v>671</v>
      </c>
      <c r="R12" s="116">
        <v>697</v>
      </c>
      <c r="S12" s="116">
        <v>460</v>
      </c>
      <c r="T12" s="116">
        <v>468</v>
      </c>
      <c r="U12" s="116">
        <v>751</v>
      </c>
      <c r="V12" s="106"/>
    </row>
    <row r="13" spans="1:26" x14ac:dyDescent="0.2">
      <c r="A13" s="142" t="s">
        <v>7</v>
      </c>
      <c r="B13" s="128" t="s">
        <v>10</v>
      </c>
      <c r="C13" s="128" t="s">
        <v>10</v>
      </c>
      <c r="D13" s="128" t="s">
        <v>10</v>
      </c>
      <c r="E13" s="128" t="s">
        <v>10</v>
      </c>
      <c r="F13" s="128" t="s">
        <v>10</v>
      </c>
      <c r="G13" s="128" t="s">
        <v>10</v>
      </c>
      <c r="H13" s="128" t="s">
        <v>10</v>
      </c>
      <c r="I13" s="128" t="s">
        <v>10</v>
      </c>
      <c r="J13" s="128" t="s">
        <v>10</v>
      </c>
      <c r="K13" s="128" t="s">
        <v>10</v>
      </c>
      <c r="L13" s="15" t="s">
        <v>10</v>
      </c>
      <c r="M13" s="11">
        <v>216</v>
      </c>
      <c r="N13" s="11">
        <v>215</v>
      </c>
      <c r="O13" s="11">
        <v>180</v>
      </c>
      <c r="P13" s="11">
        <v>161</v>
      </c>
      <c r="Q13" s="11">
        <v>249</v>
      </c>
      <c r="R13" s="11">
        <v>217</v>
      </c>
      <c r="S13" s="11">
        <v>140</v>
      </c>
      <c r="T13" s="11">
        <v>147</v>
      </c>
      <c r="U13" s="11">
        <v>304</v>
      </c>
      <c r="V13" s="106"/>
    </row>
    <row r="14" spans="1:26" x14ac:dyDescent="0.2">
      <c r="A14" s="142" t="s">
        <v>8</v>
      </c>
      <c r="B14" s="128" t="s">
        <v>10</v>
      </c>
      <c r="C14" s="128" t="s">
        <v>10</v>
      </c>
      <c r="D14" s="128" t="s">
        <v>10</v>
      </c>
      <c r="E14" s="128" t="s">
        <v>10</v>
      </c>
      <c r="F14" s="128" t="s">
        <v>10</v>
      </c>
      <c r="G14" s="128" t="s">
        <v>10</v>
      </c>
      <c r="H14" s="128" t="s">
        <v>10</v>
      </c>
      <c r="I14" s="128" t="s">
        <v>10</v>
      </c>
      <c r="J14" s="128" t="s">
        <v>10</v>
      </c>
      <c r="K14" s="128" t="s">
        <v>10</v>
      </c>
      <c r="L14" s="15" t="s">
        <v>10</v>
      </c>
      <c r="M14" s="11">
        <v>424</v>
      </c>
      <c r="N14" s="11">
        <v>406</v>
      </c>
      <c r="O14" s="11">
        <v>415</v>
      </c>
      <c r="P14" s="11">
        <v>445</v>
      </c>
      <c r="Q14" s="11">
        <v>422</v>
      </c>
      <c r="R14" s="11">
        <v>480</v>
      </c>
      <c r="S14" s="11">
        <v>320</v>
      </c>
      <c r="T14" s="11">
        <v>321</v>
      </c>
      <c r="U14" s="11">
        <v>447</v>
      </c>
      <c r="V14" s="106"/>
    </row>
    <row r="15" spans="1:26" x14ac:dyDescent="0.2">
      <c r="A15" s="99" t="s">
        <v>1</v>
      </c>
      <c r="B15" s="144">
        <v>198</v>
      </c>
      <c r="C15" s="69">
        <v>215</v>
      </c>
      <c r="D15" s="69">
        <v>205</v>
      </c>
      <c r="E15" s="69">
        <v>210</v>
      </c>
      <c r="F15" s="69">
        <v>245</v>
      </c>
      <c r="G15" s="69">
        <v>255</v>
      </c>
      <c r="H15" s="69">
        <v>298</v>
      </c>
      <c r="I15" s="69">
        <v>250</v>
      </c>
      <c r="J15" s="69">
        <v>265</v>
      </c>
      <c r="K15" s="69">
        <v>263</v>
      </c>
      <c r="L15" s="69">
        <v>260</v>
      </c>
      <c r="M15" s="69">
        <v>260</v>
      </c>
      <c r="N15" s="69">
        <v>250</v>
      </c>
      <c r="O15" s="69">
        <v>258</v>
      </c>
      <c r="P15" s="69">
        <v>258</v>
      </c>
      <c r="Q15" s="69">
        <v>275</v>
      </c>
      <c r="R15" s="69">
        <v>280</v>
      </c>
      <c r="S15" s="69">
        <v>154</v>
      </c>
      <c r="T15" s="69">
        <v>160</v>
      </c>
      <c r="U15" s="69">
        <v>311</v>
      </c>
      <c r="V15" s="106"/>
    </row>
    <row r="16" spans="1:26" x14ac:dyDescent="0.2">
      <c r="A16" s="142" t="s">
        <v>7</v>
      </c>
      <c r="B16" s="128" t="s">
        <v>10</v>
      </c>
      <c r="C16" s="128" t="s">
        <v>10</v>
      </c>
      <c r="D16" s="128" t="s">
        <v>10</v>
      </c>
      <c r="E16" s="128" t="s">
        <v>10</v>
      </c>
      <c r="F16" s="128" t="s">
        <v>10</v>
      </c>
      <c r="G16" s="128" t="s">
        <v>10</v>
      </c>
      <c r="H16" s="128" t="s">
        <v>10</v>
      </c>
      <c r="I16" s="128" t="s">
        <v>10</v>
      </c>
      <c r="J16" s="128" t="s">
        <v>10</v>
      </c>
      <c r="K16" s="128">
        <v>76</v>
      </c>
      <c r="L16" s="1">
        <v>80</v>
      </c>
      <c r="M16" s="1">
        <v>71</v>
      </c>
      <c r="N16" s="128">
        <v>102</v>
      </c>
      <c r="O16" s="128">
        <v>78</v>
      </c>
      <c r="P16" s="128">
        <v>70</v>
      </c>
      <c r="Q16" s="128">
        <v>102</v>
      </c>
      <c r="R16" s="128">
        <v>86</v>
      </c>
      <c r="S16" s="128">
        <v>59</v>
      </c>
      <c r="T16" s="128">
        <v>58</v>
      </c>
      <c r="U16" s="128">
        <v>128</v>
      </c>
      <c r="V16" s="106"/>
    </row>
    <row r="17" spans="1:22" x14ac:dyDescent="0.2">
      <c r="A17" s="142" t="s">
        <v>8</v>
      </c>
      <c r="B17" s="128" t="s">
        <v>10</v>
      </c>
      <c r="C17" s="128" t="s">
        <v>10</v>
      </c>
      <c r="D17" s="128" t="s">
        <v>10</v>
      </c>
      <c r="E17" s="128" t="s">
        <v>10</v>
      </c>
      <c r="F17" s="128" t="s">
        <v>10</v>
      </c>
      <c r="G17" s="128" t="s">
        <v>10</v>
      </c>
      <c r="H17" s="128" t="s">
        <v>10</v>
      </c>
      <c r="I17" s="128" t="s">
        <v>10</v>
      </c>
      <c r="J17" s="128" t="s">
        <v>10</v>
      </c>
      <c r="K17" s="128">
        <v>187</v>
      </c>
      <c r="L17" s="1">
        <v>180</v>
      </c>
      <c r="M17" s="11">
        <v>189</v>
      </c>
      <c r="N17" s="11">
        <v>148</v>
      </c>
      <c r="O17" s="11">
        <v>180</v>
      </c>
      <c r="P17" s="11">
        <v>188</v>
      </c>
      <c r="Q17" s="11">
        <v>173</v>
      </c>
      <c r="R17" s="11">
        <v>194</v>
      </c>
      <c r="S17" s="11">
        <v>95</v>
      </c>
      <c r="T17" s="11">
        <v>102</v>
      </c>
      <c r="U17" s="11">
        <v>183</v>
      </c>
      <c r="V17" s="106"/>
    </row>
    <row r="18" spans="1:22" ht="12" customHeight="1" x14ac:dyDescent="0.2">
      <c r="A18" s="99" t="s">
        <v>9</v>
      </c>
      <c r="B18" s="144">
        <v>12</v>
      </c>
      <c r="C18" s="69">
        <v>39</v>
      </c>
      <c r="D18" s="69">
        <v>34</v>
      </c>
      <c r="E18" s="69">
        <v>32</v>
      </c>
      <c r="F18" s="69">
        <v>58</v>
      </c>
      <c r="G18" s="69">
        <v>36</v>
      </c>
      <c r="H18" s="69">
        <v>56</v>
      </c>
      <c r="I18" s="69">
        <v>100</v>
      </c>
      <c r="J18" s="69">
        <v>65</v>
      </c>
      <c r="K18" s="69">
        <v>59</v>
      </c>
      <c r="L18" s="69">
        <v>54</v>
      </c>
      <c r="M18" s="69">
        <v>53</v>
      </c>
      <c r="N18" s="69">
        <v>52</v>
      </c>
      <c r="O18" s="69">
        <v>36</v>
      </c>
      <c r="P18" s="69">
        <v>43</v>
      </c>
      <c r="Q18" s="69">
        <v>29</v>
      </c>
      <c r="R18" s="69">
        <v>47</v>
      </c>
      <c r="S18" s="69">
        <v>29</v>
      </c>
      <c r="T18" s="69">
        <v>41</v>
      </c>
      <c r="U18" s="69">
        <v>30</v>
      </c>
      <c r="V18" s="106"/>
    </row>
    <row r="19" spans="1:22" x14ac:dyDescent="0.2">
      <c r="A19" s="142" t="s">
        <v>7</v>
      </c>
      <c r="B19" s="128" t="s">
        <v>10</v>
      </c>
      <c r="C19" s="128" t="s">
        <v>10</v>
      </c>
      <c r="D19" s="128" t="s">
        <v>10</v>
      </c>
      <c r="E19" s="128" t="s">
        <v>10</v>
      </c>
      <c r="F19" s="128" t="s">
        <v>10</v>
      </c>
      <c r="G19" s="128" t="s">
        <v>10</v>
      </c>
      <c r="H19" s="128" t="s">
        <v>10</v>
      </c>
      <c r="I19" s="128" t="s">
        <v>10</v>
      </c>
      <c r="J19" s="128" t="s">
        <v>10</v>
      </c>
      <c r="K19" s="1">
        <v>24</v>
      </c>
      <c r="L19" s="1">
        <v>18</v>
      </c>
      <c r="M19" s="1">
        <v>20</v>
      </c>
      <c r="N19" s="1">
        <v>21</v>
      </c>
      <c r="O19" s="1">
        <v>7</v>
      </c>
      <c r="P19" s="1">
        <v>8</v>
      </c>
      <c r="Q19" s="1">
        <v>12</v>
      </c>
      <c r="R19" s="1">
        <v>12</v>
      </c>
      <c r="S19" s="1">
        <v>6</v>
      </c>
      <c r="T19" s="1">
        <v>15</v>
      </c>
      <c r="U19" s="1">
        <v>10</v>
      </c>
      <c r="V19" s="106"/>
    </row>
    <row r="20" spans="1:22" x14ac:dyDescent="0.2">
      <c r="A20" s="142" t="s">
        <v>8</v>
      </c>
      <c r="B20" s="128" t="s">
        <v>10</v>
      </c>
      <c r="C20" s="128" t="s">
        <v>10</v>
      </c>
      <c r="D20" s="128" t="s">
        <v>10</v>
      </c>
      <c r="E20" s="128" t="s">
        <v>10</v>
      </c>
      <c r="F20" s="128" t="s">
        <v>10</v>
      </c>
      <c r="G20" s="128" t="s">
        <v>10</v>
      </c>
      <c r="H20" s="128" t="s">
        <v>10</v>
      </c>
      <c r="I20" s="128" t="s">
        <v>10</v>
      </c>
      <c r="J20" s="128" t="s">
        <v>10</v>
      </c>
      <c r="K20" s="1">
        <v>35</v>
      </c>
      <c r="L20" s="1">
        <v>36</v>
      </c>
      <c r="M20" s="1">
        <v>33</v>
      </c>
      <c r="N20" s="1">
        <v>31</v>
      </c>
      <c r="O20" s="1">
        <v>29</v>
      </c>
      <c r="P20" s="1">
        <v>35</v>
      </c>
      <c r="Q20" s="1">
        <v>17</v>
      </c>
      <c r="R20" s="1">
        <v>35</v>
      </c>
      <c r="S20" s="1">
        <v>23</v>
      </c>
      <c r="T20" s="1">
        <v>26</v>
      </c>
      <c r="U20" s="1">
        <v>20</v>
      </c>
      <c r="V20" s="106"/>
    </row>
    <row r="21" spans="1:22" ht="12.75" customHeight="1" x14ac:dyDescent="0.2">
      <c r="A21" s="101" t="s">
        <v>39</v>
      </c>
      <c r="B21" s="145">
        <v>4.5</v>
      </c>
      <c r="C21" s="146">
        <v>4.1255813953488376</v>
      </c>
      <c r="D21" s="146">
        <v>4.1463414634146343</v>
      </c>
      <c r="E21" s="146">
        <v>4.8666666666666663</v>
      </c>
      <c r="F21" s="47">
        <v>5</v>
      </c>
      <c r="G21" s="47">
        <v>5.5</v>
      </c>
      <c r="H21" s="47">
        <v>4.5999999999999996</v>
      </c>
      <c r="I21" s="47">
        <v>12.4</v>
      </c>
      <c r="J21" s="47">
        <v>13.9</v>
      </c>
      <c r="K21" s="47">
        <v>14.3</v>
      </c>
      <c r="L21" s="47">
        <v>14.2</v>
      </c>
      <c r="M21" s="47">
        <v>12.8</v>
      </c>
      <c r="N21" s="47">
        <v>12.9</v>
      </c>
      <c r="O21" s="47">
        <v>10.6</v>
      </c>
      <c r="P21" s="47">
        <f t="shared" ref="P21:U21" si="0">P9/P15</f>
        <v>9.9069767441860463</v>
      </c>
      <c r="Q21" s="47">
        <f t="shared" si="0"/>
        <v>9.5636363636363644</v>
      </c>
      <c r="R21" s="47">
        <f t="shared" si="0"/>
        <v>10.578571428571429</v>
      </c>
      <c r="S21" s="47">
        <f t="shared" si="0"/>
        <v>17.019480519480521</v>
      </c>
      <c r="T21" s="47">
        <f t="shared" si="0"/>
        <v>12.856249999999999</v>
      </c>
      <c r="U21" s="47">
        <f t="shared" si="0"/>
        <v>11.607717041800644</v>
      </c>
      <c r="V21" s="106"/>
    </row>
    <row r="22" spans="1:22" ht="15.75" customHeight="1" x14ac:dyDescent="0.2">
      <c r="A22" s="233" t="s">
        <v>115</v>
      </c>
      <c r="B22" s="233"/>
      <c r="C22" s="233"/>
      <c r="D22" s="233"/>
      <c r="E22" s="233"/>
      <c r="F22" s="70"/>
      <c r="G22" s="70"/>
      <c r="H22" s="70"/>
      <c r="I22" s="70"/>
      <c r="J22" s="70"/>
      <c r="K22" s="70"/>
      <c r="L22" s="70"/>
      <c r="M22" s="70"/>
      <c r="N22" s="70"/>
      <c r="O22" s="70"/>
      <c r="P22" s="70"/>
      <c r="Q22" s="70"/>
      <c r="R22" s="70"/>
      <c r="S22" s="70"/>
      <c r="T22" s="70"/>
      <c r="V22" s="106"/>
    </row>
    <row r="23" spans="1:22" x14ac:dyDescent="0.2">
      <c r="A23" s="132" t="s">
        <v>3</v>
      </c>
      <c r="B23" s="1">
        <v>75</v>
      </c>
      <c r="C23" s="1">
        <v>86</v>
      </c>
      <c r="D23" s="147">
        <v>64</v>
      </c>
      <c r="E23" s="148">
        <v>98</v>
      </c>
      <c r="F23" s="1">
        <v>101</v>
      </c>
      <c r="G23" s="1">
        <v>113</v>
      </c>
      <c r="H23" s="1">
        <v>73</v>
      </c>
      <c r="I23" s="1">
        <v>63</v>
      </c>
      <c r="J23" s="78"/>
      <c r="K23" s="78"/>
      <c r="L23" s="78"/>
      <c r="M23" s="78"/>
      <c r="N23" s="78"/>
      <c r="O23" s="78"/>
      <c r="P23" s="78"/>
      <c r="Q23" s="78"/>
      <c r="R23" s="78"/>
      <c r="S23" s="78"/>
      <c r="T23" s="78"/>
      <c r="U23" s="78"/>
      <c r="V23" s="106"/>
    </row>
    <row r="24" spans="1:22" x14ac:dyDescent="0.2">
      <c r="A24" s="132" t="s">
        <v>4</v>
      </c>
      <c r="B24" s="1">
        <v>38</v>
      </c>
      <c r="C24" s="1">
        <v>54</v>
      </c>
      <c r="D24" s="1">
        <v>21</v>
      </c>
      <c r="E24" s="18">
        <v>33</v>
      </c>
      <c r="F24" s="1">
        <v>30</v>
      </c>
      <c r="G24" s="1">
        <v>40</v>
      </c>
      <c r="H24" s="1">
        <v>37</v>
      </c>
      <c r="I24" s="1">
        <v>30</v>
      </c>
      <c r="J24" s="78"/>
      <c r="K24" s="78"/>
      <c r="L24" s="78"/>
      <c r="M24" s="78"/>
      <c r="N24" s="78"/>
      <c r="O24" s="78"/>
      <c r="P24" s="78"/>
      <c r="Q24" s="78"/>
      <c r="R24" s="78"/>
      <c r="S24" s="78"/>
      <c r="T24" s="78"/>
      <c r="U24" s="78"/>
      <c r="V24" s="106"/>
    </row>
    <row r="25" spans="1:22" x14ac:dyDescent="0.2">
      <c r="A25" s="132" t="s">
        <v>6</v>
      </c>
      <c r="B25" s="1">
        <v>22</v>
      </c>
      <c r="C25" s="1">
        <v>25</v>
      </c>
      <c r="D25" s="1">
        <v>13</v>
      </c>
      <c r="E25" s="18">
        <v>18</v>
      </c>
      <c r="F25" s="1">
        <v>12</v>
      </c>
      <c r="G25" s="1">
        <v>17</v>
      </c>
      <c r="H25" s="1">
        <v>18</v>
      </c>
      <c r="I25" s="1">
        <v>12</v>
      </c>
      <c r="J25" s="78"/>
      <c r="K25" s="78"/>
      <c r="L25" s="78"/>
      <c r="M25" s="78"/>
      <c r="N25" s="78"/>
      <c r="O25" s="78"/>
      <c r="P25" s="78"/>
      <c r="Q25" s="78"/>
      <c r="R25" s="78"/>
      <c r="S25" s="78"/>
      <c r="T25" s="78"/>
      <c r="U25" s="78"/>
      <c r="V25" s="106"/>
    </row>
    <row r="26" spans="1:22" x14ac:dyDescent="0.2">
      <c r="A26" s="132" t="s">
        <v>1</v>
      </c>
      <c r="B26" s="1">
        <v>17</v>
      </c>
      <c r="C26" s="1">
        <v>17</v>
      </c>
      <c r="D26" s="1">
        <v>9</v>
      </c>
      <c r="E26" s="1">
        <v>7</v>
      </c>
      <c r="F26" s="1">
        <v>5</v>
      </c>
      <c r="G26" s="1">
        <v>7</v>
      </c>
      <c r="H26" s="1">
        <v>7</v>
      </c>
      <c r="I26" s="1">
        <v>6</v>
      </c>
      <c r="J26" s="78"/>
      <c r="K26" s="78"/>
      <c r="L26" s="78"/>
      <c r="M26" s="78"/>
      <c r="N26" s="78"/>
      <c r="O26" s="78"/>
      <c r="P26" s="78"/>
      <c r="Q26" s="78"/>
      <c r="R26" s="78"/>
      <c r="S26" s="78"/>
      <c r="T26" s="78"/>
      <c r="U26" s="78"/>
      <c r="V26" s="106"/>
    </row>
    <row r="27" spans="1:22" ht="14.25" customHeight="1" x14ac:dyDescent="0.2">
      <c r="A27" s="132" t="s">
        <v>9</v>
      </c>
      <c r="B27" s="1">
        <v>2</v>
      </c>
      <c r="C27" s="1">
        <v>0</v>
      </c>
      <c r="D27" s="1">
        <v>0</v>
      </c>
      <c r="E27" s="1">
        <v>5</v>
      </c>
      <c r="F27" s="1">
        <v>0</v>
      </c>
      <c r="G27" s="1">
        <v>4</v>
      </c>
      <c r="H27" s="1">
        <v>3</v>
      </c>
      <c r="I27" s="1">
        <v>2</v>
      </c>
      <c r="J27" s="78"/>
      <c r="K27" s="78"/>
      <c r="L27" s="78"/>
      <c r="M27" s="78"/>
      <c r="N27" s="78"/>
      <c r="O27" s="78"/>
      <c r="P27" s="78"/>
      <c r="Q27" s="78"/>
      <c r="R27" s="78"/>
      <c r="S27" s="78"/>
      <c r="T27" s="78"/>
      <c r="U27" s="78"/>
      <c r="V27" s="106"/>
    </row>
    <row r="28" spans="1:22" ht="13.5" customHeight="1" x14ac:dyDescent="0.2">
      <c r="A28" s="99" t="s">
        <v>39</v>
      </c>
      <c r="B28" s="69">
        <v>2.2000000000000002</v>
      </c>
      <c r="C28" s="146">
        <v>3.1764705882352939</v>
      </c>
      <c r="D28" s="146">
        <v>2.3333333333333335</v>
      </c>
      <c r="E28" s="146">
        <v>4.7142857142857144</v>
      </c>
      <c r="F28" s="149">
        <v>6</v>
      </c>
      <c r="G28" s="149">
        <v>5.7</v>
      </c>
      <c r="H28" s="146">
        <v>5.2857142857142856</v>
      </c>
      <c r="I28" s="149">
        <v>5</v>
      </c>
      <c r="J28" s="80"/>
      <c r="K28" s="80"/>
      <c r="L28" s="80"/>
      <c r="M28" s="80"/>
      <c r="N28" s="78"/>
      <c r="O28" s="78"/>
      <c r="P28" s="78"/>
      <c r="Q28" s="78"/>
      <c r="R28" s="78"/>
      <c r="S28" s="78"/>
      <c r="T28" s="78"/>
      <c r="U28" s="78"/>
      <c r="V28" s="106"/>
    </row>
    <row r="29" spans="1:22" x14ac:dyDescent="0.2">
      <c r="A29" s="51" t="s">
        <v>2</v>
      </c>
      <c r="B29" s="70"/>
      <c r="C29" s="70"/>
      <c r="D29" s="70"/>
      <c r="E29" s="70"/>
      <c r="F29" s="70"/>
      <c r="G29" s="70"/>
      <c r="H29" s="70"/>
      <c r="I29" s="70"/>
      <c r="J29" s="70"/>
      <c r="K29" s="70"/>
      <c r="L29" s="70"/>
      <c r="M29" s="70"/>
      <c r="N29" s="70"/>
      <c r="O29" s="70"/>
      <c r="P29" s="70"/>
      <c r="Q29" s="70"/>
      <c r="R29" s="70"/>
      <c r="S29" s="70"/>
      <c r="T29" s="70"/>
      <c r="U29" s="70"/>
      <c r="V29" s="106"/>
    </row>
    <row r="30" spans="1:22" x14ac:dyDescent="0.2">
      <c r="A30" s="99" t="s">
        <v>3</v>
      </c>
      <c r="B30" s="116">
        <v>1649</v>
      </c>
      <c r="C30" s="116">
        <v>1928</v>
      </c>
      <c r="D30" s="116">
        <v>1908</v>
      </c>
      <c r="E30" s="7">
        <v>1967</v>
      </c>
      <c r="F30" s="116">
        <f>F23+F6</f>
        <v>2345</v>
      </c>
      <c r="G30" s="116">
        <v>2740</v>
      </c>
      <c r="H30" s="116">
        <v>2404</v>
      </c>
      <c r="I30" s="116">
        <v>3946</v>
      </c>
      <c r="J30" s="140">
        <v>4792</v>
      </c>
      <c r="K30" s="140">
        <v>5000</v>
      </c>
      <c r="L30" s="140">
        <v>5005</v>
      </c>
      <c r="M30" s="140">
        <v>4787</v>
      </c>
      <c r="N30" s="140">
        <v>4439</v>
      </c>
      <c r="O30" s="140">
        <v>4213</v>
      </c>
      <c r="P30" s="140">
        <f>P6</f>
        <v>3941</v>
      </c>
      <c r="Q30" s="140">
        <v>4443</v>
      </c>
      <c r="R30" s="140">
        <v>5169</v>
      </c>
      <c r="S30" s="140">
        <v>4189</v>
      </c>
      <c r="T30" s="140">
        <v>3722</v>
      </c>
      <c r="U30" s="140">
        <v>6292</v>
      </c>
      <c r="V30" s="106"/>
    </row>
    <row r="31" spans="1:22" x14ac:dyDescent="0.2">
      <c r="A31" s="142" t="s">
        <v>7</v>
      </c>
      <c r="B31" s="128" t="s">
        <v>10</v>
      </c>
      <c r="C31" s="128" t="s">
        <v>10</v>
      </c>
      <c r="D31" s="128" t="s">
        <v>10</v>
      </c>
      <c r="E31" s="128" t="s">
        <v>10</v>
      </c>
      <c r="F31" s="128" t="s">
        <v>10</v>
      </c>
      <c r="G31" s="128" t="s">
        <v>10</v>
      </c>
      <c r="H31" s="128" t="s">
        <v>10</v>
      </c>
      <c r="I31" s="128" t="s">
        <v>10</v>
      </c>
      <c r="J31" s="128" t="s">
        <v>10</v>
      </c>
      <c r="K31" s="143">
        <v>1782</v>
      </c>
      <c r="L31" s="11">
        <v>1772</v>
      </c>
      <c r="M31" s="11">
        <v>1690</v>
      </c>
      <c r="N31" s="11">
        <v>1534</v>
      </c>
      <c r="O31" s="11">
        <v>1420</v>
      </c>
      <c r="P31" s="11">
        <f t="shared" ref="P31:P45" si="1">P7</f>
        <v>1365</v>
      </c>
      <c r="Q31" s="11">
        <v>1529</v>
      </c>
      <c r="R31" s="11">
        <v>1752</v>
      </c>
      <c r="S31" s="11">
        <v>1317</v>
      </c>
      <c r="T31" s="11">
        <v>1146</v>
      </c>
      <c r="U31" s="11">
        <v>1850</v>
      </c>
      <c r="V31" s="106"/>
    </row>
    <row r="32" spans="1:22" x14ac:dyDescent="0.2">
      <c r="A32" s="142" t="s">
        <v>8</v>
      </c>
      <c r="B32" s="128" t="s">
        <v>10</v>
      </c>
      <c r="C32" s="128" t="s">
        <v>10</v>
      </c>
      <c r="D32" s="128" t="s">
        <v>10</v>
      </c>
      <c r="E32" s="128" t="s">
        <v>10</v>
      </c>
      <c r="F32" s="128" t="s">
        <v>10</v>
      </c>
      <c r="G32" s="128" t="s">
        <v>10</v>
      </c>
      <c r="H32" s="128" t="s">
        <v>10</v>
      </c>
      <c r="I32" s="128" t="s">
        <v>10</v>
      </c>
      <c r="J32" s="128" t="s">
        <v>10</v>
      </c>
      <c r="K32" s="143">
        <v>3218</v>
      </c>
      <c r="L32" s="11">
        <v>3233</v>
      </c>
      <c r="M32" s="11">
        <v>3097</v>
      </c>
      <c r="N32" s="11">
        <v>2905</v>
      </c>
      <c r="O32" s="11">
        <v>2793</v>
      </c>
      <c r="P32" s="11">
        <f t="shared" si="1"/>
        <v>2576</v>
      </c>
      <c r="Q32" s="11">
        <v>2914</v>
      </c>
      <c r="R32" s="11">
        <v>3417</v>
      </c>
      <c r="S32" s="11">
        <v>2872</v>
      </c>
      <c r="T32" s="11">
        <v>2576</v>
      </c>
      <c r="U32" s="11">
        <v>4442</v>
      </c>
      <c r="V32" s="106"/>
    </row>
    <row r="33" spans="1:22" x14ac:dyDescent="0.2">
      <c r="A33" s="99" t="s">
        <v>4</v>
      </c>
      <c r="B33" s="116">
        <v>933</v>
      </c>
      <c r="C33" s="116">
        <v>941</v>
      </c>
      <c r="D33" s="116">
        <v>871</v>
      </c>
      <c r="E33" s="7">
        <v>1055</v>
      </c>
      <c r="F33" s="116">
        <v>1260</v>
      </c>
      <c r="G33" s="116">
        <v>1443</v>
      </c>
      <c r="H33" s="116">
        <v>1416</v>
      </c>
      <c r="I33" s="116">
        <v>3138</v>
      </c>
      <c r="J33" s="116">
        <v>3684</v>
      </c>
      <c r="K33" s="116">
        <v>3762</v>
      </c>
      <c r="L33" s="116">
        <v>3704</v>
      </c>
      <c r="M33" s="116">
        <v>3335</v>
      </c>
      <c r="N33" s="116">
        <v>3227</v>
      </c>
      <c r="O33" s="116">
        <v>2742</v>
      </c>
      <c r="P33" s="116">
        <f t="shared" si="1"/>
        <v>2556</v>
      </c>
      <c r="Q33" s="116">
        <v>2630</v>
      </c>
      <c r="R33" s="116">
        <v>2962</v>
      </c>
      <c r="S33" s="116">
        <v>2621</v>
      </c>
      <c r="T33" s="116">
        <v>2057</v>
      </c>
      <c r="U33" s="116">
        <v>3610</v>
      </c>
      <c r="V33" s="106"/>
    </row>
    <row r="34" spans="1:22" x14ac:dyDescent="0.2">
      <c r="A34" s="142" t="s">
        <v>7</v>
      </c>
      <c r="B34" s="128" t="s">
        <v>10</v>
      </c>
      <c r="C34" s="128" t="s">
        <v>10</v>
      </c>
      <c r="D34" s="128" t="s">
        <v>10</v>
      </c>
      <c r="E34" s="128" t="s">
        <v>10</v>
      </c>
      <c r="F34" s="128" t="s">
        <v>10</v>
      </c>
      <c r="G34" s="128" t="s">
        <v>10</v>
      </c>
      <c r="H34" s="128" t="s">
        <v>10</v>
      </c>
      <c r="I34" s="128" t="s">
        <v>10</v>
      </c>
      <c r="J34" s="128" t="s">
        <v>10</v>
      </c>
      <c r="K34" s="128">
        <v>1341</v>
      </c>
      <c r="L34" s="11">
        <v>1308</v>
      </c>
      <c r="M34" s="11">
        <v>1183</v>
      </c>
      <c r="N34" s="11">
        <v>1107</v>
      </c>
      <c r="O34" s="11">
        <v>898</v>
      </c>
      <c r="P34" s="11">
        <f t="shared" si="1"/>
        <v>876</v>
      </c>
      <c r="Q34" s="11">
        <v>864</v>
      </c>
      <c r="R34" s="11">
        <v>992</v>
      </c>
      <c r="S34" s="11">
        <v>781</v>
      </c>
      <c r="T34" s="11">
        <v>631</v>
      </c>
      <c r="U34" s="11">
        <v>1095</v>
      </c>
      <c r="V34" s="106"/>
    </row>
    <row r="35" spans="1:22" x14ac:dyDescent="0.2">
      <c r="A35" s="142" t="s">
        <v>8</v>
      </c>
      <c r="B35" s="128" t="s">
        <v>10</v>
      </c>
      <c r="C35" s="128" t="s">
        <v>10</v>
      </c>
      <c r="D35" s="128" t="s">
        <v>10</v>
      </c>
      <c r="E35" s="128" t="s">
        <v>10</v>
      </c>
      <c r="F35" s="128" t="s">
        <v>10</v>
      </c>
      <c r="G35" s="128" t="s">
        <v>10</v>
      </c>
      <c r="H35" s="128" t="s">
        <v>10</v>
      </c>
      <c r="I35" s="128" t="s">
        <v>10</v>
      </c>
      <c r="J35" s="128" t="s">
        <v>10</v>
      </c>
      <c r="K35" s="128">
        <v>2421</v>
      </c>
      <c r="L35" s="11">
        <v>2396</v>
      </c>
      <c r="M35" s="11">
        <v>2152</v>
      </c>
      <c r="N35" s="11">
        <v>2120</v>
      </c>
      <c r="O35" s="11">
        <v>1844</v>
      </c>
      <c r="P35" s="11">
        <f t="shared" si="1"/>
        <v>1680</v>
      </c>
      <c r="Q35" s="11">
        <v>1766</v>
      </c>
      <c r="R35" s="11">
        <v>1970</v>
      </c>
      <c r="S35" s="11">
        <v>1840</v>
      </c>
      <c r="T35" s="11">
        <v>1426</v>
      </c>
      <c r="U35" s="11">
        <v>2515</v>
      </c>
      <c r="V35" s="106"/>
    </row>
    <row r="36" spans="1:22" x14ac:dyDescent="0.2">
      <c r="A36" s="99" t="s">
        <v>6</v>
      </c>
      <c r="B36" s="69">
        <v>322</v>
      </c>
      <c r="C36" s="69">
        <v>364</v>
      </c>
      <c r="D36" s="69">
        <v>317</v>
      </c>
      <c r="E36" s="150">
        <v>367</v>
      </c>
      <c r="F36" s="69">
        <v>447</v>
      </c>
      <c r="G36" s="69">
        <v>459</v>
      </c>
      <c r="H36" s="69">
        <v>619</v>
      </c>
      <c r="I36" s="69">
        <v>638</v>
      </c>
      <c r="J36" s="69">
        <v>584</v>
      </c>
      <c r="K36" s="69">
        <v>683</v>
      </c>
      <c r="L36" s="116">
        <v>644</v>
      </c>
      <c r="M36" s="116">
        <v>640</v>
      </c>
      <c r="N36" s="116">
        <v>621</v>
      </c>
      <c r="O36" s="116">
        <v>595</v>
      </c>
      <c r="P36" s="116">
        <f t="shared" si="1"/>
        <v>606</v>
      </c>
      <c r="Q36" s="116">
        <v>671</v>
      </c>
      <c r="R36" s="116">
        <v>697</v>
      </c>
      <c r="S36" s="116">
        <v>460</v>
      </c>
      <c r="T36" s="116">
        <v>468</v>
      </c>
      <c r="U36" s="116">
        <v>751</v>
      </c>
      <c r="V36" s="106"/>
    </row>
    <row r="37" spans="1:22" x14ac:dyDescent="0.2">
      <c r="A37" s="142" t="s">
        <v>7</v>
      </c>
      <c r="B37" s="128" t="s">
        <v>10</v>
      </c>
      <c r="C37" s="128" t="s">
        <v>10</v>
      </c>
      <c r="D37" s="128" t="s">
        <v>10</v>
      </c>
      <c r="E37" s="128" t="s">
        <v>10</v>
      </c>
      <c r="F37" s="128" t="s">
        <v>10</v>
      </c>
      <c r="G37" s="128" t="s">
        <v>10</v>
      </c>
      <c r="H37" s="128" t="s">
        <v>10</v>
      </c>
      <c r="I37" s="128" t="s">
        <v>10</v>
      </c>
      <c r="J37" s="128" t="s">
        <v>10</v>
      </c>
      <c r="K37" s="128" t="s">
        <v>10</v>
      </c>
      <c r="L37" s="15" t="s">
        <v>10</v>
      </c>
      <c r="M37" s="11">
        <v>216</v>
      </c>
      <c r="N37" s="11">
        <v>215</v>
      </c>
      <c r="O37" s="11">
        <v>180</v>
      </c>
      <c r="P37" s="11">
        <f t="shared" si="1"/>
        <v>161</v>
      </c>
      <c r="Q37" s="11">
        <v>249</v>
      </c>
      <c r="R37" s="11">
        <v>217</v>
      </c>
      <c r="S37" s="11">
        <v>140</v>
      </c>
      <c r="T37" s="11">
        <v>147</v>
      </c>
      <c r="U37" s="11">
        <v>304</v>
      </c>
      <c r="V37" s="106"/>
    </row>
    <row r="38" spans="1:22" x14ac:dyDescent="0.2">
      <c r="A38" s="142" t="s">
        <v>8</v>
      </c>
      <c r="B38" s="128" t="s">
        <v>10</v>
      </c>
      <c r="C38" s="128" t="s">
        <v>10</v>
      </c>
      <c r="D38" s="128" t="s">
        <v>10</v>
      </c>
      <c r="E38" s="128" t="s">
        <v>10</v>
      </c>
      <c r="F38" s="128" t="s">
        <v>10</v>
      </c>
      <c r="G38" s="128" t="s">
        <v>10</v>
      </c>
      <c r="H38" s="128" t="s">
        <v>10</v>
      </c>
      <c r="I38" s="128" t="s">
        <v>10</v>
      </c>
      <c r="J38" s="128" t="s">
        <v>10</v>
      </c>
      <c r="K38" s="128" t="s">
        <v>10</v>
      </c>
      <c r="L38" s="15" t="s">
        <v>10</v>
      </c>
      <c r="M38" s="11">
        <v>424</v>
      </c>
      <c r="N38" s="11">
        <v>406</v>
      </c>
      <c r="O38" s="11">
        <v>415</v>
      </c>
      <c r="P38" s="11">
        <f t="shared" si="1"/>
        <v>445</v>
      </c>
      <c r="Q38" s="11">
        <v>422</v>
      </c>
      <c r="R38" s="11">
        <v>480</v>
      </c>
      <c r="S38" s="11">
        <v>320</v>
      </c>
      <c r="T38" s="11">
        <v>321</v>
      </c>
      <c r="U38" s="11">
        <v>447</v>
      </c>
      <c r="V38" s="106"/>
    </row>
    <row r="39" spans="1:22" x14ac:dyDescent="0.2">
      <c r="A39" s="99" t="s">
        <v>1</v>
      </c>
      <c r="B39" s="69">
        <v>215</v>
      </c>
      <c r="C39" s="69">
        <v>232</v>
      </c>
      <c r="D39" s="69">
        <v>214</v>
      </c>
      <c r="E39" s="69">
        <v>217</v>
      </c>
      <c r="F39" s="69">
        <v>250</v>
      </c>
      <c r="G39" s="69">
        <v>262</v>
      </c>
      <c r="H39" s="69">
        <v>305</v>
      </c>
      <c r="I39" s="69">
        <v>256</v>
      </c>
      <c r="J39" s="69">
        <v>265</v>
      </c>
      <c r="K39" s="69">
        <v>263</v>
      </c>
      <c r="L39" s="69">
        <v>260</v>
      </c>
      <c r="M39" s="69">
        <v>260</v>
      </c>
      <c r="N39" s="69">
        <v>250</v>
      </c>
      <c r="O39" s="69">
        <v>258</v>
      </c>
      <c r="P39" s="69">
        <f t="shared" si="1"/>
        <v>258</v>
      </c>
      <c r="Q39" s="69">
        <v>275</v>
      </c>
      <c r="R39" s="69">
        <v>280</v>
      </c>
      <c r="S39" s="69">
        <v>154</v>
      </c>
      <c r="T39" s="69">
        <v>160</v>
      </c>
      <c r="U39" s="69">
        <v>311</v>
      </c>
      <c r="V39" s="106"/>
    </row>
    <row r="40" spans="1:22" x14ac:dyDescent="0.2">
      <c r="A40" s="142" t="s">
        <v>7</v>
      </c>
      <c r="B40" s="128" t="s">
        <v>10</v>
      </c>
      <c r="C40" s="128" t="s">
        <v>10</v>
      </c>
      <c r="D40" s="128" t="s">
        <v>10</v>
      </c>
      <c r="E40" s="128" t="s">
        <v>10</v>
      </c>
      <c r="F40" s="128" t="s">
        <v>10</v>
      </c>
      <c r="G40" s="128" t="s">
        <v>10</v>
      </c>
      <c r="H40" s="128" t="s">
        <v>10</v>
      </c>
      <c r="I40" s="128" t="s">
        <v>10</v>
      </c>
      <c r="J40" s="128" t="s">
        <v>10</v>
      </c>
      <c r="K40" s="128">
        <v>76</v>
      </c>
      <c r="L40" s="1">
        <v>80</v>
      </c>
      <c r="M40" s="1">
        <v>71</v>
      </c>
      <c r="N40" s="128">
        <v>102</v>
      </c>
      <c r="O40" s="128">
        <v>78</v>
      </c>
      <c r="P40" s="128">
        <f t="shared" si="1"/>
        <v>70</v>
      </c>
      <c r="Q40" s="128">
        <v>102</v>
      </c>
      <c r="R40" s="128">
        <v>86</v>
      </c>
      <c r="S40" s="128">
        <v>59</v>
      </c>
      <c r="T40" s="128">
        <v>58</v>
      </c>
      <c r="U40" s="128">
        <v>128</v>
      </c>
      <c r="V40" s="106"/>
    </row>
    <row r="41" spans="1:22" x14ac:dyDescent="0.2">
      <c r="A41" s="142" t="s">
        <v>8</v>
      </c>
      <c r="B41" s="128" t="s">
        <v>10</v>
      </c>
      <c r="C41" s="128" t="s">
        <v>10</v>
      </c>
      <c r="D41" s="128" t="s">
        <v>10</v>
      </c>
      <c r="E41" s="128" t="s">
        <v>10</v>
      </c>
      <c r="F41" s="128" t="s">
        <v>10</v>
      </c>
      <c r="G41" s="128" t="s">
        <v>10</v>
      </c>
      <c r="H41" s="128" t="s">
        <v>10</v>
      </c>
      <c r="I41" s="128" t="s">
        <v>10</v>
      </c>
      <c r="J41" s="128" t="s">
        <v>10</v>
      </c>
      <c r="K41" s="128">
        <v>187</v>
      </c>
      <c r="L41" s="1">
        <v>180</v>
      </c>
      <c r="M41" s="11">
        <v>189</v>
      </c>
      <c r="N41" s="11">
        <v>148</v>
      </c>
      <c r="O41" s="11">
        <v>180</v>
      </c>
      <c r="P41" s="11">
        <f t="shared" si="1"/>
        <v>188</v>
      </c>
      <c r="Q41" s="11">
        <v>173</v>
      </c>
      <c r="R41" s="11">
        <v>194</v>
      </c>
      <c r="S41" s="11">
        <v>95</v>
      </c>
      <c r="T41" s="11">
        <v>102</v>
      </c>
      <c r="U41" s="11">
        <v>183</v>
      </c>
      <c r="V41" s="106"/>
    </row>
    <row r="42" spans="1:22" ht="11.25" customHeight="1" x14ac:dyDescent="0.2">
      <c r="A42" s="99" t="s">
        <v>9</v>
      </c>
      <c r="B42" s="69">
        <v>14</v>
      </c>
      <c r="C42" s="69">
        <v>39</v>
      </c>
      <c r="D42" s="69">
        <v>34</v>
      </c>
      <c r="E42" s="69">
        <v>37</v>
      </c>
      <c r="F42" s="69">
        <v>58</v>
      </c>
      <c r="G42" s="69">
        <v>40</v>
      </c>
      <c r="H42" s="69">
        <v>59</v>
      </c>
      <c r="I42" s="69">
        <v>102</v>
      </c>
      <c r="J42" s="69">
        <v>65</v>
      </c>
      <c r="K42" s="69">
        <v>59</v>
      </c>
      <c r="L42" s="69">
        <v>54</v>
      </c>
      <c r="M42" s="69">
        <v>53</v>
      </c>
      <c r="N42" s="69">
        <v>52</v>
      </c>
      <c r="O42" s="69">
        <v>36</v>
      </c>
      <c r="P42" s="69">
        <f t="shared" si="1"/>
        <v>43</v>
      </c>
      <c r="Q42" s="69">
        <v>29</v>
      </c>
      <c r="R42" s="69">
        <v>47</v>
      </c>
      <c r="S42" s="69">
        <v>29</v>
      </c>
      <c r="T42" s="69">
        <v>41</v>
      </c>
      <c r="U42" s="69">
        <v>30</v>
      </c>
      <c r="V42" s="106"/>
    </row>
    <row r="43" spans="1:22" x14ac:dyDescent="0.2">
      <c r="A43" s="142" t="s">
        <v>7</v>
      </c>
      <c r="B43" s="128" t="s">
        <v>10</v>
      </c>
      <c r="C43" s="128" t="s">
        <v>10</v>
      </c>
      <c r="D43" s="128" t="s">
        <v>10</v>
      </c>
      <c r="E43" s="128" t="s">
        <v>10</v>
      </c>
      <c r="F43" s="128" t="s">
        <v>10</v>
      </c>
      <c r="G43" s="128" t="s">
        <v>10</v>
      </c>
      <c r="H43" s="128" t="s">
        <v>10</v>
      </c>
      <c r="I43" s="128" t="s">
        <v>10</v>
      </c>
      <c r="J43" s="128" t="s">
        <v>10</v>
      </c>
      <c r="K43" s="1">
        <v>24</v>
      </c>
      <c r="L43" s="1">
        <v>18</v>
      </c>
      <c r="M43" s="1">
        <v>20</v>
      </c>
      <c r="N43" s="1">
        <v>21</v>
      </c>
      <c r="O43" s="1">
        <v>7</v>
      </c>
      <c r="P43" s="1">
        <f t="shared" si="1"/>
        <v>8</v>
      </c>
      <c r="Q43" s="1">
        <v>12</v>
      </c>
      <c r="R43" s="1">
        <v>12</v>
      </c>
      <c r="S43" s="1">
        <v>6</v>
      </c>
      <c r="T43" s="1">
        <v>15</v>
      </c>
      <c r="U43" s="1">
        <v>10</v>
      </c>
      <c r="V43" s="106"/>
    </row>
    <row r="44" spans="1:22" x14ac:dyDescent="0.2">
      <c r="A44" s="142" t="s">
        <v>8</v>
      </c>
      <c r="B44" s="128" t="s">
        <v>10</v>
      </c>
      <c r="C44" s="128" t="s">
        <v>10</v>
      </c>
      <c r="D44" s="128" t="s">
        <v>10</v>
      </c>
      <c r="E44" s="128" t="s">
        <v>10</v>
      </c>
      <c r="F44" s="128" t="s">
        <v>10</v>
      </c>
      <c r="G44" s="128" t="s">
        <v>10</v>
      </c>
      <c r="H44" s="128" t="s">
        <v>10</v>
      </c>
      <c r="I44" s="128" t="s">
        <v>10</v>
      </c>
      <c r="J44" s="128" t="s">
        <v>10</v>
      </c>
      <c r="K44" s="1">
        <v>35</v>
      </c>
      <c r="L44" s="1">
        <v>36</v>
      </c>
      <c r="M44" s="1">
        <v>33</v>
      </c>
      <c r="N44" s="1">
        <v>31</v>
      </c>
      <c r="O44" s="1">
        <v>29</v>
      </c>
      <c r="P44" s="1">
        <f t="shared" si="1"/>
        <v>35</v>
      </c>
      <c r="Q44" s="1">
        <v>17</v>
      </c>
      <c r="R44" s="1">
        <v>35</v>
      </c>
      <c r="S44" s="1">
        <v>23</v>
      </c>
      <c r="T44" s="1">
        <v>26</v>
      </c>
      <c r="U44" s="1">
        <v>20</v>
      </c>
      <c r="V44" s="106"/>
    </row>
    <row r="45" spans="1:22" ht="14.25" customHeight="1" x14ac:dyDescent="0.2">
      <c r="A45" s="101" t="s">
        <v>39</v>
      </c>
      <c r="B45" s="47">
        <v>4.3395348837209307</v>
      </c>
      <c r="C45" s="47">
        <v>4.056034482758621</v>
      </c>
      <c r="D45" s="47">
        <v>4.0700934579439254</v>
      </c>
      <c r="E45" s="47">
        <v>4.8617511520737331</v>
      </c>
      <c r="F45" s="47">
        <v>5</v>
      </c>
      <c r="G45" s="3">
        <v>5.5</v>
      </c>
      <c r="H45" s="3">
        <v>4.5999999999999996</v>
      </c>
      <c r="I45" s="3">
        <v>12.3</v>
      </c>
      <c r="J45" s="47">
        <v>13.9</v>
      </c>
      <c r="K45" s="47">
        <v>14.3</v>
      </c>
      <c r="L45" s="47">
        <v>14.2</v>
      </c>
      <c r="M45" s="47">
        <v>12.8</v>
      </c>
      <c r="N45" s="47">
        <v>12.9</v>
      </c>
      <c r="O45" s="47">
        <v>10.6</v>
      </c>
      <c r="P45" s="47">
        <f t="shared" si="1"/>
        <v>9.9069767441860463</v>
      </c>
      <c r="Q45" s="47">
        <v>9.5636363636363644</v>
      </c>
      <c r="R45" s="47">
        <f>R33/R39</f>
        <v>10.578571428571429</v>
      </c>
      <c r="S45" s="47">
        <f>S33/S39</f>
        <v>17.019480519480521</v>
      </c>
      <c r="T45" s="47">
        <f>T33/T39</f>
        <v>12.856249999999999</v>
      </c>
      <c r="U45" s="47">
        <f>U33/U39</f>
        <v>11.607717041800644</v>
      </c>
      <c r="V45" s="106"/>
    </row>
    <row r="46" spans="1:22" x14ac:dyDescent="0.2">
      <c r="A46" s="152" t="s">
        <v>46</v>
      </c>
      <c r="B46" s="75"/>
      <c r="C46" s="75"/>
      <c r="D46" s="75"/>
      <c r="E46" s="75"/>
      <c r="F46" s="75"/>
      <c r="G46" s="75"/>
      <c r="H46" s="75"/>
    </row>
    <row r="47" spans="1:22" x14ac:dyDescent="0.2">
      <c r="A47" s="75" t="s">
        <v>38</v>
      </c>
      <c r="B47" s="75"/>
      <c r="C47" s="75"/>
      <c r="D47" s="75"/>
      <c r="E47" s="75"/>
      <c r="F47" s="75"/>
      <c r="G47" s="75"/>
      <c r="H47" s="75"/>
    </row>
    <row r="48" spans="1:22" x14ac:dyDescent="0.2">
      <c r="A48" s="220" t="s">
        <v>12</v>
      </c>
      <c r="B48" s="220"/>
      <c r="C48" s="220"/>
      <c r="D48" s="220"/>
      <c r="E48" s="220"/>
      <c r="F48" s="220"/>
      <c r="G48" s="220"/>
      <c r="H48" s="220"/>
    </row>
    <row r="49" spans="1:1" x14ac:dyDescent="0.2">
      <c r="A49" s="1" t="s">
        <v>49</v>
      </c>
    </row>
  </sheetData>
  <mergeCells count="3">
    <mergeCell ref="A48:H48"/>
    <mergeCell ref="A2:N2"/>
    <mergeCell ref="A22:E22"/>
  </mergeCells>
  <pageMargins left="0.7" right="0.7" top="0.75" bottom="0.75" header="0.3" footer="0.3"/>
  <pageSetup paperSize="9"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3" tint="0.39997558519241921"/>
    <pageSetUpPr fitToPage="1"/>
  </sheetPr>
  <dimension ref="A1:X13"/>
  <sheetViews>
    <sheetView showGridLines="0" zoomScaleNormal="100" workbookViewId="0">
      <pane xSplit="4" ySplit="4" topLeftCell="I5" activePane="bottomRight" state="frozen"/>
      <selection pane="topRight" activeCell="E1" sqref="E1"/>
      <selection pane="bottomLeft" activeCell="A5" sqref="A5"/>
      <selection pane="bottomRight" activeCell="A2" sqref="A2:P2"/>
    </sheetView>
  </sheetViews>
  <sheetFormatPr baseColWidth="10" defaultColWidth="9.140625" defaultRowHeight="12.75" x14ac:dyDescent="0.2"/>
  <cols>
    <col min="1" max="1" width="16.5703125" style="1" customWidth="1"/>
    <col min="2" max="16" width="6.5703125" style="1" customWidth="1"/>
    <col min="17" max="23" width="7" style="1" customWidth="1"/>
    <col min="24" max="256" width="11.42578125" style="1" customWidth="1"/>
    <col min="257" max="16384" width="9.140625" style="1"/>
  </cols>
  <sheetData>
    <row r="1" spans="1:24" ht="3" customHeight="1" x14ac:dyDescent="0.2"/>
    <row r="2" spans="1:24" ht="18.75" customHeight="1" x14ac:dyDescent="0.2">
      <c r="A2" s="223" t="s">
        <v>112</v>
      </c>
      <c r="B2" s="223"/>
      <c r="C2" s="223"/>
      <c r="D2" s="223"/>
      <c r="E2" s="223"/>
      <c r="F2" s="223"/>
      <c r="G2" s="223"/>
      <c r="H2" s="223"/>
      <c r="I2" s="223"/>
      <c r="J2" s="223"/>
      <c r="K2" s="223"/>
      <c r="L2" s="223"/>
      <c r="M2" s="223"/>
      <c r="N2" s="223"/>
      <c r="O2" s="223"/>
      <c r="P2" s="223"/>
    </row>
    <row r="3" spans="1:24" ht="3.75" customHeight="1" x14ac:dyDescent="0.2">
      <c r="Q3" s="20"/>
    </row>
    <row r="4" spans="1:24" ht="15" x14ac:dyDescent="0.2">
      <c r="A4" s="51" t="s">
        <v>28</v>
      </c>
      <c r="B4" s="38">
        <v>1997</v>
      </c>
      <c r="C4" s="38">
        <v>1999</v>
      </c>
      <c r="D4" s="38">
        <v>2000</v>
      </c>
      <c r="E4" s="38">
        <v>2001</v>
      </c>
      <c r="F4" s="38">
        <v>2002</v>
      </c>
      <c r="G4" s="38">
        <v>2003</v>
      </c>
      <c r="H4" s="38">
        <v>2004</v>
      </c>
      <c r="I4" s="38">
        <v>2005</v>
      </c>
      <c r="J4" s="38">
        <v>2006</v>
      </c>
      <c r="K4" s="38">
        <v>2007</v>
      </c>
      <c r="L4" s="38">
        <v>2008</v>
      </c>
      <c r="M4" s="38">
        <v>2009</v>
      </c>
      <c r="N4" s="38">
        <v>2010</v>
      </c>
      <c r="O4" s="38">
        <v>2011</v>
      </c>
      <c r="P4" s="38">
        <v>2012</v>
      </c>
      <c r="Q4" s="153" t="s">
        <v>116</v>
      </c>
      <c r="R4" s="154">
        <v>2014</v>
      </c>
      <c r="S4" s="154">
        <v>2015</v>
      </c>
      <c r="T4" s="154">
        <v>2016</v>
      </c>
      <c r="U4" s="154">
        <v>2017</v>
      </c>
      <c r="V4" s="154">
        <v>2018</v>
      </c>
      <c r="W4" s="154">
        <v>2019</v>
      </c>
    </row>
    <row r="5" spans="1:24" x14ac:dyDescent="0.2">
      <c r="A5" s="1" t="s">
        <v>13</v>
      </c>
      <c r="B5" s="11">
        <v>508</v>
      </c>
      <c r="C5" s="11">
        <v>704</v>
      </c>
      <c r="D5" s="11">
        <v>759</v>
      </c>
      <c r="E5" s="11">
        <v>742</v>
      </c>
      <c r="F5" s="11">
        <v>797</v>
      </c>
      <c r="G5" s="11">
        <v>946</v>
      </c>
      <c r="H5" s="11">
        <v>998</v>
      </c>
      <c r="I5" s="11">
        <v>825</v>
      </c>
      <c r="J5" s="11">
        <v>833</v>
      </c>
      <c r="K5" s="11">
        <v>685</v>
      </c>
      <c r="L5" s="11">
        <v>689</v>
      </c>
      <c r="M5" s="11">
        <v>674</v>
      </c>
      <c r="N5" s="11">
        <v>916</v>
      </c>
      <c r="O5" s="11">
        <v>918</v>
      </c>
      <c r="P5" s="11">
        <v>787</v>
      </c>
      <c r="Q5" s="23" t="s">
        <v>11</v>
      </c>
      <c r="R5" s="11">
        <v>838</v>
      </c>
      <c r="S5" s="23" t="s">
        <v>11</v>
      </c>
      <c r="T5" s="11">
        <v>988</v>
      </c>
      <c r="U5" s="23" t="s">
        <v>11</v>
      </c>
      <c r="V5" s="11">
        <v>920</v>
      </c>
      <c r="W5" s="209" t="s">
        <v>11</v>
      </c>
      <c r="X5" s="106"/>
    </row>
    <row r="6" spans="1:24" x14ac:dyDescent="0.2">
      <c r="A6" s="1" t="s">
        <v>3</v>
      </c>
      <c r="B6" s="11">
        <v>4680</v>
      </c>
      <c r="C6" s="11">
        <v>4913</v>
      </c>
      <c r="D6" s="11">
        <v>5362</v>
      </c>
      <c r="E6" s="11">
        <v>5719</v>
      </c>
      <c r="F6" s="11">
        <v>6333</v>
      </c>
      <c r="G6" s="11">
        <v>6386</v>
      </c>
      <c r="H6" s="11">
        <v>7455</v>
      </c>
      <c r="I6" s="11">
        <v>8484</v>
      </c>
      <c r="J6" s="11">
        <v>9160</v>
      </c>
      <c r="K6" s="11">
        <v>10471</v>
      </c>
      <c r="L6" s="11">
        <v>10426</v>
      </c>
      <c r="M6" s="11">
        <v>10372</v>
      </c>
      <c r="N6" s="11">
        <v>19829</v>
      </c>
      <c r="O6" s="11">
        <v>17238</v>
      </c>
      <c r="P6" s="11">
        <v>19966</v>
      </c>
      <c r="Q6" s="23" t="s">
        <v>11</v>
      </c>
      <c r="R6" s="11">
        <v>23511</v>
      </c>
      <c r="S6" s="23" t="s">
        <v>11</v>
      </c>
      <c r="T6" s="11">
        <v>27814</v>
      </c>
      <c r="U6" s="23" t="s">
        <v>11</v>
      </c>
      <c r="V6" s="11">
        <v>23551</v>
      </c>
      <c r="W6" s="209" t="s">
        <v>11</v>
      </c>
      <c r="X6" s="106"/>
    </row>
    <row r="7" spans="1:24" x14ac:dyDescent="0.2">
      <c r="A7" s="1" t="s">
        <v>4</v>
      </c>
      <c r="B7" s="11">
        <v>3204</v>
      </c>
      <c r="C7" s="11">
        <v>3235</v>
      </c>
      <c r="D7" s="11">
        <v>3753</v>
      </c>
      <c r="E7" s="11">
        <v>3850</v>
      </c>
      <c r="F7" s="11">
        <v>4050</v>
      </c>
      <c r="G7" s="11">
        <v>4526</v>
      </c>
      <c r="H7" s="11">
        <v>5105</v>
      </c>
      <c r="I7" s="11">
        <v>5366</v>
      </c>
      <c r="J7" s="11">
        <v>5939</v>
      </c>
      <c r="K7" s="11">
        <v>6468</v>
      </c>
      <c r="L7" s="11">
        <v>6515</v>
      </c>
      <c r="M7" s="11">
        <v>6196</v>
      </c>
      <c r="N7" s="11">
        <v>15008</v>
      </c>
      <c r="O7" s="11">
        <v>12364</v>
      </c>
      <c r="P7" s="11">
        <v>14058</v>
      </c>
      <c r="Q7" s="23" t="s">
        <v>11</v>
      </c>
      <c r="R7" s="11">
        <v>15682</v>
      </c>
      <c r="S7" s="23" t="s">
        <v>11</v>
      </c>
      <c r="T7" s="11">
        <v>17414</v>
      </c>
      <c r="U7" s="23" t="s">
        <v>11</v>
      </c>
      <c r="V7" s="11">
        <v>14716</v>
      </c>
      <c r="W7" s="209" t="s">
        <v>11</v>
      </c>
      <c r="X7" s="106"/>
    </row>
    <row r="8" spans="1:24" x14ac:dyDescent="0.2">
      <c r="A8" s="1" t="s">
        <v>1</v>
      </c>
      <c r="B8" s="11">
        <v>450</v>
      </c>
      <c r="C8" s="11">
        <v>598</v>
      </c>
      <c r="D8" s="11">
        <v>726</v>
      </c>
      <c r="E8" s="11">
        <v>668</v>
      </c>
      <c r="F8" s="11">
        <v>772</v>
      </c>
      <c r="G8" s="11">
        <v>981</v>
      </c>
      <c r="H8" s="11">
        <v>912</v>
      </c>
      <c r="I8" s="11">
        <v>782</v>
      </c>
      <c r="J8" s="11">
        <v>846</v>
      </c>
      <c r="K8" s="11">
        <v>750</v>
      </c>
      <c r="L8" s="11">
        <v>840</v>
      </c>
      <c r="M8" s="11">
        <v>753</v>
      </c>
      <c r="N8" s="11">
        <v>1100</v>
      </c>
      <c r="O8" s="11">
        <v>925</v>
      </c>
      <c r="P8" s="11">
        <v>900</v>
      </c>
      <c r="Q8" s="23" t="s">
        <v>11</v>
      </c>
      <c r="R8" s="11">
        <v>897</v>
      </c>
      <c r="S8" s="23" t="s">
        <v>11</v>
      </c>
      <c r="T8" s="11">
        <v>1239</v>
      </c>
      <c r="U8" s="23" t="s">
        <v>11</v>
      </c>
      <c r="V8" s="11">
        <v>939</v>
      </c>
      <c r="W8" s="209" t="s">
        <v>11</v>
      </c>
      <c r="X8" s="106"/>
    </row>
    <row r="9" spans="1:24" x14ac:dyDescent="0.2">
      <c r="A9" s="20" t="s">
        <v>39</v>
      </c>
      <c r="B9" s="20">
        <v>7.1</v>
      </c>
      <c r="C9" s="20">
        <v>5.4</v>
      </c>
      <c r="D9" s="20">
        <v>5.2</v>
      </c>
      <c r="E9" s="20">
        <v>5.8</v>
      </c>
      <c r="F9" s="20">
        <v>5.2</v>
      </c>
      <c r="G9" s="20">
        <v>4.5999999999999996</v>
      </c>
      <c r="H9" s="20">
        <v>5.6</v>
      </c>
      <c r="I9" s="20">
        <v>6.9</v>
      </c>
      <c r="J9" s="126">
        <v>7</v>
      </c>
      <c r="K9" s="126">
        <v>8.6240000000000006</v>
      </c>
      <c r="L9" s="126">
        <v>7.7559523809523814</v>
      </c>
      <c r="M9" s="126">
        <v>8.1999999999999993</v>
      </c>
      <c r="N9" s="126">
        <v>13.64</v>
      </c>
      <c r="O9" s="126">
        <v>13.366486486486487</v>
      </c>
      <c r="P9" s="126">
        <v>15.62</v>
      </c>
      <c r="Q9" s="83" t="s">
        <v>11</v>
      </c>
      <c r="R9" s="126">
        <f>R7/R8</f>
        <v>17.482720178372354</v>
      </c>
      <c r="S9" s="83" t="s">
        <v>11</v>
      </c>
      <c r="T9" s="126">
        <v>14.054882970137207</v>
      </c>
      <c r="U9" s="83" t="s">
        <v>11</v>
      </c>
      <c r="V9" s="126">
        <f>V7/V8</f>
        <v>15.671991480298189</v>
      </c>
      <c r="W9" s="210" t="s">
        <v>11</v>
      </c>
      <c r="X9" s="106"/>
    </row>
    <row r="10" spans="1:24" ht="6.75" customHeight="1" x14ac:dyDescent="0.2"/>
    <row r="11" spans="1:24" ht="28.15" customHeight="1" x14ac:dyDescent="0.2">
      <c r="A11" s="228" t="s">
        <v>31</v>
      </c>
      <c r="B11" s="228"/>
      <c r="C11" s="228"/>
      <c r="D11" s="228"/>
      <c r="E11" s="228"/>
      <c r="F11" s="228"/>
      <c r="G11" s="228"/>
      <c r="H11" s="228"/>
      <c r="I11" s="228"/>
      <c r="J11" s="228"/>
      <c r="K11" s="228"/>
      <c r="L11" s="228"/>
      <c r="M11" s="228"/>
      <c r="N11" s="228"/>
      <c r="O11" s="228"/>
      <c r="P11" s="228"/>
    </row>
    <row r="12" spans="1:24" x14ac:dyDescent="0.2">
      <c r="A12" s="75" t="s">
        <v>38</v>
      </c>
    </row>
    <row r="13" spans="1:24" x14ac:dyDescent="0.2">
      <c r="A13" s="1" t="s">
        <v>124</v>
      </c>
    </row>
  </sheetData>
  <mergeCells count="2">
    <mergeCell ref="A2:P2"/>
    <mergeCell ref="A11:P11"/>
  </mergeCells>
  <pageMargins left="0.7" right="0.7" top="0.75" bottom="0.75" header="0.3" footer="0.3"/>
  <pageSetup paperSize="9"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3" tint="0.39997558519241921"/>
    <pageSetUpPr fitToPage="1"/>
  </sheetPr>
  <dimension ref="A1:U17"/>
  <sheetViews>
    <sheetView showGridLines="0" zoomScaleNormal="100" workbookViewId="0">
      <pane xSplit="1" topLeftCell="B1" activePane="topRight" state="frozen"/>
      <selection pane="topRight" activeCell="A2" sqref="A2:M2"/>
    </sheetView>
  </sheetViews>
  <sheetFormatPr baseColWidth="10" defaultColWidth="9.140625" defaultRowHeight="12.75" x14ac:dyDescent="0.2"/>
  <cols>
    <col min="1" max="1" width="15.28515625" style="1" customWidth="1"/>
    <col min="2" max="18" width="6.28515625" style="1" customWidth="1"/>
    <col min="19" max="20" width="6.28515625" style="75" customWidth="1"/>
    <col min="21" max="21" width="6.42578125" style="1" customWidth="1"/>
    <col min="22" max="256" width="11.42578125" style="1" customWidth="1"/>
    <col min="257" max="16384" width="9.140625" style="1"/>
  </cols>
  <sheetData>
    <row r="1" spans="1:21" ht="6" customHeight="1" x14ac:dyDescent="0.2"/>
    <row r="2" spans="1:21" ht="29.25" customHeight="1" x14ac:dyDescent="0.2">
      <c r="A2" s="223" t="s">
        <v>111</v>
      </c>
      <c r="B2" s="223"/>
      <c r="C2" s="223"/>
      <c r="D2" s="223"/>
      <c r="E2" s="223"/>
      <c r="F2" s="223"/>
      <c r="G2" s="223"/>
      <c r="H2" s="223"/>
      <c r="I2" s="223"/>
      <c r="J2" s="223"/>
      <c r="K2" s="223"/>
      <c r="L2" s="223"/>
      <c r="M2" s="223"/>
    </row>
    <row r="3" spans="1:21" ht="6" customHeight="1" x14ac:dyDescent="0.2"/>
    <row r="4" spans="1:21" ht="15" x14ac:dyDescent="0.2">
      <c r="A4" s="65" t="s">
        <v>28</v>
      </c>
      <c r="B4" s="65">
        <v>2002</v>
      </c>
      <c r="C4" s="65">
        <v>2003</v>
      </c>
      <c r="D4" s="65">
        <v>2004</v>
      </c>
      <c r="E4" s="65" t="s">
        <v>117</v>
      </c>
      <c r="F4" s="65">
        <v>2006</v>
      </c>
      <c r="G4" s="65" t="s">
        <v>118</v>
      </c>
      <c r="H4" s="65" t="s">
        <v>119</v>
      </c>
      <c r="I4" s="65">
        <v>2009</v>
      </c>
      <c r="J4" s="65">
        <v>2010</v>
      </c>
      <c r="K4" s="65" t="s">
        <v>120</v>
      </c>
      <c r="L4" s="65">
        <v>2012</v>
      </c>
      <c r="M4" s="65" t="s">
        <v>121</v>
      </c>
      <c r="N4" s="65">
        <v>2014</v>
      </c>
      <c r="O4" s="65" t="s">
        <v>122</v>
      </c>
      <c r="P4" s="65" t="s">
        <v>123</v>
      </c>
      <c r="Q4" s="65">
        <v>2017</v>
      </c>
      <c r="R4" s="65">
        <v>2018</v>
      </c>
      <c r="S4" s="156">
        <v>2019</v>
      </c>
      <c r="T4" s="156">
        <v>2020</v>
      </c>
    </row>
    <row r="5" spans="1:21" x14ac:dyDescent="0.2">
      <c r="A5" s="1" t="s">
        <v>13</v>
      </c>
      <c r="B5" s="11">
        <v>102</v>
      </c>
      <c r="C5" s="11">
        <v>73</v>
      </c>
      <c r="D5" s="11">
        <v>61</v>
      </c>
      <c r="E5" s="11">
        <v>0</v>
      </c>
      <c r="F5" s="11">
        <v>60</v>
      </c>
      <c r="G5" s="11">
        <v>50</v>
      </c>
      <c r="H5" s="11">
        <v>37</v>
      </c>
      <c r="I5" s="11">
        <v>15</v>
      </c>
      <c r="J5" s="11">
        <v>22</v>
      </c>
      <c r="K5" s="11">
        <v>25</v>
      </c>
      <c r="L5" s="11">
        <v>20</v>
      </c>
      <c r="M5" s="11">
        <v>28</v>
      </c>
      <c r="N5" s="11">
        <v>40</v>
      </c>
      <c r="O5" s="11">
        <v>40</v>
      </c>
      <c r="P5" s="11">
        <v>40</v>
      </c>
      <c r="Q5" s="11">
        <v>45</v>
      </c>
      <c r="R5" s="11">
        <v>50</v>
      </c>
      <c r="S5" s="130">
        <v>50</v>
      </c>
      <c r="T5" s="130">
        <v>55</v>
      </c>
      <c r="U5" s="157"/>
    </row>
    <row r="6" spans="1:21" x14ac:dyDescent="0.2">
      <c r="A6" s="1" t="s">
        <v>3</v>
      </c>
      <c r="B6" s="11">
        <v>734</v>
      </c>
      <c r="C6" s="11">
        <v>1035</v>
      </c>
      <c r="D6" s="11">
        <v>533</v>
      </c>
      <c r="E6" s="11">
        <v>0</v>
      </c>
      <c r="F6" s="11">
        <v>757</v>
      </c>
      <c r="G6" s="11">
        <v>700</v>
      </c>
      <c r="H6" s="11">
        <v>888</v>
      </c>
      <c r="I6" s="11">
        <v>469</v>
      </c>
      <c r="J6" s="11">
        <v>361</v>
      </c>
      <c r="K6" s="11">
        <v>304</v>
      </c>
      <c r="L6" s="11">
        <v>157</v>
      </c>
      <c r="M6" s="11">
        <v>167</v>
      </c>
      <c r="N6" s="11">
        <v>168</v>
      </c>
      <c r="O6" s="11">
        <v>159</v>
      </c>
      <c r="P6" s="11">
        <v>155</v>
      </c>
      <c r="Q6" s="11">
        <v>136</v>
      </c>
      <c r="R6" s="11">
        <v>84</v>
      </c>
      <c r="S6" s="130">
        <v>105</v>
      </c>
      <c r="T6" s="130">
        <v>100</v>
      </c>
      <c r="U6" s="157"/>
    </row>
    <row r="7" spans="1:21" x14ac:dyDescent="0.2">
      <c r="A7" s="1" t="s">
        <v>4</v>
      </c>
      <c r="B7" s="11">
        <v>648</v>
      </c>
      <c r="C7" s="11">
        <v>506</v>
      </c>
      <c r="D7" s="11">
        <v>446</v>
      </c>
      <c r="E7" s="11">
        <v>0</v>
      </c>
      <c r="F7" s="11">
        <v>575</v>
      </c>
      <c r="G7" s="11">
        <v>485</v>
      </c>
      <c r="H7" s="11">
        <v>562</v>
      </c>
      <c r="I7" s="11">
        <v>347</v>
      </c>
      <c r="J7" s="11">
        <v>276</v>
      </c>
      <c r="K7" s="11">
        <v>209</v>
      </c>
      <c r="L7" s="11">
        <v>108</v>
      </c>
      <c r="M7" s="11">
        <v>107</v>
      </c>
      <c r="N7" s="11">
        <v>121</v>
      </c>
      <c r="O7" s="11">
        <v>92</v>
      </c>
      <c r="P7" s="11">
        <v>104</v>
      </c>
      <c r="Q7" s="11">
        <v>88</v>
      </c>
      <c r="R7" s="11">
        <v>58</v>
      </c>
      <c r="S7" s="130">
        <v>69</v>
      </c>
      <c r="T7" s="130">
        <v>67</v>
      </c>
      <c r="U7" s="157"/>
    </row>
    <row r="8" spans="1:21" x14ac:dyDescent="0.2">
      <c r="A8" s="1" t="s">
        <v>1</v>
      </c>
      <c r="B8" s="11">
        <v>102</v>
      </c>
      <c r="C8" s="11">
        <v>68</v>
      </c>
      <c r="D8" s="11">
        <v>60</v>
      </c>
      <c r="E8" s="11">
        <v>0</v>
      </c>
      <c r="F8" s="11">
        <v>60</v>
      </c>
      <c r="G8" s="11">
        <v>56</v>
      </c>
      <c r="H8" s="11">
        <v>43</v>
      </c>
      <c r="I8" s="11">
        <v>15</v>
      </c>
      <c r="J8" s="11">
        <v>22</v>
      </c>
      <c r="K8" s="11">
        <v>25</v>
      </c>
      <c r="L8" s="11">
        <v>20</v>
      </c>
      <c r="M8" s="11">
        <v>31</v>
      </c>
      <c r="N8" s="11">
        <v>26</v>
      </c>
      <c r="O8" s="11">
        <v>19</v>
      </c>
      <c r="P8" s="11">
        <v>26</v>
      </c>
      <c r="Q8" s="11">
        <v>37</v>
      </c>
      <c r="R8" s="11">
        <v>47</v>
      </c>
      <c r="S8" s="130">
        <v>19</v>
      </c>
      <c r="T8" s="130">
        <v>30</v>
      </c>
      <c r="U8" s="157"/>
    </row>
    <row r="9" spans="1:21" x14ac:dyDescent="0.2">
      <c r="A9" s="20" t="s">
        <v>40</v>
      </c>
      <c r="B9" s="126">
        <v>6.3529411764705879</v>
      </c>
      <c r="C9" s="126">
        <v>7.4411764705882355</v>
      </c>
      <c r="D9" s="126">
        <v>7.4</v>
      </c>
      <c r="E9" s="136" t="s">
        <v>11</v>
      </c>
      <c r="F9" s="126">
        <v>9.6</v>
      </c>
      <c r="G9" s="126">
        <v>8.6607142857142865</v>
      </c>
      <c r="H9" s="126">
        <v>13.1</v>
      </c>
      <c r="I9" s="126">
        <v>23.133333333333333</v>
      </c>
      <c r="J9" s="126">
        <v>12.545454545454545</v>
      </c>
      <c r="K9" s="126">
        <v>8.36</v>
      </c>
      <c r="L9" s="126">
        <v>5.4</v>
      </c>
      <c r="M9" s="126">
        <v>3.45</v>
      </c>
      <c r="N9" s="126">
        <f>N7/N8</f>
        <v>4.6538461538461542</v>
      </c>
      <c r="O9" s="126">
        <f>O7/O8</f>
        <v>4.8421052631578947</v>
      </c>
      <c r="P9" s="126">
        <f>104/26</f>
        <v>4</v>
      </c>
      <c r="Q9" s="126">
        <v>2.3783783783783785</v>
      </c>
      <c r="R9" s="126">
        <f>R7/R8</f>
        <v>1.2340425531914894</v>
      </c>
      <c r="S9" s="155">
        <f>S7/S8</f>
        <v>3.6315789473684212</v>
      </c>
      <c r="T9" s="155">
        <v>2.2333333333333334</v>
      </c>
      <c r="U9" s="157"/>
    </row>
    <row r="10" spans="1:21" ht="4.5" customHeight="1" x14ac:dyDescent="0.2"/>
    <row r="11" spans="1:21" x14ac:dyDescent="0.2">
      <c r="A11" s="19" t="s">
        <v>14</v>
      </c>
      <c r="B11" s="86"/>
      <c r="C11" s="86"/>
      <c r="D11" s="86"/>
      <c r="E11" s="86"/>
      <c r="F11" s="86"/>
      <c r="G11" s="86"/>
    </row>
    <row r="12" spans="1:21" x14ac:dyDescent="0.2">
      <c r="A12" s="75" t="s">
        <v>38</v>
      </c>
      <c r="B12" s="86"/>
      <c r="C12" s="86"/>
      <c r="D12" s="86"/>
      <c r="E12" s="86"/>
      <c r="F12" s="86"/>
      <c r="G12" s="86"/>
    </row>
    <row r="13" spans="1:21" x14ac:dyDescent="0.2">
      <c r="A13" s="1" t="s">
        <v>15</v>
      </c>
      <c r="B13" s="86"/>
      <c r="C13" s="86"/>
      <c r="D13" s="86"/>
      <c r="E13" s="86"/>
      <c r="F13" s="86"/>
      <c r="G13" s="86"/>
    </row>
    <row r="14" spans="1:21" ht="13.5" customHeight="1" x14ac:dyDescent="0.2">
      <c r="A14" s="238" t="s">
        <v>41</v>
      </c>
      <c r="B14" s="238"/>
      <c r="C14" s="238"/>
      <c r="D14" s="238"/>
      <c r="E14" s="238"/>
      <c r="F14" s="238"/>
      <c r="G14" s="238"/>
      <c r="H14" s="238"/>
      <c r="I14" s="238"/>
      <c r="J14" s="238"/>
      <c r="K14" s="238"/>
      <c r="L14" s="238"/>
      <c r="M14" s="238"/>
    </row>
    <row r="15" spans="1:21" ht="24" customHeight="1" x14ac:dyDescent="0.2">
      <c r="A15" s="220" t="s">
        <v>98</v>
      </c>
      <c r="B15" s="220"/>
      <c r="C15" s="220"/>
      <c r="D15" s="220"/>
      <c r="E15" s="220"/>
      <c r="F15" s="220"/>
      <c r="G15" s="220"/>
      <c r="H15" s="220"/>
      <c r="I15" s="220"/>
      <c r="J15" s="220"/>
      <c r="K15" s="220"/>
      <c r="L15" s="220"/>
      <c r="M15" s="220"/>
    </row>
    <row r="16" spans="1:21" ht="21.75" customHeight="1" x14ac:dyDescent="0.2">
      <c r="A16" s="220" t="s">
        <v>42</v>
      </c>
      <c r="B16" s="220"/>
      <c r="C16" s="220"/>
      <c r="D16" s="220"/>
      <c r="E16" s="220"/>
      <c r="F16" s="220"/>
      <c r="G16" s="220"/>
      <c r="H16" s="220"/>
      <c r="I16" s="220"/>
      <c r="J16" s="220"/>
      <c r="K16" s="220"/>
      <c r="L16" s="220"/>
      <c r="M16" s="220"/>
    </row>
    <row r="17" spans="1:1" x14ac:dyDescent="0.2">
      <c r="A17" s="1" t="s">
        <v>43</v>
      </c>
    </row>
  </sheetData>
  <mergeCells count="4">
    <mergeCell ref="A14:M14"/>
    <mergeCell ref="A15:M15"/>
    <mergeCell ref="A16:M16"/>
    <mergeCell ref="A2:M2"/>
  </mergeCells>
  <pageMargins left="0.7" right="0.7" top="0.75" bottom="0.75" header="0.3" footer="0.3"/>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SL 4.1-1</vt:lpstr>
      <vt:lpstr>SL 4.1-2</vt:lpstr>
      <vt:lpstr>SL 4.1-3 SL4.1-3bis</vt:lpstr>
      <vt:lpstr>SL 4.3-1</vt:lpstr>
      <vt:lpstr>SL 4.3-1 new</vt:lpstr>
      <vt:lpstr>SL 4.4-1</vt:lpstr>
      <vt:lpstr>SL 4.4-2 </vt:lpstr>
      <vt:lpstr>SL 4.4-3</vt:lpstr>
      <vt:lpstr>SL 4.4-4</vt:lpstr>
      <vt:lpstr>SL 4.5-1 </vt:lpstr>
      <vt:lpstr>SL 4.5-2</vt:lpstr>
      <vt:lpstr>SL 4.5-3 </vt:lpstr>
      <vt:lpstr>SL 4.5-4</vt:lpstr>
      <vt:lpstr>SL 4.5-5</vt:lpstr>
    </vt:vector>
  </TitlesOfParts>
  <Company>SPM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ROSOVSKY Maguelonne</cp:lastModifiedBy>
  <cp:lastPrinted>2014-07-02T14:29:57Z</cp:lastPrinted>
  <dcterms:created xsi:type="dcterms:W3CDTF">2008-03-14T10:49:42Z</dcterms:created>
  <dcterms:modified xsi:type="dcterms:W3CDTF">2021-10-11T08:05:07Z</dcterms:modified>
</cp:coreProperties>
</file>