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M-DGAFP-SRV\dessi\Publications DES réalisation\RAPPORT ANNUEL\rapportannuel 2021\4-Envoyé maquette\FT 6\FT 6 Mise en ligne\"/>
    </mc:Choice>
  </mc:AlternateContent>
  <bookViews>
    <workbookView xWindow="16350" yWindow="4935" windowWidth="12450" windowHeight="9390" tabRatio="913"/>
  </bookViews>
  <sheets>
    <sheet name="SOMMAIRE" sheetId="12" r:id="rId1"/>
    <sheet name="SL6.3-1ter-distri salaires" sheetId="10" r:id="rId2"/>
    <sheet name="6.3-4 écart rému hf" sheetId="9" r:id="rId3"/>
    <sheet name="F 6.3-4 complément" sheetId="6" r:id="rId4"/>
    <sheet name="6.3-6 &amp; 7 sal moy" sheetId="3" r:id="rId5"/>
    <sheet name="6.3-8 RMPP" sheetId="4" r:id="rId6"/>
    <sheet name="6.3-8 RMPP complément" sheetId="7" r:id="rId7"/>
    <sheet name="SL6.3-10-salaires moyens" sheetId="11" r:id="rId8"/>
    <sheet name="6.3-12 salaires A+" sheetId="8" r:id="rId9"/>
    <sheet name="V 3.1-6 Primes 3vFP" sheetId="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_010" localSheetId="3">#REF!</definedName>
    <definedName name="_010">#REF!</definedName>
    <definedName name="_011" localSheetId="3">#REF!</definedName>
    <definedName name="_011">#REF!</definedName>
    <definedName name="_012" localSheetId="3">#REF!</definedName>
    <definedName name="_012">#REF!</definedName>
    <definedName name="_013" localSheetId="3">#REF!</definedName>
    <definedName name="_013">#REF!</definedName>
    <definedName name="_014" localSheetId="3">#REF!</definedName>
    <definedName name="_014">#REF!</definedName>
    <definedName name="_015" localSheetId="3">#REF!</definedName>
    <definedName name="_015">#REF!</definedName>
    <definedName name="_1" localSheetId="3">'[1]1'!#REF!</definedName>
    <definedName name="_1">'[1]1'!#REF!</definedName>
    <definedName name="_xlnm._FilterDatabase" localSheetId="7" hidden="1">'SL6.3-10-salaires moyens'!$A$9:$I$135</definedName>
    <definedName name="_xlnm._FilterDatabase" localSheetId="1" hidden="1">'SL6.3-1ter-distri salaires'!$A$7:$I$247</definedName>
    <definedName name="a">'[2]calcul age moyen'!$C$9:$R$354</definedName>
    <definedName name="ACTIVITE">[3]SSIAD!#REF!</definedName>
    <definedName name="_xlnm.Auto_Open_xlquery_DClick" hidden="1">[4]!Register.DClick</definedName>
    <definedName name="Avec_AGFF">[5]H1_T!$D$1</definedName>
    <definedName name="_xlnm.Database" localSheetId="3">#REF!</definedName>
    <definedName name="_xlnm.Database" localSheetId="9">#REF!</definedName>
    <definedName name="_xlnm.Database">#REF!</definedName>
    <definedName name="bb" localSheetId="3">#REF!</definedName>
    <definedName name="bb" localSheetId="9">#REF!</definedName>
    <definedName name="bb">#REF!</definedName>
    <definedName name="bis" localSheetId="3" hidden="1">{TRUE;FALSE}</definedName>
    <definedName name="bis" localSheetId="9" hidden="1">{TRUE;FALSE}</definedName>
    <definedName name="bis" hidden="1">{TRUE;FALSE}</definedName>
    <definedName name="cc" localSheetId="3">#REF!</definedName>
    <definedName name="cc" localSheetId="9">#REF!</definedName>
    <definedName name="cc">#REF!</definedName>
    <definedName name="Col_Dates_Detail">[6]H1_T!$C$1:$D$65536,[6]H1_T!$F$1:$I$65536,[6]H1_T!$K$1:$N$65536,[6]H1_T!$P$1:$S$65536,[6]H1_T!$U$1:$X$65536,[6]H1_T!$Z$1:$AC$65536,[6]H1_T!$AE$1:$AH$65536,[6]H1_T!$AJ$1:$AM$65536,[6]H1_T!$AO$1:$AR$65536</definedName>
    <definedName name="compvnsal">[7]Nbretr65!#REF!</definedName>
    <definedName name="cvsal">[7]Nbretr65!#REF!</definedName>
    <definedName name="DATA" localSheetId="3">#REF!</definedName>
    <definedName name="DATA">#REF!</definedName>
    <definedName name="DATA_1" localSheetId="3">#REF!</definedName>
    <definedName name="DATA_1">#REF!</definedName>
    <definedName name="Dates" localSheetId="3">#REF!</definedName>
    <definedName name="Dates" localSheetId="9">#REF!</definedName>
    <definedName name="Dates">#REF!</definedName>
    <definedName name="dd" localSheetId="3">#REF!</definedName>
    <definedName name="dd" localSheetId="9">#REF!</definedName>
    <definedName name="dd">#REF!</definedName>
    <definedName name="DDEF" localSheetId="3">#REF!</definedName>
    <definedName name="DDEF" localSheetId="9">#REF!</definedName>
    <definedName name="DDEF">#REF!</definedName>
    <definedName name="DDEF_P" localSheetId="3">#REF!</definedName>
    <definedName name="DDEF_P" localSheetId="9">#REF!</definedName>
    <definedName name="DDEF_P">#REF!</definedName>
    <definedName name="DDEH" localSheetId="3">#REF!</definedName>
    <definedName name="DDEH" localSheetId="9">#REF!</definedName>
    <definedName name="DDEH">#REF!</definedName>
    <definedName name="DDEH_P" localSheetId="3">#REF!</definedName>
    <definedName name="DDEH_P" localSheetId="9">#REF!</definedName>
    <definedName name="DDEH_P">#REF!</definedName>
    <definedName name="DDET" localSheetId="3">#REF!</definedName>
    <definedName name="DDET" localSheetId="9">#REF!</definedName>
    <definedName name="DDET">#REF!</definedName>
    <definedName name="DDET_P" localSheetId="3">#REF!</definedName>
    <definedName name="DDET_P" localSheetId="9">#REF!</definedName>
    <definedName name="DDET_P">#REF!</definedName>
    <definedName name="DDIF" localSheetId="3">#REF!</definedName>
    <definedName name="DDIF" localSheetId="9">#REF!</definedName>
    <definedName name="DDIF">#REF!</definedName>
    <definedName name="DDIF_P" localSheetId="3">#REF!</definedName>
    <definedName name="DDIF_P" localSheetId="9">#REF!</definedName>
    <definedName name="DDIF_P">#REF!</definedName>
    <definedName name="DDIH" localSheetId="3">#REF!</definedName>
    <definedName name="DDIH" localSheetId="9">#REF!</definedName>
    <definedName name="DDIH">#REF!</definedName>
    <definedName name="DDIH_P" localSheetId="3">#REF!</definedName>
    <definedName name="DDIH_P" localSheetId="9">#REF!</definedName>
    <definedName name="DDIH_P">#REF!</definedName>
    <definedName name="DDIT" localSheetId="3">#REF!</definedName>
    <definedName name="DDIT" localSheetId="9">#REF!</definedName>
    <definedName name="DDIT">#REF!</definedName>
    <definedName name="DDIT_P" localSheetId="3">#REF!</definedName>
    <definedName name="DDIT_P" localSheetId="9">#REF!</definedName>
    <definedName name="DDIT_P">#REF!</definedName>
    <definedName name="ensemble" localSheetId="3" hidden="1">{"Visual FoxPro Tables"}</definedName>
    <definedName name="ensemble" localSheetId="9" hidden="1">{"Visual FoxPro Tables"}</definedName>
    <definedName name="ensemble" hidden="1">{"Visual FoxPro Tables"}</definedName>
    <definedName name="evolution" localSheetId="3" hidden="1">{"SELECT res_ens.sum_nb_ins, res_ens.sum_nb_vot, res_ens.pct_vot, res_ens.sum_nb_voi_x000D_
FROM c:\cap_dbf\res_ens res_ens"}</definedName>
    <definedName name="evolution" localSheetId="9" hidden="1">{"SELECT res_ens.sum_nb_ins, res_ens.sum_nb_vot, res_ens.pct_vot, res_ens.sum_nb_voi_x000D_
FROM c:\cap_dbf\res_ens res_ens"}</definedName>
    <definedName name="evolution" hidden="1">{"SELECT res_ens.sum_nb_ins, res_ens.sum_nb_vot, res_ens.pct_vot, res_ens.sum_nb_voi_x000D_
FROM c:\cap_dbf\res_ens res_ens"}</definedName>
    <definedName name="Extraction_2BPSS_RAP_Elements_salariaux" localSheetId="3">#REF!</definedName>
    <definedName name="Extraction_2BPSS_RAP_Elements_salariaux" localSheetId="9">#REF!</definedName>
    <definedName name="Extraction_2BPSS_RAP_Elements_salariaux">#REF!</definedName>
    <definedName name="FP_L16" localSheetId="3">#REF!</definedName>
    <definedName name="FP_L16" localSheetId="9">#REF!</definedName>
    <definedName name="FP_L16">#REF!</definedName>
    <definedName name="FTOT" localSheetId="3">#REF!</definedName>
    <definedName name="FTOT" localSheetId="9">#REF!</definedName>
    <definedName name="FTOT">#REF!</definedName>
    <definedName name="FTOT_P" localSheetId="3">#REF!</definedName>
    <definedName name="FTOT_P" localSheetId="9">#REF!</definedName>
    <definedName name="FTOT_P">#REF!</definedName>
    <definedName name="gg" localSheetId="3">#REF!</definedName>
    <definedName name="gg" localSheetId="9">#REF!</definedName>
    <definedName name="gg">#REF!</definedName>
    <definedName name="H1Regime">[6]EnvoiEffCot!$E$4</definedName>
    <definedName name="H2Regime">[6]EnvoiEffCot!$F$4</definedName>
    <definedName name="HorsGestion">[5]H1_T!$D$2</definedName>
    <definedName name="HTOT" localSheetId="3">#REF!</definedName>
    <definedName name="HTOT" localSheetId="9">#REF!</definedName>
    <definedName name="HTOT">#REF!</definedName>
    <definedName name="HTOT_P" localSheetId="3">#REF!</definedName>
    <definedName name="HTOT_P" localSheetId="9">#REF!</definedName>
    <definedName name="HTOT_P">#REF!</definedName>
    <definedName name="IDEF" localSheetId="3">#REF!</definedName>
    <definedName name="IDEF" localSheetId="9">#REF!</definedName>
    <definedName name="IDEF">#REF!</definedName>
    <definedName name="idef_p" localSheetId="3">#REF!</definedName>
    <definedName name="idef_p" localSheetId="9">#REF!</definedName>
    <definedName name="idef_p">#REF!</definedName>
    <definedName name="IDEH" localSheetId="3">#REF!</definedName>
    <definedName name="IDEH" localSheetId="9">#REF!</definedName>
    <definedName name="IDEH">#REF!</definedName>
    <definedName name="ideh_p" localSheetId="3">#REF!</definedName>
    <definedName name="ideh_p" localSheetId="9">#REF!</definedName>
    <definedName name="ideh_p">#REF!</definedName>
    <definedName name="IDIF" localSheetId="3">#REF!</definedName>
    <definedName name="IDIF" localSheetId="9">#REF!</definedName>
    <definedName name="IDIF">#REF!</definedName>
    <definedName name="idif_p" localSheetId="3">#REF!</definedName>
    <definedName name="idif_p" localSheetId="9">#REF!</definedName>
    <definedName name="idif_p">#REF!</definedName>
    <definedName name="IDIH" localSheetId="3">#REF!</definedName>
    <definedName name="IDIH" localSheetId="9">#REF!</definedName>
    <definedName name="IDIH">#REF!</definedName>
    <definedName name="idih_p" localSheetId="3">#REF!</definedName>
    <definedName name="idih_p" localSheetId="9">#REF!</definedName>
    <definedName name="idih_p">#REF!</definedName>
    <definedName name="INVF" localSheetId="3">#REF!</definedName>
    <definedName name="INVF" localSheetId="9">#REF!</definedName>
    <definedName name="INVF">#REF!</definedName>
    <definedName name="INVF_P" localSheetId="3">#REF!</definedName>
    <definedName name="INVF_P" localSheetId="9">#REF!</definedName>
    <definedName name="INVF_P">#REF!</definedName>
    <definedName name="INVH" localSheetId="3">#REF!</definedName>
    <definedName name="INVH" localSheetId="9">#REF!</definedName>
    <definedName name="INVH">#REF!</definedName>
    <definedName name="INVH_P" localSheetId="3">#REF!</definedName>
    <definedName name="INVH_P" localSheetId="9">#REF!</definedName>
    <definedName name="INVH_P">#REF!</definedName>
    <definedName name="INVT" localSheetId="3">#REF!</definedName>
    <definedName name="INVT" localSheetId="9">#REF!</definedName>
    <definedName name="INVT">#REF!</definedName>
    <definedName name="INVT_P" localSheetId="3">#REF!</definedName>
    <definedName name="INVT_P" localSheetId="9">#REF!</definedName>
    <definedName name="INVT_P">#REF!</definedName>
    <definedName name="jj" localSheetId="3">#REF!</definedName>
    <definedName name="jj" localSheetId="9">#REF!</definedName>
    <definedName name="jj">#REF!</definedName>
    <definedName name="LigneCompareCharpin" localSheetId="3">#REF!</definedName>
    <definedName name="LigneCompareCharpin" localSheetId="9">#REF!</definedName>
    <definedName name="LigneCompareCharpin">#REF!</definedName>
    <definedName name="Masse_des_pensions_de_droit_dérivé" localSheetId="3">#REF!</definedName>
    <definedName name="Masse_des_pensions_de_droit_dérivé" localSheetId="9">#REF!</definedName>
    <definedName name="Masse_des_pensions_de_droit_dérivé">#REF!</definedName>
    <definedName name="MiseAJour">[8]!MiseAJour</definedName>
    <definedName name="mmm" localSheetId="3">#REF!</definedName>
    <definedName name="mmm" localSheetId="9">#REF!</definedName>
    <definedName name="mmm">#REF!</definedName>
    <definedName name="NomRegime">[6]EnvoiEffCot!$E$1</definedName>
    <definedName name="nouveau" localSheetId="3" hidden="1">{"SELECT res_ens.sum_nb_ins, res_ens.sum_nb_vot, res_ens.pct_vot, res_ens.sum_nb_voi_x000D_
FROM c:\cap_dbf\res_ens res_ens"}</definedName>
    <definedName name="nouveau" localSheetId="9" hidden="1">{"SELECT res_ens.sum_nb_ins, res_ens.sum_nb_vot, res_ens.pct_vot, res_ens.sum_nb_voi_x000D_
FROM c:\cap_dbf\res_ens res_ens"}</definedName>
    <definedName name="nouveau" hidden="1">{"SELECT res_ens.sum_nb_ins, res_ens.sum_nb_vot, res_ens.pct_vot, res_ens.sum_nb_voi_x000D_
FROM c:\cap_dbf\res_ens res_ens"}</definedName>
    <definedName name="Organisme">[6]H1_T!$B$1</definedName>
    <definedName name="PENSTOT" localSheetId="3">#REF!</definedName>
    <definedName name="PENSTOT" localSheetId="9">#REF!</definedName>
    <definedName name="PENSTOT">#REF!</definedName>
    <definedName name="PENSTOT_P" localSheetId="3">#REF!</definedName>
    <definedName name="PENSTOT_P" localSheetId="9">#REF!</definedName>
    <definedName name="PENSTOT_P">#REF!</definedName>
    <definedName name="PIB" localSheetId="3">#REF!</definedName>
    <definedName name="PIB" localSheetId="9">#REF!</definedName>
    <definedName name="PIB">#REF!</definedName>
    <definedName name="PourCompG" localSheetId="3">'[9]FPE après réforme'!#REF!</definedName>
    <definedName name="PourCompG" localSheetId="9">'[9]FPE après réforme'!#REF!</definedName>
    <definedName name="PourCompG">'[9]FPE après réforme'!#REF!</definedName>
    <definedName name="PRIX" localSheetId="3">#REF!</definedName>
    <definedName name="PRIX" localSheetId="9">#REF!</definedName>
    <definedName name="PRIX">#REF!</definedName>
    <definedName name="Prix_00_03">[10]H0!$B$128</definedName>
    <definedName name="Prix_2001" localSheetId="3">#REF!</definedName>
    <definedName name="Prix_2001" localSheetId="9">#REF!</definedName>
    <definedName name="Prix_2001">#REF!</definedName>
    <definedName name="prix98" localSheetId="3">#REF!</definedName>
    <definedName name="prix98" localSheetId="9">#REF!</definedName>
    <definedName name="prix98">#REF!</definedName>
    <definedName name="pvnsal" localSheetId="3">[7]Nbretr65!#REF!</definedName>
    <definedName name="pvnsal" localSheetId="9">[7]Nbretr65!#REF!</definedName>
    <definedName name="pvnsal">[7]Nbretr65!#REF!</definedName>
    <definedName name="pvsal" localSheetId="3">[7]Nbretr65!#REF!</definedName>
    <definedName name="pvsal" localSheetId="9">[7]Nbretr65!#REF!</definedName>
    <definedName name="pvsal">[7]Nbretr65!#REF!</definedName>
    <definedName name="QUERY1">[11]ensemble!$C$4:$F$6</definedName>
    <definedName name="QUERY1.keep_password" hidden="1">TRUE</definedName>
    <definedName name="QUERY1.query_connection" localSheetId="3" hidden="1">{"DSN=Visual FoxPro Tables;UID=;PWD=;SourceDB=c:\cap_dbf;SourceType=DBF;Exclusive=Non;BackgroundFetch=Oui;Collate=Machine;"}</definedName>
    <definedName name="QUERY1.query_connection" localSheetId="9" hidden="1">{"DSN=Visual FoxPro Tables;UID=;PWD=;SourceDB=c:\cap_dbf;SourceType=DBF;Exclusive=Non;BackgroundFetch=Oui;Collate=Machine;"}</definedName>
    <definedName name="QUERY1.query_connection" hidden="1">{"DSN=Visual FoxPro Tables;UID=;PWD=;SourceDB=c:\cap_dbf;SourceType=DBF;Exclusive=Non;BackgroundFetch=Oui;Collate=Machine;"}</definedName>
    <definedName name="QUERY1.query_definition" localSheetId="3" hidden="1">{"SELECT res_ens.sum_nb_ins, res_ens.sum_nb_vot, res_ens.pct_vot, res_ens.sum_nb_voi_x000D_
FROM c:\cap_dbf\res_ens res_ens"}</definedName>
    <definedName name="QUERY1.query_definition" localSheetId="9" hidden="1">{"SELECT res_ens.sum_nb_ins, res_ens.sum_nb_vot, res_ens.pct_vot, res_ens.sum_nb_voi_x000D_
FROM c:\cap_dbf\res_ens res_ens"}</definedName>
    <definedName name="QUERY1.query_definition" hidden="1">{"SELECT res_ens.sum_nb_ins, res_ens.sum_nb_vot, res_ens.pct_vot, res_ens.sum_nb_voi_x000D_
FROM c:\cap_dbf\res_ens res_ens"}</definedName>
    <definedName name="QUERY1.query_options" localSheetId="3" hidden="1">{TRUE;FALSE}</definedName>
    <definedName name="QUERY1.query_options" localSheetId="9" hidden="1">{TRUE;FALSE}</definedName>
    <definedName name="QUERY1.query_options" hidden="1">{TRUE;FALSE}</definedName>
    <definedName name="QUERY1.query_range" hidden="1">[12]ensemble!$C$4:$F$5</definedName>
    <definedName name="QUERY1.query_source" localSheetId="3" hidden="1">{"Visual FoxPro Tables"}</definedName>
    <definedName name="QUERY1.query_source" localSheetId="9" hidden="1">{"Visual FoxPro Tables"}</definedName>
    <definedName name="QUERY1.query_source" hidden="1">{"Visual FoxPro Tables"}</definedName>
    <definedName name="QUERY1.query_statement" localSheetId="3" hidden="1">{"SELECT res_ens.sum_nb_ins, res_ens.sum_nb_vot, res_ens.pct_vot, res_ens.sum_nb_voi_x000D_
FROM c:\cap_dbf\res_ens res_ens"}</definedName>
    <definedName name="QUERY1.query_statement" localSheetId="9" hidden="1">{"SELECT res_ens.sum_nb_ins, res_ens.sum_nb_vot, res_ens.pct_vot, res_ens.sum_nb_voi_x000D_
FROM c:\cap_dbf\res_ens res_ens"}</definedName>
    <definedName name="QUERY1.query_statement" hidden="1">{"SELECT res_ens.sum_nb_ins, res_ens.sum_nb_vot, res_ens.pct_vot, res_ens.sum_nb_voi_x000D_
FROM c:\cap_dbf\res_ens res_ens"}</definedName>
    <definedName name="query2" localSheetId="3" hidden="1">{"SELECT res_ens.sum_nb_ins, res_ens.sum_nb_vot, res_ens.pct_vot, res_ens.sum_nb_voi_x000D_
FROM c:\cap_dbf\res_ens res_ens"}</definedName>
    <definedName name="query2" localSheetId="9" hidden="1">{"SELECT res_ens.sum_nb_ins, res_ens.sum_nb_vot, res_ens.pct_vot, res_ens.sum_nb_voi_x000D_
FROM c:\cap_dbf\res_ens res_ens"}</definedName>
    <definedName name="query2" hidden="1">{"SELECT res_ens.sum_nb_ins, res_ens.sum_nb_vot, res_ens.pct_vot, res_ens.sum_nb_voi_x000D_
FROM c:\cap_dbf\res_ens res_ens"}</definedName>
    <definedName name="QUERY2.query_connection" localSheetId="3" hidden="1">{"DSN=Visual FoxPro Tables;UID=;PWD=;SourceDB=c:\cap_dbf;SourceType=DBF;Exclusive=Non;BackgroundFetch=Oui;Collate=Machine;"}</definedName>
    <definedName name="QUERY2.query_connection" localSheetId="9" hidden="1">{"DSN=Visual FoxPro Tables;UID=;PWD=;SourceDB=c:\cap_dbf;SourceType=DBF;Exclusive=Non;BackgroundFetch=Oui;Collate=Machine;"}</definedName>
    <definedName name="QUERY2.query_connection" hidden="1">{"DSN=Visual FoxPro Tables;UID=;PWD=;SourceDB=c:\cap_dbf;SourceType=DBF;Exclusive=Non;BackgroundFetch=Oui;Collate=Machine;"}</definedName>
    <definedName name="query3" localSheetId="3" hidden="1">{"SELECT res_ens.sum_nb_ins, res_ens.sum_nb_vot, res_ens.pct_vot, res_ens.sum_nb_voi_x000D_
FROM c:\cap_dbf\res_ens res_ens"}</definedName>
    <definedName name="query3" localSheetId="9" hidden="1">{"SELECT res_ens.sum_nb_ins, res_ens.sum_nb_vot, res_ens.pct_vot, res_ens.sum_nb_voi_x000D_
FROM c:\cap_dbf\res_ens res_ens"}</definedName>
    <definedName name="query3" hidden="1">{"SELECT res_ens.sum_nb_ins, res_ens.sum_nb_vot, res_ens.pct_vot, res_ens.sum_nb_voi_x000D_
FROM c:\cap_dbf\res_ens res_ens"}</definedName>
    <definedName name="QUERY4">[11]ensemble!$C$4:$F$5</definedName>
    <definedName name="rd">'[13]5. Synthèse générale'!$R$3</definedName>
    <definedName name="revalrg" localSheetId="3">[7]Pension!#REF!</definedName>
    <definedName name="revalrg">[7]Pension!#REF!</definedName>
    <definedName name="Salage" localSheetId="3">#REF!</definedName>
    <definedName name="Salage" localSheetId="9">#REF!</definedName>
    <definedName name="Salage">#REF!</definedName>
    <definedName name="SALARIES_TRIM42006_2">'[14]enqemploi données'!$H$2:$K$220</definedName>
    <definedName name="SALARIES_TRIM52007">[15]ee!$A$1:$D$219</definedName>
    <definedName name="ss" localSheetId="3">#REF!</definedName>
    <definedName name="ss" localSheetId="9">#REF!</definedName>
    <definedName name="ss">#REF!</definedName>
    <definedName name="statut_age_FPH">[16]statut_age_FPH!$A$1:$F$262</definedName>
    <definedName name="statut_age_FPT">[17]statut_age_FPT!$A$1:$F$449</definedName>
    <definedName name="statut_age2">[18]statut_age2!$A$1:$F$145</definedName>
    <definedName name="T" localSheetId="3" hidden="1">{"SELECT res_ens.sum_nb_ins, res_ens.sum_nb_vot, res_ens.pct_vot, res_ens.sum_nb_voi_x000D_
FROM c:\cap_dbf\res_ens res_ens"}</definedName>
    <definedName name="T" localSheetId="9" hidden="1">{"SELECT res_ens.sum_nb_ins, res_ens.sum_nb_vot, res_ens.pct_vot, res_ens.sum_nb_voi_x000D_
FROM c:\cap_dbf\res_ens res_ens"}</definedName>
    <definedName name="T" hidden="1">{"SELECT res_ens.sum_nb_ins, res_ens.sum_nb_vot, res_ens.pct_vot, res_ens.sum_nb_voi_x000D_
FROM c:\cap_dbf\res_ens res_ens"}</definedName>
    <definedName name="Tab_Val_Result_01">[10]H0!$A$1:$BC$40</definedName>
    <definedName name="Tab_Val_Result_01_H1" localSheetId="3">#REF!</definedName>
    <definedName name="Tab_Val_Result_01_H1" localSheetId="9">#REF!</definedName>
    <definedName name="Tab_Val_Result_01_H1">#REF!</definedName>
    <definedName name="Tab_Val_Result_04">[10]H0!$A$45:$BC$114</definedName>
    <definedName name="Tab_Val_Result_04_H1" localSheetId="3">#REF!</definedName>
    <definedName name="Tab_Val_Result_04_H1" localSheetId="9">#REF!</definedName>
    <definedName name="Tab_Val_Result_04_H1">#REF!</definedName>
    <definedName name="Tab_valeurs" localSheetId="3">#REF!</definedName>
    <definedName name="Tab_valeurs" localSheetId="9">#REF!</definedName>
    <definedName name="Tab_valeurs">#REF!</definedName>
    <definedName name="Tab_Valeurs2">'[19]retraites FPE civils mili PTT'!$A$4:$BH$9</definedName>
    <definedName name="Tab_ValeursMG09" localSheetId="3">#REF!</definedName>
    <definedName name="Tab_ValeursMG09" localSheetId="9">#REF!</definedName>
    <definedName name="Tab_ValeursMG09">#REF!</definedName>
    <definedName name="Table" localSheetId="3">#REF!</definedName>
    <definedName name="Table" localSheetId="9">#REF!</definedName>
    <definedName name="Table">#REF!</definedName>
    <definedName name="Tableau" localSheetId="3" hidden="1">{"Visual FoxPro Tables"}</definedName>
    <definedName name="Tableau" localSheetId="9" hidden="1">{"Visual FoxPro Tables"}</definedName>
    <definedName name="Tableau" hidden="1">{"Visual FoxPro Tables"}</definedName>
    <definedName name="TAETAT">[20]TAETAT!$A$1:$R$39816</definedName>
    <definedName name="Tcot" localSheetId="3">#REF!</definedName>
    <definedName name="Tcot" localSheetId="9">#REF!</definedName>
    <definedName name="Tcot">#REF!</definedName>
    <definedName name="ter" localSheetId="3" hidden="1">{TRUE;FALSE}</definedName>
    <definedName name="ter" localSheetId="9" hidden="1">{TRUE;FALSE}</definedName>
    <definedName name="ter" hidden="1">{TRUE;FALSE}</definedName>
    <definedName name="Total_catégorie_A">[21]dgi!$B$7:$AD$7</definedName>
    <definedName name="Total_catégorie_B">[21]dgi!$B$10:$AD$10</definedName>
    <definedName name="Total_catégorie_C">[21]dgi!$B$13:$AD$13</definedName>
    <definedName name="TOTAL_GENERAL">[21]dgi!$B$22:$AF$22</definedName>
    <definedName name="Val_Euro">[10]H0!$B$129</definedName>
    <definedName name="ValEuro" localSheetId="3">#REF!</definedName>
    <definedName name="ValEuro" localSheetId="9">#REF!</definedName>
    <definedName name="ValEuro">#REF!</definedName>
    <definedName name="Variante" localSheetId="3">#REF!</definedName>
    <definedName name="Variante" localSheetId="9">#REF!</definedName>
    <definedName name="Variante">#REF!</definedName>
    <definedName name="VDEF" localSheetId="3">#REF!</definedName>
    <definedName name="VDEF" localSheetId="9">#REF!</definedName>
    <definedName name="VDEF">#REF!</definedName>
    <definedName name="vdef_p" localSheetId="3">#REF!</definedName>
    <definedName name="vdef_p" localSheetId="9">#REF!</definedName>
    <definedName name="vdef_p">#REF!</definedName>
    <definedName name="VDEH" localSheetId="3">#REF!</definedName>
    <definedName name="VDEH" localSheetId="9">#REF!</definedName>
    <definedName name="VDEH">#REF!</definedName>
    <definedName name="vdeh_p" localSheetId="3">#REF!</definedName>
    <definedName name="vdeh_p" localSheetId="9">#REF!</definedName>
    <definedName name="vdeh_p">#REF!</definedName>
    <definedName name="VDIF" localSheetId="3">#REF!</definedName>
    <definedName name="VDIF" localSheetId="9">#REF!</definedName>
    <definedName name="VDIF">#REF!</definedName>
    <definedName name="vdif_p" localSheetId="3">#REF!</definedName>
    <definedName name="vdif_p" localSheetId="9">#REF!</definedName>
    <definedName name="vdif_p">#REF!</definedName>
    <definedName name="VDIH" localSheetId="3">#REF!</definedName>
    <definedName name="VDIH" localSheetId="9">#REF!</definedName>
    <definedName name="VDIH">#REF!</definedName>
    <definedName name="vdih_p" localSheetId="3">#REF!</definedName>
    <definedName name="vdih_p" localSheetId="9">#REF!</definedName>
    <definedName name="vdih_p">#REF!</definedName>
    <definedName name="VIEF" localSheetId="3">#REF!</definedName>
    <definedName name="VIEF" localSheetId="9">#REF!</definedName>
    <definedName name="VIEF">#REF!</definedName>
    <definedName name="VIEF_P" localSheetId="3">#REF!</definedName>
    <definedName name="VIEF_P" localSheetId="9">#REF!</definedName>
    <definedName name="VIEF_P">#REF!</definedName>
    <definedName name="VIEH" localSheetId="3">#REF!</definedName>
    <definedName name="VIEH" localSheetId="9">#REF!</definedName>
    <definedName name="VIEH">#REF!</definedName>
    <definedName name="VIEH_P" localSheetId="3">#REF!</definedName>
    <definedName name="VIEH_P" localSheetId="9">#REF!</definedName>
    <definedName name="VIEH_P">#REF!</definedName>
    <definedName name="VIET" localSheetId="3">#REF!</definedName>
    <definedName name="VIET" localSheetId="9">#REF!</definedName>
    <definedName name="VIET">#REF!</definedName>
    <definedName name="VIET_P" localSheetId="3">#REF!</definedName>
    <definedName name="VIET_P" localSheetId="9">#REF!</definedName>
    <definedName name="VIET_P">#REF!</definedName>
    <definedName name="vv" localSheetId="3">#REF!</definedName>
    <definedName name="vv" localSheetId="9">#REF!</definedName>
    <definedName name="vv">#REF!</definedName>
    <definedName name="vvv" localSheetId="3">#REF!</definedName>
    <definedName name="vvv" localSheetId="9">#REF!</definedName>
    <definedName name="vvv">#REF!</definedName>
    <definedName name="vvvv" localSheetId="3" hidden="1">{TRUE;FALSE}</definedName>
    <definedName name="vvvv" localSheetId="9" hidden="1">{TRUE;FALSE}</definedName>
    <definedName name="vvvv" hidden="1">{TRUE;FALSE}</definedName>
    <definedName name="vvvvv" localSheetId="3" hidden="1">{"SELECT res_ens.sum_nb_ins, res_ens.sum_nb_vot, res_ens.pct_vot, res_ens.sum_nb_voi_x000D_
FROM c:\cap_dbf\res_ens res_ens"}</definedName>
    <definedName name="vvvvv" localSheetId="9" hidden="1">{"SELECT res_ens.sum_nb_ins, res_ens.sum_nb_vot, res_ens.pct_vot, res_ens.sum_nb_voi_x000D_
FROM c:\cap_dbf\res_ens res_ens"}</definedName>
    <definedName name="vvvvv" hidden="1">{"SELECT res_ens.sum_nb_ins, res_ens.sum_nb_vot, res_ens.pct_vot, res_ens.sum_nb_voi_x000D_
FROM c:\cap_dbf\res_ens res_ens"}</definedName>
    <definedName name="wrn.rap05" localSheetId="3" hidden="1">{#N/A,#N/A,FALSE,"Feuil1"}</definedName>
    <definedName name="wrn.rap05" localSheetId="9" hidden="1">{#N/A,#N/A,FALSE,"Feuil1"}</definedName>
    <definedName name="wrn.rap05" hidden="1">{#N/A,#N/A,FALSE,"Feuil1"}</definedName>
    <definedName name="wrn.rap95." localSheetId="3" hidden="1">{#N/A,#N/A,FALSE,"Feuil1"}</definedName>
    <definedName name="wrn.rap95." localSheetId="9" hidden="1">{#N/A,#N/A,FALSE,"Feuil1"}</definedName>
    <definedName name="wrn.rap95." hidden="1">{#N/A,#N/A,FALSE,"Feuil1"}</definedName>
    <definedName name="ww" localSheetId="3">#REF!</definedName>
    <definedName name="ww" localSheetId="9">#REF!</definedName>
    <definedName name="ww">#REF!</definedName>
    <definedName name="xxx" localSheetId="3">#REF!</definedName>
    <definedName name="xxx" localSheetId="9">#REF!</definedName>
    <definedName name="xxx">#REF!</definedName>
    <definedName name="xxxxx" localSheetId="3" hidden="1">{#N/A,#N/A,FALSE,"Feuil1"}</definedName>
    <definedName name="xxxxx" localSheetId="9" hidden="1">{#N/A,#N/A,FALSE,"Feuil1"}</definedName>
    <definedName name="xxxxx" hidden="1">{#N/A,#N/A,FALSE,"Feuil1"}</definedName>
    <definedName name="xxxy" localSheetId="3" hidden="1">{TRUE;FALSE}</definedName>
    <definedName name="xxxy" localSheetId="9" hidden="1">{TRUE;FALSE}</definedName>
    <definedName name="xxxy" hidden="1">{TRUE;FALSE}</definedName>
    <definedName name="xxyz" localSheetId="3" hidden="1">{"Visual FoxPro Tables"}</definedName>
    <definedName name="xxyz" localSheetId="9" hidden="1">{"Visual FoxPro Tables"}</definedName>
    <definedName name="xxyz" hidden="1">{"Visual FoxPro Tables"}</definedName>
    <definedName name="xyza9" localSheetId="3" hidden="1">{"SELECT res_ens.sum_nb_ins, res_ens.sum_nb_vot, res_ens.pct_vot, res_ens.sum_nb_voi_x000D_
FROM c:\cap_dbf\res_ens res_ens"}</definedName>
    <definedName name="xyza9" localSheetId="9" hidden="1">{"SELECT res_ens.sum_nb_ins, res_ens.sum_nb_vot, res_ens.pct_vot, res_ens.sum_nb_voi_x000D_
FROM c:\cap_dbf\res_ens res_ens"}</definedName>
    <definedName name="xyza9" hidden="1">{"SELECT res_ens.sum_nb_ins, res_ens.sum_nb_vot, res_ens.pct_vot, res_ens.sum_nb_voi_x000D_
FROM c:\cap_dbf\res_ens res_ens"}</definedName>
  </definedNames>
  <calcPr calcId="152511"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72" i="10" l="1"/>
  <c r="H272" i="10"/>
  <c r="G272" i="10"/>
  <c r="F272" i="10"/>
  <c r="E272" i="10"/>
  <c r="I271" i="10"/>
  <c r="H271" i="10"/>
  <c r="G271" i="10"/>
  <c r="F271" i="10"/>
  <c r="I270" i="10"/>
  <c r="H270" i="10"/>
  <c r="G270" i="10"/>
  <c r="F270" i="10"/>
  <c r="E270" i="10"/>
  <c r="I269" i="10"/>
  <c r="H269" i="10"/>
  <c r="G269" i="10"/>
  <c r="F269" i="10"/>
  <c r="I268" i="10"/>
  <c r="H268" i="10"/>
  <c r="G268" i="10"/>
  <c r="F268" i="10"/>
  <c r="I266" i="10"/>
  <c r="H266" i="10"/>
  <c r="G266" i="10"/>
  <c r="F266" i="10"/>
  <c r="I265" i="10"/>
  <c r="H265" i="10"/>
  <c r="G265" i="10"/>
  <c r="F265" i="10"/>
  <c r="I264" i="10"/>
  <c r="H264" i="10"/>
  <c r="G264" i="10"/>
  <c r="F264" i="10"/>
  <c r="I263" i="10"/>
  <c r="H263" i="10"/>
  <c r="G263" i="10"/>
  <c r="F263" i="10"/>
  <c r="I262" i="10"/>
  <c r="H262" i="10"/>
  <c r="G262" i="10"/>
  <c r="F262" i="10"/>
  <c r="I261" i="10"/>
  <c r="H261" i="10"/>
  <c r="G261" i="10"/>
  <c r="F261" i="10"/>
  <c r="I260" i="10"/>
  <c r="H260" i="10"/>
  <c r="G260" i="10"/>
  <c r="F260" i="10"/>
  <c r="I259" i="10"/>
  <c r="H259" i="10"/>
  <c r="G259" i="10"/>
  <c r="F259" i="10"/>
  <c r="I258" i="10"/>
  <c r="H258" i="10"/>
  <c r="G258" i="10"/>
  <c r="F258" i="10"/>
  <c r="I257" i="10"/>
  <c r="H257" i="10"/>
  <c r="G257" i="10"/>
  <c r="F257" i="10"/>
  <c r="I256" i="10"/>
  <c r="H256" i="10"/>
  <c r="G256" i="10"/>
  <c r="F256" i="10"/>
  <c r="I255" i="10"/>
  <c r="H255" i="10"/>
  <c r="G255" i="10"/>
  <c r="F255" i="10"/>
  <c r="I254" i="10"/>
  <c r="H254" i="10"/>
  <c r="G254" i="10"/>
  <c r="F254" i="10"/>
  <c r="I253" i="10"/>
  <c r="H253" i="10"/>
  <c r="G253" i="10"/>
  <c r="F253" i="10"/>
  <c r="I252" i="10"/>
  <c r="H252" i="10"/>
  <c r="G252" i="10"/>
  <c r="F252" i="10"/>
  <c r="I251" i="10"/>
  <c r="H251" i="10"/>
  <c r="G251" i="10"/>
  <c r="F251" i="10"/>
  <c r="V22" i="6" l="1"/>
  <c r="V23" i="6"/>
  <c r="V21" i="6"/>
  <c r="U23" i="7" l="1"/>
  <c r="U22" i="7"/>
  <c r="U21" i="7"/>
  <c r="U20" i="7"/>
  <c r="U12" i="7"/>
  <c r="U11" i="7"/>
  <c r="U10" i="7"/>
  <c r="U8" i="7"/>
  <c r="U7" i="7"/>
  <c r="U6" i="7"/>
  <c r="U5" i="7"/>
  <c r="U4" i="7"/>
  <c r="S36" i="3" l="1"/>
  <c r="S35" i="3"/>
  <c r="N21" i="6" l="1"/>
  <c r="O21" i="6"/>
  <c r="N22" i="6"/>
  <c r="O22" i="6"/>
  <c r="N23" i="6"/>
  <c r="O23" i="6"/>
</calcChain>
</file>

<file path=xl/sharedStrings.xml><?xml version="1.0" encoding="utf-8"?>
<sst xmlns="http://schemas.openxmlformats.org/spreadsheetml/2006/main" count="1727" uniqueCount="200">
  <si>
    <t>Attention : dans la FPE, l’évolution du salaire moyen brut et de la RMPP brute a été affectée par le mode de prise en compte de l’exonération fiscale des heures supplémentaires liées à la loi du 21 août 2007 en faveur du travail, de l'emploi et du pouvoir d'achat, dite « loi TEPA ». En pratique, sur les fiches de paie, ces heures apparaissaient comme fiscalisées et les prélèvements affichés compensés par une prime. Ainsi, l’évolution de la RMPP brute apparaît comme surévaluée de 0,2 point au moment de la mise en place en 2008 et en 2009, et sous-évaluée lors de sa suppression en 2012 (-0,1 point) et 2013 (-0,2 point).</t>
  </si>
  <si>
    <t>FPH</t>
  </si>
  <si>
    <t>n.d.</t>
  </si>
  <si>
    <t>FPT</t>
  </si>
  <si>
    <t>FPE (ministères et établissements publics)</t>
  </si>
  <si>
    <t>FPE (ministères)</t>
  </si>
  <si>
    <t>Année</t>
  </si>
  <si>
    <t>(en %)</t>
  </si>
  <si>
    <t>RMPP nette</t>
  </si>
  <si>
    <t>RMPP brute</t>
  </si>
  <si>
    <t>Hôpitaux publics</t>
  </si>
  <si>
    <t>Établissements médico-sociaux</t>
  </si>
  <si>
    <t>FPE 
civile</t>
  </si>
  <si>
    <t>Ensemble FP</t>
  </si>
  <si>
    <t>-</t>
  </si>
  <si>
    <t>Employés et ouvriers</t>
  </si>
  <si>
    <t>Professions intermédiaires</t>
  </si>
  <si>
    <t>Cadres</t>
  </si>
  <si>
    <t>NB : Les salaires sont exprimés en équivalent temp plein mensualisé, voir définitions et méthodes.</t>
  </si>
  <si>
    <t>Note : Dans la FPE, l’évolution du salaire moyen brut et de la RMPP brute a été affectée par le mode de prise en compte de l’exonération fiscale des heures supplémentaires liées à la loi du 21 août 2007 en faveur du travail, de l'emploi et du pouvoir d'achat, dite « loi TEPA ». En pratique, sur les fiches de paie, ces heures apparaissaient comme fiscalisées et les prélèvements affichés compensés par une prime. Ainsi, l’évolution de la RMPP brute apparaît comme surévaluée de 0,2 point au moment de la mise en place en 2008 et en 2009, et sous-évaluée lors de sa suppression en 2012 (-0,1 point) et 2013 (-0,2 point).</t>
  </si>
  <si>
    <t>catégorie C</t>
  </si>
  <si>
    <t>catégorie B</t>
  </si>
  <si>
    <t>catégorie A</t>
  </si>
  <si>
    <t>Sources : Insee, FGE et SIASP.</t>
  </si>
  <si>
    <t>Catégorie socioprofessionnelle (PCS)</t>
  </si>
  <si>
    <t>Catégorie C</t>
  </si>
  <si>
    <t>Catégorie B</t>
  </si>
  <si>
    <t>Catégorie A</t>
  </si>
  <si>
    <t>Fonctionnaires</t>
  </si>
  <si>
    <t>FPE Ensemble (ministères)</t>
  </si>
  <si>
    <t>Années</t>
  </si>
  <si>
    <t>FPT Ensemble</t>
  </si>
  <si>
    <t>FPE Ensemble</t>
  </si>
  <si>
    <t xml:space="preserve">   Catégorie A</t>
  </si>
  <si>
    <t xml:space="preserve">   Catégorie B</t>
  </si>
  <si>
    <t xml:space="preserve">   Catégorie C</t>
  </si>
  <si>
    <t>Catégorie socioprofessionnelle (PCS), ensemble des agents</t>
  </si>
  <si>
    <t>Attention : les salariés des DOM sont inclus à partir de 2010.</t>
  </si>
  <si>
    <t>FPH Ensemble</t>
  </si>
  <si>
    <t xml:space="preserve">Évolution en euros courants du salaire net moyen (exprimé en équivalent temps plein annualisé) par catégorie socioprofessionnelle (PCS Insee) et par catégorie hiérarchique pour les fonctionnaires dans la fonction publique de l’État (ministères) </t>
  </si>
  <si>
    <t>Les salariés des DOM sont inclus à partir de 2010.</t>
  </si>
  <si>
    <t xml:space="preserve">Évolution en euros courants du salaire net moyen (exprimé en équivalent temps plein annualisé) par catégorie socioprofessionnelle (PCS Insee) dans la fonction publique territoriale </t>
  </si>
  <si>
    <t xml:space="preserve">Évolution en euros courants de la rémunération nette moyenne des personnes en place (RMPP nette) par catégorie socioprofessionnelle (PCS Insee) dans la fonction publique territoriale </t>
  </si>
  <si>
    <t xml:space="preserve">Évolution en euros courants de la rémunération nette moyenne des personnes en place (RMPP nette) par catégorie socioprofessionnelle (PCS Insee) dans la fonction publique hospitalière </t>
  </si>
  <si>
    <t>dont cadres hors enseignants</t>
  </si>
  <si>
    <t>Ensemble</t>
  </si>
  <si>
    <t>Secteur privé</t>
  </si>
  <si>
    <t>nd</t>
  </si>
  <si>
    <t>Champ pour le privé : salariés du privé et des entreprises publiques. Sont exclus les apprentis, les stagiaires, les salariés agricoles et les salariés des particuliers employeurs. Les données publiées ici sont issues d'une exploitation des DADS complètes.</t>
  </si>
  <si>
    <t>Salaire brut moyen</t>
  </si>
  <si>
    <t>Salaire net moyen</t>
  </si>
  <si>
    <t>Salaire net médian</t>
  </si>
  <si>
    <t>Encadrement supérieur et emplois de direction de la FPE dont :</t>
  </si>
  <si>
    <t>Corps et emplois à la décision du gouvernement : décret de 1985 et assimilés dont :</t>
  </si>
  <si>
    <t>Préfets</t>
  </si>
  <si>
    <t>Secrétaires généraux et directeurs d'administration centrale</t>
  </si>
  <si>
    <t>Recteurs d'académie</t>
  </si>
  <si>
    <t>Cadres dirigeants divers (chefs de services de l'Inspection générale, délégués...)</t>
  </si>
  <si>
    <t>Autres corps de direction de la FPE dont :</t>
  </si>
  <si>
    <t>Chefs de service et sous-directeurs d'administration centrale, décret n° 2012-32</t>
  </si>
  <si>
    <t>Directeurs d'administration territoriale de l'État</t>
  </si>
  <si>
    <t>Encadrement supérieur de la FPE, dont :</t>
  </si>
  <si>
    <t>Corps ENA de conception et management</t>
  </si>
  <si>
    <t>Ingénieurs</t>
  </si>
  <si>
    <t>Encadrement supérieur et emplois de direction de la FPT dont :</t>
  </si>
  <si>
    <t>Encadrement supérieur de la FPT dont :</t>
  </si>
  <si>
    <t>Administrateurs territoriaux dont :</t>
  </si>
  <si>
    <t>Administrateurs hors classe</t>
  </si>
  <si>
    <t>Administrateurs</t>
  </si>
  <si>
    <t>Ingénieurs territoriaux en chef</t>
  </si>
  <si>
    <t>Ingénieurs en chef de classe exceptionnelle</t>
  </si>
  <si>
    <t>Ingénieurs en chef de classe normale</t>
  </si>
  <si>
    <t>Encadrement supérieur et emplois de direction de la FPH dont :</t>
  </si>
  <si>
    <t>Emplois de direction dont :</t>
  </si>
  <si>
    <t>Directeurs d'hôpital (DH)</t>
  </si>
  <si>
    <t>DH, Emplois fonctionnels</t>
  </si>
  <si>
    <t>DH, Hors classe</t>
  </si>
  <si>
    <t>DH, Classe normale</t>
  </si>
  <si>
    <t>Directeurs d'établissement sanitaire, social et médico-social (D3S)</t>
  </si>
  <si>
    <t>Ingénieurs hospitaliers en chef</t>
  </si>
  <si>
    <t>Note : Les fonctionnaires A+ d'un corps donné détachés sur un emploi fonctionnel apparaissent ici dans l'emploi de détachement et non pas dans le corps d'origine.</t>
  </si>
  <si>
    <t>(1) Comprend les emplois de directeur général des services ou directeur, de directeur adjoint général  des services ou directeur adjoint, de directeur général des services techniques et de directeur de services techniques. Les effectifs de directeur général des services et ceux de directeur, directeur adjoint des services ou directeur adjoint, peuvent avoir été légèrement surreprésentés. En effet, les mentions des termes 'directeur' et 'directeur adjoint' sans le qualificatif  'général' peuvent conduire à inclure les directeurs de collectivités qui n'occupent pas un emploi fonctionnel (au sens de l'article 53 de la loi du 26 janvier 1984).</t>
  </si>
  <si>
    <t>(2) Comprend les personnels de la Ville de Paris.</t>
  </si>
  <si>
    <t>FPH : Hors internes, externes des hôpitaux, assistants maternels et familiaux.</t>
  </si>
  <si>
    <t>FPT : Hors militaires, assistants maternels et familiaux.</t>
  </si>
  <si>
    <t>FPE : Hors militaires.</t>
  </si>
  <si>
    <t>Salaire moyen brut</t>
  </si>
  <si>
    <t>Salaire moyen net</t>
  </si>
  <si>
    <t>FPE</t>
  </si>
  <si>
    <t>Champ pour le privé : salariés du privé et des entreprises publiques, y compris bénéficiaires de contrats aidés. Sont exclus les apprentis, les stagiaires, les salariés agricoles et les salariés des particuliers employeurs. Les données publiées ici sont issues d'une exploitation des DADS complètes et sont provisoires.</t>
  </si>
  <si>
    <t>Figure 6.3-4 : Écart de rémunération nette moyenne entre les femmes et les hommes</t>
  </si>
  <si>
    <t>nd : non disponible</t>
  </si>
  <si>
    <t>Figure 6.3-8 &amp; 6.3-9 : Évolution annuelle de la rémunération moyenne des personnes en place(*) (RMPP) dans les trois versants de la fonction publique</t>
  </si>
  <si>
    <t>(*) Agents présents 24 mois consécutifs chez le même employeur avec la même quotité de travail.</t>
  </si>
  <si>
    <t>Champ : France (hors Mayotte), y compris bénéficiaires de contrats aidés, , en équivalent temps plein mensualisé.</t>
  </si>
  <si>
    <t>Note : Dans la FPE, l’évolution du salaire moyen brut et de la RMPP brute a été affectée par le mode de prise en compte de l’exonération fiscale des heures supplémentaires liées à la loi du 21 août 2007 en faveur du travail, de l'emploi et du pouvoir d'achat, dite « loi TEPA ». En pratique, sur les fiches de paie, ces heures apparaissaient comme fiscalisées et les prélèvements affichés compensés par une prime. Ainsi, l’évolution du salaire brut apparaît comme surévaluée de 0,2 point au moment de la mise en place en 2008 et en 2009 et sous-évaluée lors de sa suppression en 2012 (-0,1 point) et 2013 (-0,2 point).</t>
  </si>
  <si>
    <t>Attention : Les données 2015 pour la FPH ont été corrigées. Par ailleurs, partir de 2015, la méthode de calcul des salaires a été revue et améliorée (voir encadré 1 de la vue "Les rémunérations dans la fonction publique" du Rapport annuel sur l'état de la fonction publique - édition 2017) sans impact global, mais modifiant certains niveaux pour des catégories fines.</t>
  </si>
  <si>
    <t>Attention :A partir de 2015, la méthode de calcul des salaires a été revue et améliorée (voir encadré 1 de la vue "Les rémunérations dans la fonction publique" du Rapport annuel sur l'état de la fonction publique - édition 2017) sans impact global, mais modifiant certains niveaux pour des catégories fines.</t>
  </si>
  <si>
    <t>Figure 6.3-12 : Salaires mensuels moyens des fonctionnaires des corps et emplois de direction et d’encadrement supérieur dans la fonction publique (en euros)</t>
  </si>
  <si>
    <t>Part des primes (en %)</t>
  </si>
  <si>
    <t>Figure 6.3-6 et 6.3-7 : Évolution annuelle du salaire moyen par équivalent temps plein dans les trois versants de la fonction publique</t>
  </si>
  <si>
    <r>
      <rPr>
        <b/>
        <sz val="9"/>
        <rFont val="Calibri"/>
        <family val="2"/>
      </rPr>
      <t>É</t>
    </r>
    <r>
      <rPr>
        <b/>
        <sz val="9"/>
        <rFont val="Arial"/>
        <family val="2"/>
      </rPr>
      <t>volutions en %</t>
    </r>
  </si>
  <si>
    <t>SÉRIES ARRÊTÉES</t>
  </si>
  <si>
    <t>par catégorie socio professionnelle (PCS-Insee)</t>
  </si>
  <si>
    <t>dont dans les ministères</t>
  </si>
  <si>
    <t>dont des fonctionnaires</t>
  </si>
  <si>
    <t xml:space="preserve">Évolution en euros courants de la rémunération nette moyenne des personnes en place (RMPP nette exprimée en équivalent temps plein annualisé) par catégorie socioprofessionnelle (PCS Insee) et par catégorie hiérarchique pour les fonctionnaires dans la fonction publique de l’État </t>
  </si>
  <si>
    <t>Champ : y compris bénéficiaires de contrats aidés, en équivalent temp plein mensualisé.</t>
  </si>
  <si>
    <t>en euros courants</t>
  </si>
  <si>
    <t>en euros constants</t>
  </si>
  <si>
    <t>Champ pour le privé : salariés du privé et des entreprises publiques. Sont exclus les apprentis, les stagiaires, les salariés agricoles et les salariés des particuliers employeurs. Les données publiées ici sont issues d'une exploitation des DADS complètes. Les données 2017 n'étaient pas disponibles au moment de la rédaction de ce rapport.</t>
  </si>
  <si>
    <t>(1) Suite à une refonte des traitements statistiques réalisés pour le calcul des salaires dans le secteur privé, le chiffre de 2016 n'est pas comparable aux chiffres des années antérieures.</t>
  </si>
  <si>
    <t>Sources : Siasp, Insee, Drees. Traitement Drees.</t>
  </si>
  <si>
    <t>Source : Insee, DADS et Siasp.</t>
  </si>
  <si>
    <t>Note : Les évolutions de salaire incluent l’effet des transferts d’agents depuis la FPE vers les collectivités locales, principalement des agents de catégorie C (de l’ordre de 50 000 transferts entre 2007 et 2008, 17 000 entre 2008 et 2009, 2 500 entre 2009 et 2010).</t>
  </si>
  <si>
    <t>Sources : Fichier général de l'État (FGE), DADS, Siasp, Insee, Drees. Traitement Insee, Drees, DGCL - Desl et DGAFP - SDessi.</t>
  </si>
  <si>
    <t>Sources : Fichier général de l'État (FGE), Siasp, Insee. Traitement DGAFP - SDessi.</t>
  </si>
  <si>
    <t>Sources : Siasp, Dads, Insee. Traitement Insee, Drees, DGCL - Département des études et des statistiques locales, DGAFP - SDessi.</t>
  </si>
  <si>
    <t>Sources : fichier général de l'État (FGE), DADS, Siasp, Insee, Drees. Traitement  DGAFP - SDessi.</t>
  </si>
  <si>
    <t>Source : Siasp, Insee. Traitement DGAFP - SDessi.</t>
  </si>
  <si>
    <t>Source : Siasp Insee. Traitements Drees, DGCL - Desl, DGAFP - SDessi.</t>
  </si>
  <si>
    <t>Évolution du salaire net moyen par équivalent temps plein dans la FPE (ensemble des agents, ministères et établissements publics) (en euros courants)</t>
  </si>
  <si>
    <t>Note de lecture : en 2018, dans la FPE, le salaire net des femmes est inférieur en moyenne de 13,5 % à celui des hommes.</t>
  </si>
  <si>
    <t>Champ : France (hors Mayotte), en équivalent temps plein mensualisé. Hors militaires, apprentis, assistants maternels, internes et externes des hôpitaux.</t>
  </si>
  <si>
    <t>Champ : France (hors Mayotte), y compris bénéficiaires de contrats aidés, en équivalent temps plein mensualisé. Hors militaires, apprentis, assistants maternels, internes et externes des hôpitaux.</t>
  </si>
  <si>
    <t>Champ FPE : France métropolitaine jusqu'en 2009, France (hors Mayotte) à partir de 2010. Agents présents 24 mois consécutifs chez le même employeur avec la même quotité de travail.  Hors militaires, apprentis,  y compris bénéficiaires de contrats aidés.</t>
  </si>
  <si>
    <t xml:space="preserve">Champ : France (hors Mayotte). Salariés à temps complet jusqu’en 2008, salariés en équivalent temps plein annualisé à partir de 2009. Agents présents deux années consécutives chez le même employeur.  Hors militaires, apprentis, assistants maternels, internes et externes des hôpitaux, y compris bénéficiaires de contrats aidés.
</t>
  </si>
  <si>
    <t>Champ : Y compris bénéficiaires de contrats aidés, en équivalent temps plein mensualisé.  Hors militaires, apprentis, assistants maternels, internes et externes des hôpitaux.</t>
  </si>
  <si>
    <t>FPE :  Hors militaires, apprentis.</t>
  </si>
  <si>
    <t>FPT :  Hors militaires, apprentis, assistants maternels.</t>
  </si>
  <si>
    <t>FPH :  Hors militaires, apprentis, assistants maternels, internes et externes des hôpitaux.</t>
  </si>
  <si>
    <t>FPE :  France métropolitaine jusqu'en 2009, France (hors Mayotte) à partir de 2010.  Hors militaires, apprentis.</t>
  </si>
  <si>
    <t>FPT : Salariés à temps complet des collectivités locales jusqu'en 2008.  Hors militaires, apprentis, assistants maternels.</t>
  </si>
  <si>
    <t>FPE :  France métropolitaine en 2009, France (hors Mayotte) à partir de 2010.  Hors militaires, apprentis.</t>
  </si>
  <si>
    <t>Champ : France (hors Mayotte). Salariés à temps complet des collectivités locales jusqu'en 2008, en équivalent temps plein annualisé à partir de 2009. Hors militaires, apprentis, assistants maternels, y compris bénéficiaires de contrats aidés.</t>
  </si>
  <si>
    <t>Champ : France métropolitaine jusqu’en 2009, France (hors Mayotte) à partir de 2010.  Hors militaires, apprentis, assistants maternels, internes et externes des hôpitaux, y compris bénéficiaires de contrats aidés.</t>
  </si>
  <si>
    <t>Champ pour la fonction publique : Y compris bénéficiaires de contrats aidés, en équivalent temps plein mensualisé.</t>
  </si>
  <si>
    <t>FPE :  Hors militaires, apprentis.</t>
  </si>
  <si>
    <t>FPH : Hors militaires, apprentis, internes, externes des hôpitaux, assistants maternels. 
Attention, à partir des données 2015, les périmètres des établissements médico-sociaux, des hôpitaux publics, et à la marge de la FPH ont été revus et améliorés (voir encadré 1 de la vue "Les rémunérations dans la fonction publique en 2015" du Rapport annuel sur l'état de la fonction publique - édition 2017). Néanmoins, ce changement de périmètre n'affecte quasiment pas les écarts salariaux entre les hommes et les femmes présentés ici.</t>
  </si>
  <si>
    <t>FPT : Hors militaires,apprentis, assistants maternels.</t>
  </si>
  <si>
    <r>
      <t>Emplois de direction de la FPT</t>
    </r>
    <r>
      <rPr>
        <b/>
        <vertAlign val="superscript"/>
        <sz val="11"/>
        <rFont val="Arial"/>
        <family val="2"/>
      </rPr>
      <t>(1)(2)</t>
    </r>
  </si>
  <si>
    <t>Avertissement : certains emplois sont occupés par un faible nombre d’agents si bien que des évènements individuels ou la mobilité au sein de la catégorie peuvent affecter le salaire moyen de l’ensemble entraînant des évolutions sensibles d’une année sur l’autre.</t>
  </si>
  <si>
    <t>Sources : Base Tous salariés, Siasp, Insee. Traitements Insee, Drees, DGCL - Desl, DGAFP - SDessi.</t>
  </si>
  <si>
    <t xml:space="preserve">Source: Siasp, Insee, Drees. Traitement  DGAFP -SDessi. </t>
  </si>
  <si>
    <t>FP</t>
  </si>
  <si>
    <t>Figure V 3.1-6 : Part de primes des fonctionnaires de la fonction publique (y compris IR et SFT, en % du salaire brut)</t>
  </si>
  <si>
    <t xml:space="preserve">(3) La liste des corps de catégorie A+ a été révisée. En particulier, les grades d'ingénieur hospitalier en chef ne sont désormais plus considérés comme A+. </t>
  </si>
  <si>
    <r>
      <t xml:space="preserve">Encadrement supérieur de la FPH </t>
    </r>
    <r>
      <rPr>
        <b/>
        <vertAlign val="superscript"/>
        <sz val="11"/>
        <rFont val="Arial"/>
        <family val="2"/>
      </rPr>
      <t>(3)</t>
    </r>
    <r>
      <rPr>
        <b/>
        <sz val="11"/>
        <rFont val="Arial"/>
        <family val="2"/>
      </rPr>
      <t xml:space="preserve"> dont :</t>
    </r>
  </si>
  <si>
    <r>
      <t xml:space="preserve">Figure 6.3-1 </t>
    </r>
    <r>
      <rPr>
        <b/>
        <i/>
        <sz val="11"/>
        <rFont val="Arial"/>
        <family val="2"/>
      </rPr>
      <t xml:space="preserve">ter </t>
    </r>
    <r>
      <rPr>
        <b/>
        <sz val="11"/>
        <rFont val="Arial"/>
        <family val="2"/>
      </rPr>
      <t>: Distribution des salaires mensuels nets dans les trois versants de la fonction publique</t>
    </r>
  </si>
  <si>
    <t>Source: Siasp, Insee. Traitement DREES,  DGCL - DESL, DGAFP - SDessi.</t>
  </si>
  <si>
    <t>Champ : France (hors Mayotte et COM), y compris bénéficiaires de contrats aidés, en équivalent temps plein mensualisé.  Hors militaires, hors assistants maternels, hors apprentis, hors internes et externes des hôpitaux publics.</t>
  </si>
  <si>
    <t>années</t>
  </si>
  <si>
    <t>ordre</t>
  </si>
  <si>
    <t>type salaire</t>
  </si>
  <si>
    <t>versant</t>
  </si>
  <si>
    <t>catégories d'agents</t>
  </si>
  <si>
    <t>salaire net médian</t>
  </si>
  <si>
    <t>Fonctionnaires de catégorie A</t>
  </si>
  <si>
    <t>Fonctionnaires de catégorie B</t>
  </si>
  <si>
    <t>Fonctionnaires de catégorie C</t>
  </si>
  <si>
    <t>Contractuels</t>
  </si>
  <si>
    <t>Autres catégories et statuts</t>
  </si>
  <si>
    <t>Ensemble hors bénéficiaires de contrats aidés</t>
  </si>
  <si>
    <t>Bénéficiaires de contrats aidés</t>
  </si>
  <si>
    <t>Femmes</t>
  </si>
  <si>
    <t>Hommes</t>
  </si>
  <si>
    <t>Moins de 30 ans</t>
  </si>
  <si>
    <t>30-39 ans</t>
  </si>
  <si>
    <t>40-49 ans</t>
  </si>
  <si>
    <t>50-59 ans</t>
  </si>
  <si>
    <t>60 ans et plus</t>
  </si>
  <si>
    <t>salaire net 1er décile</t>
  </si>
  <si>
    <t>salaire net 1er quartile</t>
  </si>
  <si>
    <t>salaire net 3ème quartile</t>
  </si>
  <si>
    <t>salaire net 9ème décile</t>
  </si>
  <si>
    <t>rapport interdéciles</t>
  </si>
  <si>
    <t>rapport contractuels /fonctionnaires</t>
  </si>
  <si>
    <t>1er décile</t>
  </si>
  <si>
    <t>1er quartile</t>
  </si>
  <si>
    <t>médiane</t>
  </si>
  <si>
    <t>3ème quartile</t>
  </si>
  <si>
    <t>9ème décile</t>
  </si>
  <si>
    <t>Figure 6.3-10 : Niveau du salaire mensuel moyen dans les trois versants de la fonction publique</t>
  </si>
  <si>
    <t>Source : Siasp, Insee. Traitements Drees, DGCL - DESL, DGAFP - SDessi.</t>
  </si>
  <si>
    <t>Champ : France (hors Mayotte) y compris bénéficiaires de contrats aidés, en équivalent temps plein mensualisé. Hors militaires, assistants maternels, internes, externes des hôpitaux et apprentis.</t>
  </si>
  <si>
    <t>Attention : Les données 2015 pour la FPH ont été corrigées. Par ailleurs, à partir de 2015, la méthode de calcul des salaires a été revue et améliorée (voir encadré 1 de la vue "Les rémunérations dans la fonction publique" du Rapport annuel sur l'état de la fonction publique - édition 2017) sans impact global, mais modifiant certains niveaux pour des catégories fines.</t>
  </si>
  <si>
    <t>indicateur</t>
  </si>
  <si>
    <t>salaire mensuel brut moyen</t>
  </si>
  <si>
    <t>PCS cadres et professions intellectuelles supérieures</t>
  </si>
  <si>
    <t>PCS professions intermédiaires</t>
  </si>
  <si>
    <t>PCS employés et ouvriers</t>
  </si>
  <si>
    <t>fonctionnaires de catégorie A</t>
  </si>
  <si>
    <t xml:space="preserve">Autres catégories et statuts </t>
  </si>
  <si>
    <t>Ensemble France métropolitaine</t>
  </si>
  <si>
    <t>Ensemble DOM</t>
  </si>
  <si>
    <t>salaire mensuel net moyen</t>
  </si>
  <si>
    <t>Figure 6.3-1 ter : Distribution des salaires mensuels nets dans les trois versants de la fonction publique</t>
  </si>
  <si>
    <t>Figure 6.3-4 complément</t>
  </si>
  <si>
    <t>Figure 6.3-8 et 6.3-9 : Évolution annuelle de la rémunération moyenne des personnes en place(*) (RMPP) dans les trois versants de la fonction publique</t>
  </si>
  <si>
    <t>Figure 6.3-8 : complément</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</si>
</sst>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0.00\ &quot;€&quot;_-;\-* #,##0.00\ &quot;€&quot;_-;_-* &quot;-&quot;??\ &quot;€&quot;_-;_-@_-"/>
    <numFmt numFmtId="43" formatCode="_-* #,##0.00\ _€_-;\-* #,##0.00\ _€_-;_-* &quot;-&quot;??\ _€_-;_-@_-"/>
    <numFmt numFmtId="164" formatCode="#,##0.0"/>
    <numFmt numFmtId="165" formatCode="\$#,##0.0,_);[Red]&quot;($&quot;#,##0.0,\)"/>
    <numFmt numFmtId="166" formatCode="_-* #,##0\ _€_-;\-* #,##0\ _€_-;_-* &quot;-&quot;??\ _€_-;_-@_-"/>
    <numFmt numFmtId="167" formatCode="0.0%"/>
    <numFmt numFmtId="168" formatCode="#,##0,_);[Red]\(#,##0,\)"/>
    <numFmt numFmtId="169" formatCode="#,##0.0_);[Red]\(#,##0.0\)"/>
    <numFmt numFmtId="170" formatCode="\$#,##0_);[Red]&quot;($&quot;#,##0\)"/>
    <numFmt numFmtId="171" formatCode="\$#,##0.00_);[Red]&quot;($&quot;#,##0.00\)"/>
    <numFmt numFmtId="172" formatCode="_(\$* #,##0.00_);_(\$* \(#,##0.00\);_(\$* \-??_);_(@_)"/>
    <numFmt numFmtId="173" formatCode="mmmm\ d\,\ yyyy"/>
    <numFmt numFmtId="174" formatCode="#,##0.00&quot; € &quot;;\-#,##0.00&quot; € &quot;;&quot; -&quot;#&quot; € &quot;;@\ "/>
    <numFmt numFmtId="175" formatCode="_-* #,##0.00&quot; €&quot;_-;\-* #,##0.00&quot; €&quot;_-;_-* \-??&quot; €&quot;_-;_-@_-"/>
    <numFmt numFmtId="176" formatCode="#,##0.00\ [$€]\ ;\-#,##0.00\ [$€]\ ;&quot; -&quot;#\ [$€]\ ;@\ "/>
    <numFmt numFmtId="177" formatCode="#,##0.0_ ;[Red]\-#,##0.0\ "/>
    <numFmt numFmtId="178" formatCode="_-* #,##0\ [$F]_-;\-* #,##0\ [$F]_-;_-* &quot;-&quot;\ [$F]_-;_-@_-"/>
    <numFmt numFmtId="179" formatCode="_-* #,##0.00\ _F_-;\-* #,##0.00\ _F_-;_-* &quot;-&quot;??\ _F_-;_-@_-"/>
    <numFmt numFmtId="180" formatCode="#,##0.00&quot;$&quot;\ ;\(#,##0.00&quot;$&quot;\)"/>
    <numFmt numFmtId="181" formatCode="_-\ #,##0.0,,\ _€_-;[Red]\-\ #,##0.0,,\ _€_-;_-\ &quot;-&quot;\ _€_-;_-@_-"/>
    <numFmt numFmtId="182" formatCode="#,##0\ &quot;F&quot;;\-#,##0\ &quot;F&quot;"/>
    <numFmt numFmtId="183" formatCode="0.00_)"/>
    <numFmt numFmtId="184" formatCode="00\.00\.00\.0\.0000\.0"/>
    <numFmt numFmtId="185" formatCode="_-* #,##0.0\ _F_-;\-* #,##0.0\ _F_-;_-* &quot;-&quot;??\ _F_-;_-@_-"/>
    <numFmt numFmtId="186" formatCode="_-* #,##0\ _F_-;\-* #,##0\ _F_-;_-* &quot;-&quot;??\ _F_-;_-@_-"/>
    <numFmt numFmtId="187" formatCode="#,##0.0&quot;$&quot;\ ;\(#,##0.0&quot;$&quot;\)"/>
    <numFmt numFmtId="188" formatCode="0\.0000\.0"/>
    <numFmt numFmtId="189" formatCode="_-* #,##0&quot; €&quot;_-;\-* #,##0&quot; €&quot;_-;_-* \-??&quot; €&quot;_-;_-@_-"/>
    <numFmt numFmtId="190" formatCode="#\ ###\ ##0;&quot;-&quot;#\ ###\ ##0"/>
    <numFmt numFmtId="191" formatCode="0.0"/>
  </numFmts>
  <fonts count="14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i/>
      <sz val="8"/>
      <name val="Arial"/>
      <family val="2"/>
    </font>
    <font>
      <sz val="10"/>
      <color rgb="FFFF0000"/>
      <name val="Arial"/>
      <family val="2"/>
    </font>
    <font>
      <b/>
      <sz val="8"/>
      <name val="Arial"/>
      <family val="2"/>
    </font>
    <font>
      <b/>
      <sz val="10"/>
      <name val="Arial"/>
      <family val="2"/>
    </font>
    <font>
      <sz val="10"/>
      <color indexed="10"/>
      <name val="Arial"/>
      <family val="2"/>
    </font>
    <font>
      <sz val="10"/>
      <name val="Arial"/>
      <family val="2"/>
      <charset val="204"/>
    </font>
    <font>
      <sz val="10"/>
      <name val="Helv"/>
      <family val="2"/>
    </font>
    <font>
      <b/>
      <sz val="8"/>
      <color indexed="9"/>
      <name val="Arial"/>
      <family val="2"/>
    </font>
    <font>
      <b/>
      <i/>
      <sz val="8"/>
      <color indexed="9"/>
      <name val="Arial"/>
      <family val="2"/>
    </font>
    <font>
      <b/>
      <i/>
      <sz val="10"/>
      <color indexed="32"/>
      <name val="Arial"/>
      <family val="2"/>
    </font>
    <font>
      <b/>
      <i/>
      <sz val="10"/>
      <name val="Arial Narrow"/>
      <family val="2"/>
    </font>
    <font>
      <sz val="12"/>
      <name val="Times New Roman"/>
      <family val="1"/>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i/>
      <sz val="10"/>
      <name val="Times New Roman"/>
      <family val="1"/>
    </font>
    <font>
      <sz val="11"/>
      <color indexed="10"/>
      <name val="Calibri"/>
      <family val="2"/>
    </font>
    <font>
      <sz val="11"/>
      <color indexed="20"/>
      <name val="Calibri"/>
      <family val="2"/>
    </font>
    <font>
      <b/>
      <sz val="11"/>
      <color indexed="10"/>
      <name val="Calibri"/>
      <family val="2"/>
    </font>
    <font>
      <b/>
      <sz val="11"/>
      <color indexed="52"/>
      <name val="Calibri"/>
      <family val="2"/>
    </font>
    <font>
      <sz val="11"/>
      <color indexed="52"/>
      <name val="Calibri"/>
      <family val="2"/>
    </font>
    <font>
      <b/>
      <sz val="11"/>
      <color indexed="9"/>
      <name val="Calibri"/>
      <family val="2"/>
    </font>
    <font>
      <sz val="10"/>
      <color indexed="12"/>
      <name val="Times New Roman"/>
      <family val="1"/>
    </font>
    <font>
      <sz val="10"/>
      <color indexed="11"/>
      <name val="Times New Roman"/>
      <family val="1"/>
    </font>
    <font>
      <sz val="7"/>
      <name val="Arial"/>
      <family val="2"/>
    </font>
    <font>
      <sz val="10"/>
      <color indexed="10"/>
      <name val="Times New Roman"/>
      <family val="1"/>
    </font>
    <font>
      <sz val="12"/>
      <name val="Arial"/>
      <family val="2"/>
    </font>
    <font>
      <sz val="9"/>
      <name val="Arial"/>
      <family val="2"/>
    </font>
    <font>
      <b/>
      <sz val="11"/>
      <color indexed="8"/>
      <name val="Calibri"/>
      <family val="2"/>
    </font>
    <font>
      <b/>
      <sz val="10"/>
      <name val="CG Times (W1)"/>
    </font>
    <font>
      <b/>
      <sz val="12"/>
      <name val="Arial"/>
      <family val="2"/>
    </font>
    <font>
      <sz val="11"/>
      <color indexed="62"/>
      <name val="Calibri"/>
      <family val="2"/>
    </font>
    <font>
      <sz val="8"/>
      <name val="MS Sans Serif"/>
      <family val="2"/>
    </font>
    <font>
      <sz val="12"/>
      <color indexed="8"/>
      <name val="Calibri"/>
      <family val="2"/>
    </font>
    <font>
      <i/>
      <sz val="11"/>
      <color indexed="23"/>
      <name val="Calibri"/>
      <family val="2"/>
    </font>
    <font>
      <sz val="10"/>
      <color indexed="24"/>
      <name val="Arial"/>
      <family val="2"/>
    </font>
    <font>
      <b/>
      <sz val="18"/>
      <color indexed="17"/>
      <name val="MS Sans Serif"/>
      <family val="2"/>
    </font>
    <font>
      <sz val="11"/>
      <color indexed="17"/>
      <name val="Calibri"/>
      <family val="2"/>
    </font>
    <font>
      <b/>
      <sz val="10"/>
      <name val="Tahoma"/>
      <family val="2"/>
    </font>
    <font>
      <b/>
      <sz val="15"/>
      <color indexed="56"/>
      <name val="Calibri"/>
      <family val="2"/>
    </font>
    <font>
      <b/>
      <sz val="13"/>
      <color indexed="56"/>
      <name val="Calibri"/>
      <family val="2"/>
    </font>
    <font>
      <b/>
      <sz val="11"/>
      <color indexed="56"/>
      <name val="Calibri"/>
      <family val="2"/>
    </font>
    <font>
      <i/>
      <sz val="12"/>
      <name val="Arial"/>
      <family val="2"/>
    </font>
    <font>
      <u/>
      <sz val="11"/>
      <color rgb="FF0066AA"/>
      <name val="Calibri"/>
      <family val="2"/>
      <scheme val="minor"/>
    </font>
    <font>
      <u/>
      <sz val="11"/>
      <color rgb="FF0000FF"/>
      <name val="Calibri"/>
      <family val="2"/>
      <scheme val="minor"/>
    </font>
    <font>
      <u/>
      <sz val="11"/>
      <color rgb="FF004488"/>
      <name val="Calibri"/>
      <family val="2"/>
      <scheme val="minor"/>
    </font>
    <font>
      <u/>
      <sz val="11"/>
      <color rgb="FF800080"/>
      <name val="Calibri"/>
      <family val="2"/>
      <scheme val="minor"/>
    </font>
    <font>
      <sz val="11"/>
      <name val="Calibri"/>
      <family val="2"/>
    </font>
    <font>
      <sz val="10"/>
      <color theme="1"/>
      <name val="Arial"/>
      <family val="2"/>
    </font>
    <font>
      <sz val="10"/>
      <name val="MS Sans Serif"/>
      <family val="2"/>
    </font>
    <font>
      <sz val="10"/>
      <name val="Helv"/>
    </font>
    <font>
      <b/>
      <sz val="10"/>
      <name val="MS Sans Serif"/>
      <family val="2"/>
    </font>
    <font>
      <sz val="10"/>
      <name val="Times New Roman"/>
      <family val="1"/>
    </font>
    <font>
      <sz val="11"/>
      <color indexed="60"/>
      <name val="Calibri"/>
      <family val="2"/>
    </font>
    <font>
      <sz val="11"/>
      <color indexed="19"/>
      <name val="Calibri"/>
      <family val="2"/>
    </font>
    <font>
      <b/>
      <i/>
      <sz val="16"/>
      <name val="Arial"/>
      <family val="2"/>
    </font>
    <font>
      <b/>
      <i/>
      <sz val="10"/>
      <name val="Arial"/>
      <family val="2"/>
    </font>
    <font>
      <b/>
      <sz val="11"/>
      <color indexed="63"/>
      <name val="Calibri"/>
      <family val="2"/>
    </font>
    <font>
      <sz val="9"/>
      <color indexed="9"/>
      <name val="Geneva"/>
    </font>
    <font>
      <sz val="10"/>
      <name val="Swiss"/>
    </font>
    <font>
      <sz val="10"/>
      <name val="Arial MT"/>
      <family val="2"/>
    </font>
    <font>
      <b/>
      <sz val="8"/>
      <name val="Swiss"/>
    </font>
    <font>
      <b/>
      <i/>
      <u/>
      <sz val="10"/>
      <name val="Arial"/>
      <family val="2"/>
    </font>
    <font>
      <sz val="16"/>
      <name val="Times New Roman"/>
      <family val="1"/>
    </font>
    <font>
      <b/>
      <i/>
      <sz val="10"/>
      <color indexed="10"/>
      <name val="Arial"/>
      <family val="2"/>
    </font>
    <font>
      <b/>
      <sz val="18"/>
      <color indexed="56"/>
      <name val="Cambria"/>
      <family val="2"/>
    </font>
    <font>
      <b/>
      <sz val="18"/>
      <name val="Times New Roman"/>
      <family val="1"/>
    </font>
    <font>
      <b/>
      <sz val="18"/>
      <color indexed="62"/>
      <name val="Cambria"/>
      <family val="2"/>
    </font>
    <font>
      <b/>
      <sz val="18"/>
      <color indexed="19"/>
      <name val="Cambria"/>
      <family val="2"/>
    </font>
    <font>
      <b/>
      <sz val="15"/>
      <color indexed="62"/>
      <name val="Calibri"/>
      <family val="2"/>
    </font>
    <font>
      <b/>
      <sz val="13"/>
      <color indexed="62"/>
      <name val="Calibri"/>
      <family val="2"/>
    </font>
    <font>
      <b/>
      <sz val="11"/>
      <color indexed="62"/>
      <name val="Calibri"/>
      <family val="2"/>
    </font>
    <font>
      <b/>
      <sz val="11"/>
      <name val="Arial"/>
      <family val="2"/>
    </font>
    <font>
      <b/>
      <sz val="16"/>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b/>
      <sz val="11"/>
      <color indexed="8"/>
      <name val="Calibri"/>
      <family val="2"/>
      <charset val="204"/>
    </font>
    <font>
      <b/>
      <sz val="11"/>
      <color indexed="9"/>
      <name val="Calibri"/>
      <family val="2"/>
      <charset val="204"/>
    </font>
    <font>
      <b/>
      <sz val="18"/>
      <color indexed="62"/>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58"/>
      <name val="Calibri"/>
      <family val="2"/>
      <charset val="204"/>
    </font>
    <font>
      <b/>
      <sz val="8"/>
      <name val="Times"/>
    </font>
    <font>
      <sz val="10"/>
      <color indexed="8"/>
      <name val="Arial"/>
      <family val="2"/>
    </font>
    <font>
      <u/>
      <sz val="10"/>
      <color theme="10"/>
      <name val="Arial"/>
      <family val="2"/>
    </font>
    <font>
      <b/>
      <sz val="10"/>
      <color indexed="9"/>
      <name val="Arial"/>
      <family val="2"/>
    </font>
    <font>
      <sz val="11"/>
      <name val="Arial"/>
      <family val="2"/>
    </font>
    <font>
      <sz val="10"/>
      <name val="System"/>
      <family val="2"/>
    </font>
    <font>
      <sz val="6"/>
      <name val="Times"/>
    </font>
    <font>
      <i/>
      <sz val="8"/>
      <name val="Times"/>
    </font>
    <font>
      <sz val="8"/>
      <name val="Times"/>
    </font>
    <font>
      <sz val="6.5"/>
      <name val="Univers"/>
      <family val="2"/>
    </font>
    <font>
      <b/>
      <sz val="10"/>
      <name val="Times New Roman"/>
      <family val="1"/>
    </font>
    <font>
      <b/>
      <sz val="9"/>
      <name val="Arial"/>
      <family val="2"/>
    </font>
    <font>
      <b/>
      <sz val="10"/>
      <color rgb="FFFF0000"/>
      <name val="Arial"/>
      <family val="2"/>
    </font>
    <font>
      <b/>
      <i/>
      <sz val="8"/>
      <name val="Arial"/>
      <family val="2"/>
    </font>
    <font>
      <i/>
      <sz val="10"/>
      <name val="Arial"/>
      <family val="2"/>
    </font>
    <font>
      <sz val="18"/>
      <color theme="3"/>
      <name val="Cambria"/>
      <family val="2"/>
      <scheme val="major"/>
    </font>
    <font>
      <b/>
      <sz val="9"/>
      <color theme="1"/>
      <name val="Arial"/>
      <family val="2"/>
    </font>
    <font>
      <sz val="9"/>
      <color theme="1"/>
      <name val="Arial"/>
      <family val="2"/>
    </font>
    <font>
      <i/>
      <sz val="9"/>
      <name val="Arial"/>
      <family val="2"/>
    </font>
    <font>
      <b/>
      <sz val="9"/>
      <name val="Calibri"/>
      <family val="2"/>
    </font>
    <font>
      <sz val="10"/>
      <name val="Arial"/>
      <family val="2"/>
    </font>
    <font>
      <b/>
      <sz val="11"/>
      <color theme="0"/>
      <name val="Arial"/>
      <family val="2"/>
    </font>
    <font>
      <b/>
      <vertAlign val="superscript"/>
      <sz val="11"/>
      <name val="Arial"/>
      <family val="2"/>
    </font>
    <font>
      <i/>
      <sz val="11"/>
      <name val="Arial"/>
      <family val="2"/>
    </font>
    <font>
      <b/>
      <i/>
      <sz val="11"/>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indexed="18"/>
        <bgColor indexed="64"/>
      </patternFill>
    </fill>
    <fill>
      <patternFill patternType="solid">
        <fgColor indexed="48"/>
        <bgColor indexed="64"/>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41"/>
      </patternFill>
    </fill>
    <fill>
      <patternFill patternType="solid">
        <fgColor indexed="19"/>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14"/>
      </patternFill>
    </fill>
    <fill>
      <patternFill patternType="solid">
        <fgColor indexed="27"/>
        <bgColor indexed="41"/>
      </patternFill>
    </fill>
    <fill>
      <patternFill patternType="solid">
        <fgColor indexed="31"/>
        <bgColor indexed="22"/>
      </patternFill>
    </fill>
    <fill>
      <patternFill patternType="solid">
        <fgColor indexed="44"/>
        <bgColor indexed="31"/>
      </patternFill>
    </fill>
    <fill>
      <patternFill patternType="solid">
        <fgColor indexed="62"/>
      </patternFill>
    </fill>
    <fill>
      <patternFill patternType="solid">
        <fgColor indexed="56"/>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10"/>
      </patternFill>
    </fill>
    <fill>
      <patternFill patternType="solid">
        <fgColor indexed="42"/>
        <bgColor indexed="27"/>
      </patternFill>
    </fill>
    <fill>
      <patternFill patternType="solid">
        <fgColor indexed="57"/>
      </patternFill>
    </fill>
    <fill>
      <patternFill patternType="solid">
        <fgColor indexed="54"/>
      </patternFill>
    </fill>
    <fill>
      <patternFill patternType="solid">
        <fgColor indexed="47"/>
        <bgColor indexed="22"/>
      </patternFill>
    </fill>
    <fill>
      <patternFill patternType="solid">
        <fgColor indexed="13"/>
        <bgColor indexed="34"/>
      </patternFill>
    </fill>
    <fill>
      <patternFill patternType="solid">
        <fgColor indexed="43"/>
        <bgColor indexed="26"/>
      </patternFill>
    </fill>
    <fill>
      <patternFill patternType="solid">
        <fgColor indexed="9"/>
      </patternFill>
    </fill>
    <fill>
      <patternFill patternType="solid">
        <fgColor indexed="45"/>
        <bgColor indexed="29"/>
      </patternFill>
    </fill>
    <fill>
      <patternFill patternType="solid">
        <fgColor indexed="24"/>
        <bgColor indexed="46"/>
      </patternFill>
    </fill>
    <fill>
      <patternFill patternType="solid">
        <fgColor indexed="29"/>
        <bgColor indexed="45"/>
      </patternFill>
    </fill>
    <fill>
      <patternFill patternType="solid">
        <fgColor indexed="51"/>
        <bgColor indexed="13"/>
      </patternFill>
    </fill>
    <fill>
      <patternFill patternType="solid">
        <fgColor indexed="42"/>
        <bgColor indexed="64"/>
      </patternFill>
    </fill>
    <fill>
      <patternFill patternType="gray125">
        <fgColor indexed="15"/>
      </patternFill>
    </fill>
    <fill>
      <patternFill patternType="solid">
        <fgColor indexed="43"/>
        <bgColor indexed="64"/>
      </patternFill>
    </fill>
    <fill>
      <patternFill patternType="solid">
        <fgColor indexed="9"/>
        <bgColor indexed="26"/>
      </patternFill>
    </fill>
    <fill>
      <patternFill patternType="mediumGray">
        <fgColor indexed="22"/>
      </patternFill>
    </fill>
    <fill>
      <patternFill patternType="solid">
        <fgColor indexed="45"/>
        <bgColor indexed="64"/>
      </patternFill>
    </fill>
    <fill>
      <patternFill patternType="solid">
        <fgColor indexed="15"/>
        <bgColor indexed="64"/>
      </patternFill>
    </fill>
    <fill>
      <patternFill patternType="solid">
        <fgColor indexed="47"/>
        <bgColor indexed="64"/>
      </patternFill>
    </fill>
    <fill>
      <patternFill patternType="solid">
        <fgColor indexed="44"/>
        <bgColor indexed="64"/>
      </patternFill>
    </fill>
    <fill>
      <patternFill patternType="solid">
        <fgColor indexed="49"/>
        <bgColor indexed="40"/>
      </patternFill>
    </fill>
    <fill>
      <patternFill patternType="solid">
        <fgColor indexed="17"/>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s>
  <borders count="17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1"/>
      </bottom>
      <diagonal/>
    </border>
    <border>
      <left/>
      <right style="double">
        <color indexed="61"/>
      </right>
      <top/>
      <bottom style="medium">
        <color indexed="61"/>
      </bottom>
      <diagonal/>
    </border>
    <border>
      <left style="thin">
        <color indexed="61"/>
      </left>
      <right/>
      <top/>
      <bottom style="medium">
        <color indexed="61"/>
      </bottom>
      <diagonal/>
    </border>
    <border>
      <left style="double">
        <color indexed="61"/>
      </left>
      <right/>
      <top/>
      <bottom/>
      <diagonal/>
    </border>
    <border>
      <left/>
      <right style="double">
        <color indexed="61"/>
      </right>
      <top/>
      <bottom/>
      <diagonal/>
    </border>
    <border>
      <left/>
      <right style="thin">
        <color indexed="61"/>
      </right>
      <top style="thin">
        <color indexed="61"/>
      </top>
      <bottom/>
      <diagonal/>
    </border>
    <border>
      <left/>
      <right/>
      <top style="thin">
        <color indexed="61"/>
      </top>
      <bottom/>
      <diagonal/>
    </border>
    <border>
      <left/>
      <right/>
      <top style="medium">
        <color indexed="61"/>
      </top>
      <bottom/>
      <diagonal/>
    </border>
    <border>
      <left style="double">
        <color indexed="61"/>
      </left>
      <right/>
      <top style="medium">
        <color indexed="61"/>
      </top>
      <bottom/>
      <diagonal/>
    </border>
    <border>
      <left/>
      <right style="double">
        <color indexed="61"/>
      </right>
      <top style="medium">
        <color indexed="61"/>
      </top>
      <bottom/>
      <diagonal/>
    </border>
    <border>
      <left style="thin">
        <color indexed="20"/>
      </left>
      <right/>
      <top style="medium">
        <color indexed="61"/>
      </top>
      <bottom/>
      <diagonal/>
    </border>
    <border>
      <left style="thin">
        <color indexed="20"/>
      </left>
      <right/>
      <top/>
      <bottom style="medium">
        <color indexed="61"/>
      </bottom>
      <diagonal/>
    </border>
    <border>
      <left/>
      <right/>
      <top style="thin">
        <color indexed="20"/>
      </top>
      <bottom/>
      <diagonal/>
    </border>
    <border>
      <left style="thin">
        <color indexed="20"/>
      </left>
      <right/>
      <top/>
      <bottom/>
      <diagonal/>
    </border>
    <border>
      <left style="thin">
        <color indexed="64"/>
      </left>
      <right style="thin">
        <color indexed="64"/>
      </right>
      <top style="thin">
        <color indexed="64"/>
      </top>
      <bottom style="thin">
        <color indexed="64"/>
      </bottom>
      <diagonal/>
    </border>
    <border>
      <left/>
      <right style="thin">
        <color indexed="23"/>
      </right>
      <top style="medium">
        <color indexed="23"/>
      </top>
      <bottom style="medium">
        <color indexed="23"/>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dashed">
        <color indexed="64"/>
      </top>
      <bottom style="dotted">
        <color indexed="64"/>
      </bottom>
      <diagonal/>
    </border>
    <border>
      <left style="thick">
        <color indexed="64"/>
      </left>
      <right style="thick">
        <color indexed="64"/>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thin">
        <color auto="1"/>
      </left>
      <right/>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hair">
        <color indexed="64"/>
      </top>
      <bottom style="hair">
        <color indexed="64"/>
      </bottom>
      <diagonal/>
    </border>
    <border>
      <left/>
      <right/>
      <top style="double">
        <color indexed="64"/>
      </top>
      <bottom/>
      <diagonal/>
    </border>
    <border>
      <left/>
      <right/>
      <top style="thin">
        <color indexed="62"/>
      </top>
      <bottom style="double">
        <color indexed="62"/>
      </bottom>
      <diagonal/>
    </border>
    <border>
      <left/>
      <right/>
      <top/>
      <bottom style="thick">
        <color indexed="17"/>
      </bottom>
      <diagonal/>
    </border>
    <border>
      <left/>
      <right/>
      <top/>
      <bottom style="thick">
        <color indexed="11"/>
      </bottom>
      <diagonal/>
    </border>
    <border>
      <left/>
      <right/>
      <top/>
      <bottom style="medium">
        <color indexed="11"/>
      </bottom>
      <diagonal/>
    </border>
    <border>
      <left/>
      <right/>
      <top style="thin">
        <color indexed="17"/>
      </top>
      <bottom style="double">
        <color indexed="17"/>
      </bottom>
      <diagonal/>
    </border>
    <border>
      <left style="thin">
        <color indexed="55"/>
      </left>
      <right style="thin">
        <color indexed="55"/>
      </right>
      <top style="thin">
        <color indexed="55"/>
      </top>
      <bottom style="thin">
        <color indexed="55"/>
      </bottom>
      <diagonal/>
    </border>
    <border>
      <left/>
      <right/>
      <top style="medium">
        <color indexed="61"/>
      </top>
      <bottom style="thin">
        <color indexed="61"/>
      </bottom>
      <diagonal/>
    </border>
    <border>
      <left style="thin">
        <color indexed="61"/>
      </left>
      <right/>
      <top style="medium">
        <color indexed="61"/>
      </top>
      <bottom style="thin">
        <color indexed="61"/>
      </bottom>
      <diagonal/>
    </border>
    <border>
      <left/>
      <right/>
      <top style="hair">
        <color indexed="64"/>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style="thin">
        <color auto="1"/>
      </right>
      <top style="thin">
        <color auto="1"/>
      </top>
      <bottom style="thin">
        <color auto="1"/>
      </bottom>
      <diagonal/>
    </border>
    <border>
      <left/>
      <right style="thin">
        <color auto="1"/>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1"/>
      </top>
      <bottom/>
      <diagonal/>
    </border>
    <border>
      <left style="medium">
        <color indexed="64"/>
      </left>
      <right/>
      <top/>
      <bottom style="medium">
        <color indexed="64"/>
      </bottom>
      <diagonal/>
    </border>
    <border>
      <left style="thin">
        <color indexed="61"/>
      </left>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thin">
        <color theme="0" tint="-0.499984740745262"/>
      </top>
      <bottom style="thin">
        <color theme="0" tint="-0.499984740745262"/>
      </bottom>
      <diagonal/>
    </border>
    <border>
      <left style="medium">
        <color indexed="64"/>
      </left>
      <right/>
      <top style="thin">
        <color theme="0" tint="-0.499984740745262"/>
      </top>
      <bottom style="medium">
        <color indexed="64"/>
      </bottom>
      <diagonal/>
    </border>
    <border>
      <left/>
      <right/>
      <top style="thin">
        <color theme="0" tint="-0.499984740745262"/>
      </top>
      <bottom style="thin">
        <color indexed="64"/>
      </bottom>
      <diagonal/>
    </border>
    <border>
      <left/>
      <right/>
      <top style="thin">
        <color theme="0" tint="-0.499984740745262"/>
      </top>
      <bottom style="medium">
        <color indexed="64"/>
      </bottom>
      <diagonal/>
    </border>
    <border>
      <left style="medium">
        <color indexed="64"/>
      </left>
      <right/>
      <top/>
      <bottom style="thin">
        <color theme="0" tint="-0.499984740745262"/>
      </bottom>
      <diagonal/>
    </border>
    <border>
      <left/>
      <right/>
      <top style="thin">
        <color rgb="FFFF0000"/>
      </top>
      <bottom/>
      <diagonal/>
    </border>
    <border>
      <left style="double">
        <color indexed="61"/>
      </left>
      <right/>
      <top style="thin">
        <color rgb="FFFF0000"/>
      </top>
      <bottom/>
      <diagonal/>
    </border>
    <border>
      <left/>
      <right/>
      <top/>
      <bottom style="thin">
        <color rgb="FFFF0000"/>
      </bottom>
      <diagonal/>
    </border>
    <border>
      <left style="double">
        <color indexed="61"/>
      </left>
      <right/>
      <top/>
      <bottom style="thin">
        <color rgb="FFFF0000"/>
      </bottom>
      <diagonal/>
    </border>
    <border>
      <left style="medium">
        <color indexed="64"/>
      </left>
      <right style="thin">
        <color indexed="61"/>
      </right>
      <top/>
      <bottom/>
      <diagonal/>
    </border>
    <border>
      <left/>
      <right style="double">
        <color indexed="61"/>
      </right>
      <top style="thin">
        <color rgb="FFFF0000"/>
      </top>
      <bottom/>
      <diagonal/>
    </border>
    <border>
      <left/>
      <right style="thin">
        <color indexed="61"/>
      </right>
      <top/>
      <bottom style="thin">
        <color rgb="FFFF0000"/>
      </bottom>
      <diagonal/>
    </border>
    <border>
      <left/>
      <right style="double">
        <color indexed="61"/>
      </right>
      <top/>
      <bottom style="thin">
        <color rgb="FFFF0000"/>
      </bottom>
      <diagonal/>
    </border>
    <border>
      <left/>
      <right style="thin">
        <color indexed="61"/>
      </right>
      <top style="thin">
        <color rgb="FFFF0000"/>
      </top>
      <bottom/>
      <diagonal/>
    </border>
    <border>
      <left/>
      <right/>
      <top/>
      <bottom style="medium">
        <color rgb="FFFF0000"/>
      </bottom>
      <diagonal/>
    </border>
    <border>
      <left/>
      <right style="thin">
        <color indexed="61"/>
      </right>
      <top/>
      <bottom style="medium">
        <color rgb="FFFF0000"/>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20"/>
      </left>
      <right/>
      <top style="thin">
        <color indexed="20"/>
      </top>
      <bottom/>
      <diagonal/>
    </border>
    <border>
      <left/>
      <right/>
      <top style="thin">
        <color indexed="20"/>
      </top>
      <bottom/>
      <diagonal/>
    </border>
    <border>
      <left style="thin">
        <color indexed="61"/>
      </left>
      <right/>
      <top style="thin">
        <color indexed="61"/>
      </top>
      <bottom/>
      <diagonal/>
    </border>
    <border>
      <left/>
      <right/>
      <top style="thin">
        <color indexed="61"/>
      </top>
      <bottom/>
      <diagonal/>
    </border>
    <border>
      <left/>
      <right style="double">
        <color indexed="61"/>
      </right>
      <top style="thin">
        <color indexed="6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auto="1"/>
      </top>
      <bottom style="medium">
        <color indexed="64"/>
      </bottom>
      <diagonal/>
    </border>
    <border>
      <left style="thin">
        <color indexed="64"/>
      </left>
      <right style="thin">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rgb="FF7030A0"/>
      </left>
      <right style="thin">
        <color indexed="61"/>
      </right>
      <top style="medium">
        <color rgb="FF7030A0"/>
      </top>
      <bottom style="medium">
        <color rgb="FF7030A0"/>
      </bottom>
      <diagonal/>
    </border>
    <border>
      <left style="double">
        <color indexed="61"/>
      </left>
      <right/>
      <top style="medium">
        <color rgb="FF7030A0"/>
      </top>
      <bottom style="medium">
        <color rgb="FF7030A0"/>
      </bottom>
      <diagonal/>
    </border>
    <border>
      <left/>
      <right/>
      <top style="medium">
        <color rgb="FF7030A0"/>
      </top>
      <bottom style="medium">
        <color rgb="FF7030A0"/>
      </bottom>
      <diagonal/>
    </border>
    <border>
      <left/>
      <right style="medium">
        <color rgb="FF7030A0"/>
      </right>
      <top style="medium">
        <color rgb="FF7030A0"/>
      </top>
      <bottom style="medium">
        <color rgb="FF7030A0"/>
      </bottom>
      <diagonal/>
    </border>
    <border>
      <left style="medium">
        <color indexed="64"/>
      </left>
      <right/>
      <top style="medium">
        <color indexed="64"/>
      </top>
      <bottom style="medium">
        <color rgb="FF7030A0"/>
      </bottom>
      <diagonal/>
    </border>
    <border>
      <left/>
      <right/>
      <top style="medium">
        <color indexed="64"/>
      </top>
      <bottom style="medium">
        <color rgb="FF7030A0"/>
      </bottom>
      <diagonal/>
    </border>
    <border>
      <left/>
      <right style="medium">
        <color indexed="64"/>
      </right>
      <top style="medium">
        <color indexed="64"/>
      </top>
      <bottom style="medium">
        <color rgb="FF7030A0"/>
      </bottom>
      <diagonal/>
    </border>
    <border>
      <left style="medium">
        <color rgb="FF7030A0"/>
      </left>
      <right style="thin">
        <color indexed="61"/>
      </right>
      <top style="medium">
        <color rgb="FF7030A0"/>
      </top>
      <bottom/>
      <diagonal/>
    </border>
    <border>
      <left style="thin">
        <color indexed="61"/>
      </left>
      <right/>
      <top style="medium">
        <color rgb="FF7030A0"/>
      </top>
      <bottom/>
      <diagonal/>
    </border>
    <border>
      <left/>
      <right/>
      <top style="medium">
        <color rgb="FF7030A0"/>
      </top>
      <bottom/>
      <diagonal/>
    </border>
    <border>
      <left style="medium">
        <color rgb="FF7030A0"/>
      </left>
      <right style="thin">
        <color indexed="61"/>
      </right>
      <top/>
      <bottom/>
      <diagonal/>
    </border>
    <border>
      <left style="medium">
        <color rgb="FF7030A0"/>
      </left>
      <right style="thin">
        <color indexed="61"/>
      </right>
      <top/>
      <bottom style="medium">
        <color rgb="FF7030A0"/>
      </bottom>
      <diagonal/>
    </border>
    <border>
      <left/>
      <right/>
      <top/>
      <bottom style="medium">
        <color rgb="FF7030A0"/>
      </bottom>
      <diagonal/>
    </border>
    <border>
      <left style="medium">
        <color rgb="FF7030A0"/>
      </left>
      <right/>
      <top style="medium">
        <color rgb="FF7030A0"/>
      </top>
      <bottom/>
      <diagonal/>
    </border>
    <border>
      <left style="medium">
        <color indexed="64"/>
      </left>
      <right style="thin">
        <color indexed="61"/>
      </right>
      <top style="medium">
        <color indexed="64"/>
      </top>
      <bottom style="medium">
        <color indexed="64"/>
      </bottom>
      <diagonal/>
    </border>
    <border>
      <left style="double">
        <color indexed="61"/>
      </left>
      <right/>
      <top style="medium">
        <color indexed="64"/>
      </top>
      <bottom style="medium">
        <color indexed="64"/>
      </bottom>
      <diagonal/>
    </border>
    <border>
      <left style="medium">
        <color indexed="64"/>
      </left>
      <right style="thin">
        <color indexed="61"/>
      </right>
      <top style="medium">
        <color rgb="FF7030A0"/>
      </top>
      <bottom/>
      <diagonal/>
    </border>
    <border>
      <left style="double">
        <color indexed="61"/>
      </left>
      <right/>
      <top style="medium">
        <color rgb="FF7030A0"/>
      </top>
      <bottom/>
      <diagonal/>
    </border>
    <border>
      <left/>
      <right style="medium">
        <color indexed="64"/>
      </right>
      <top style="medium">
        <color rgb="FF7030A0"/>
      </top>
      <bottom/>
      <diagonal/>
    </border>
    <border>
      <left style="medium">
        <color indexed="64"/>
      </left>
      <right/>
      <top/>
      <bottom style="medium">
        <color rgb="FF7030A0"/>
      </bottom>
      <diagonal/>
    </border>
    <border>
      <left style="double">
        <color indexed="61"/>
      </left>
      <right/>
      <top/>
      <bottom style="medium">
        <color rgb="FF7030A0"/>
      </bottom>
      <diagonal/>
    </border>
    <border>
      <left/>
      <right style="medium">
        <color indexed="64"/>
      </right>
      <top/>
      <bottom style="medium">
        <color rgb="FF7030A0"/>
      </bottom>
      <diagonal/>
    </border>
    <border>
      <left style="medium">
        <color indexed="64"/>
      </left>
      <right/>
      <top style="medium">
        <color rgb="FF7030A0"/>
      </top>
      <bottom/>
      <diagonal/>
    </border>
    <border>
      <left style="medium">
        <color rgb="FF7030A0"/>
      </left>
      <right style="medium">
        <color rgb="FF7030A0"/>
      </right>
      <top style="medium">
        <color rgb="FF7030A0"/>
      </top>
      <bottom/>
      <diagonal/>
    </border>
    <border>
      <left style="medium">
        <color rgb="FF7030A0"/>
      </left>
      <right style="medium">
        <color rgb="FF7030A0"/>
      </right>
      <top/>
      <bottom/>
      <diagonal/>
    </border>
    <border>
      <left style="medium">
        <color rgb="FF7030A0"/>
      </left>
      <right/>
      <top/>
      <bottom/>
      <diagonal/>
    </border>
    <border>
      <left style="medium">
        <color rgb="FF7030A0"/>
      </left>
      <right style="medium">
        <color rgb="FF7030A0"/>
      </right>
      <top/>
      <bottom style="medium">
        <color rgb="FF7030A0"/>
      </bottom>
      <diagonal/>
    </border>
    <border>
      <left style="medium">
        <color rgb="FF7030A0"/>
      </left>
      <right/>
      <top/>
      <bottom style="medium">
        <color rgb="FF7030A0"/>
      </bottom>
      <diagonal/>
    </border>
    <border>
      <left style="thin">
        <color indexed="64"/>
      </left>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theme="0" tint="-0.499984740745262"/>
      </top>
      <bottom style="thin">
        <color indexed="64"/>
      </bottom>
      <diagonal/>
    </border>
    <border>
      <left/>
      <right style="medium">
        <color indexed="64"/>
      </right>
      <top style="medium">
        <color indexed="64"/>
      </top>
      <bottom/>
      <diagonal/>
    </border>
    <border>
      <left/>
      <right/>
      <top style="medium">
        <color indexed="64"/>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indexed="61"/>
      </bottom>
      <diagonal/>
    </border>
    <border>
      <left/>
      <right style="medium">
        <color theme="0" tint="-0.24994659260841701"/>
      </right>
      <top/>
      <bottom style="medium">
        <color indexed="61"/>
      </bottom>
      <diagonal/>
    </border>
    <border>
      <left style="medium">
        <color theme="0" tint="-0.24994659260841701"/>
      </left>
      <right/>
      <top style="medium">
        <color rgb="FF7030A0"/>
      </top>
      <bottom/>
      <diagonal/>
    </border>
    <border>
      <left/>
      <right style="medium">
        <color theme="0" tint="-0.24994659260841701"/>
      </right>
      <top style="medium">
        <color rgb="FF7030A0"/>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s>
  <cellStyleXfs count="2793">
    <xf numFmtId="0" fontId="0"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applyNumberFormat="0" applyFill="0" applyBorder="0" applyProtection="0"/>
    <xf numFmtId="0" fontId="24" fillId="0" borderId="0"/>
    <xf numFmtId="0" fontId="24" fillId="0" borderId="0"/>
    <xf numFmtId="0" fontId="30" fillId="0" borderId="0" applyNumberFormat="0" applyFont="0" applyBorder="0" applyAlignment="0" applyProtection="0">
      <alignment horizontal="center" vertical="center" wrapText="1"/>
      <protection locked="0"/>
    </xf>
    <xf numFmtId="0" fontId="30" fillId="0" borderId="0" applyNumberFormat="0" applyFont="0" applyBorder="0" applyAlignment="0" applyProtection="0">
      <alignment horizontal="center" vertical="center" wrapText="1"/>
      <protection locked="0"/>
    </xf>
    <xf numFmtId="165" fontId="24" fillId="0" borderId="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5" fillId="0" borderId="0" applyNumberFormat="0" applyFill="0" applyBorder="0" applyProtection="0"/>
    <xf numFmtId="0" fontId="24" fillId="0" borderId="0" applyNumberFormat="0" applyFill="0" applyBorder="0" applyAlignment="0" applyProtection="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5" fillId="0" borderId="0" applyNumberFormat="0" applyFill="0" applyBorder="0" applyProtection="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5" fillId="0" borderId="0" applyNumberFormat="0" applyFill="0" applyBorder="0" applyProtection="0"/>
    <xf numFmtId="0" fontId="25" fillId="0" borderId="0" applyNumberFormat="0" applyFill="0" applyBorder="0" applyProtection="0"/>
    <xf numFmtId="0" fontId="32" fillId="0" borderId="0"/>
    <xf numFmtId="0" fontId="24" fillId="0" borderId="0"/>
    <xf numFmtId="0" fontId="24" fillId="0" borderId="0"/>
    <xf numFmtId="0" fontId="32" fillId="0" borderId="0"/>
    <xf numFmtId="0" fontId="24" fillId="0" borderId="0"/>
    <xf numFmtId="0" fontId="24" fillId="0" borderId="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applyNumberFormat="0" applyFont="0" applyBorder="0" applyAlignment="0"/>
    <xf numFmtId="0" fontId="24" fillId="0" borderId="0" applyNumberFormat="0" applyBorder="0" applyAlignment="0"/>
    <xf numFmtId="0" fontId="24" fillId="0" borderId="0" applyNumberFormat="0" applyBorder="0" applyAlignment="0"/>
    <xf numFmtId="0" fontId="32" fillId="0" borderId="0" applyNumberFormat="0" applyFont="0" applyBorder="0" applyAlignment="0"/>
    <xf numFmtId="0" fontId="24" fillId="0" borderId="0" applyNumberFormat="0" applyBorder="0" applyAlignment="0"/>
    <xf numFmtId="0" fontId="24" fillId="0" borderId="0" applyNumberFormat="0" applyBorder="0" applyAlignment="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3" fillId="36" borderId="24">
      <alignment horizontal="center"/>
    </xf>
    <xf numFmtId="0" fontId="33" fillId="36" borderId="24">
      <alignment horizontal="center"/>
    </xf>
    <xf numFmtId="4" fontId="25" fillId="0" borderId="24"/>
    <xf numFmtId="4" fontId="25" fillId="0" borderId="24"/>
    <xf numFmtId="0" fontId="26" fillId="0" borderId="24">
      <alignment horizontal="center"/>
    </xf>
    <xf numFmtId="0" fontId="26" fillId="0" borderId="24">
      <alignment horizontal="center"/>
    </xf>
    <xf numFmtId="0" fontId="34" fillId="37" borderId="24">
      <alignment horizontal="center"/>
    </xf>
    <xf numFmtId="0" fontId="34" fillId="37" borderId="24">
      <alignment horizontal="center"/>
    </xf>
    <xf numFmtId="0" fontId="33" fillId="36" borderId="24"/>
    <xf numFmtId="0" fontId="33" fillId="36" borderId="24"/>
    <xf numFmtId="0" fontId="35" fillId="0" borderId="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2"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32"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166" fontId="36" fillId="34" borderId="25" applyNumberFormat="0" applyFont="0" applyFill="0" applyBorder="0" applyAlignment="0" applyProtection="0">
      <alignment horizontal="center" vertical="center" wrapText="1"/>
      <protection locked="0"/>
    </xf>
    <xf numFmtId="0" fontId="24" fillId="0" borderId="0" applyNumberFormat="0" applyFill="0" applyBorder="0" applyAlignment="0" applyProtection="0"/>
    <xf numFmtId="0" fontId="24" fillId="0" borderId="0" applyNumberFormat="0" applyFill="0" applyBorder="0" applyAlignment="0" applyProtection="0"/>
    <xf numFmtId="0" fontId="37" fillId="0" borderId="0"/>
    <xf numFmtId="0" fontId="37" fillId="0" borderId="0"/>
    <xf numFmtId="167" fontId="24" fillId="0" borderId="0">
      <protection locked="0"/>
    </xf>
    <xf numFmtId="167" fontId="24" fillId="0" borderId="0">
      <protection locked="0"/>
    </xf>
    <xf numFmtId="167" fontId="24" fillId="0" borderId="0">
      <protection locked="0"/>
    </xf>
    <xf numFmtId="167" fontId="24" fillId="0" borderId="0">
      <protection locked="0"/>
    </xf>
    <xf numFmtId="167" fontId="24" fillId="0" borderId="0">
      <protection locked="0"/>
    </xf>
    <xf numFmtId="168" fontId="24" fillId="0" borderId="0" applyFill="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38" fillId="3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38"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38" fillId="4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38" fillId="45"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38" fillId="4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38" fillId="42" borderId="0" applyNumberFormat="0" applyBorder="0" applyAlignment="0" applyProtection="0"/>
    <xf numFmtId="0" fontId="38" fillId="44"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38" fillId="44"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38" fillId="39"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4" borderId="0" applyNumberFormat="0" applyBorder="0" applyAlignment="0" applyProtection="0"/>
    <xf numFmtId="0" fontId="39" fillId="47"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47" borderId="0" applyNumberFormat="0" applyBorder="0" applyAlignment="0" applyProtection="0"/>
    <xf numFmtId="0" fontId="39" fillId="44" borderId="0" applyNumberFormat="0" applyBorder="0" applyAlignment="0" applyProtection="0"/>
    <xf numFmtId="0" fontId="38" fillId="46" borderId="0" applyNumberFormat="0" applyBorder="0" applyAlignment="0" applyProtection="0"/>
    <xf numFmtId="0" fontId="38" fillId="38"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38" fillId="3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38" fillId="4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38" fillId="50" borderId="0" applyNumberFormat="0" applyBorder="0" applyAlignment="0" applyProtection="0"/>
    <xf numFmtId="0" fontId="38" fillId="51" borderId="0" applyNumberFormat="0" applyBorder="0" applyAlignment="0" applyProtection="0"/>
    <xf numFmtId="0" fontId="38" fillId="50" borderId="0" applyNumberFormat="0" applyBorder="0" applyAlignment="0" applyProtection="0"/>
    <xf numFmtId="0" fontId="38" fillId="50"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8"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38" fillId="41" borderId="0" applyNumberFormat="0" applyBorder="0" applyAlignment="0" applyProtection="0"/>
    <xf numFmtId="0" fontId="38" fillId="45"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8" fillId="45"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38" fillId="46" borderId="0" applyNumberFormat="0" applyBorder="0" applyAlignment="0" applyProtection="0"/>
    <xf numFmtId="0" fontId="38" fillId="38"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8" fillId="38"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38" fillId="42" borderId="0" applyNumberFormat="0" applyBorder="0" applyAlignment="0" applyProtection="0"/>
    <xf numFmtId="0" fontId="38" fillId="5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8" fillId="52"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38" fillId="38" borderId="0" applyNumberFormat="0" applyBorder="0" applyAlignment="0" applyProtection="0"/>
    <xf numFmtId="0" fontId="38" fillId="40" borderId="0" applyNumberFormat="0" applyBorder="0" applyAlignment="0" applyProtection="0"/>
    <xf numFmtId="0" fontId="38" fillId="51" borderId="0" applyNumberFormat="0" applyBorder="0" applyAlignment="0" applyProtection="0"/>
    <xf numFmtId="0" fontId="38" fillId="45" borderId="0" applyNumberFormat="0" applyBorder="0" applyAlignment="0" applyProtection="0"/>
    <xf numFmtId="0" fontId="38" fillId="38" borderId="0" applyNumberFormat="0" applyBorder="0" applyAlignment="0" applyProtection="0"/>
    <xf numFmtId="0" fontId="38" fillId="52" borderId="0" applyNumberFormat="0" applyBorder="0" applyAlignment="0" applyProtection="0"/>
    <xf numFmtId="0" fontId="39" fillId="47" borderId="0" applyNumberFormat="0" applyBorder="0" applyAlignment="0" applyProtection="0"/>
    <xf numFmtId="0" fontId="39" fillId="44"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1" borderId="0" applyNumberFormat="0" applyBorder="0" applyAlignment="0" applyProtection="0"/>
    <xf numFmtId="0" fontId="39" fillId="44" borderId="0" applyNumberFormat="0" applyBorder="0" applyAlignment="0" applyProtection="0"/>
    <xf numFmtId="0" fontId="40" fillId="46" borderId="0" applyNumberFormat="0" applyBorder="0" applyAlignment="0" applyProtection="0"/>
    <xf numFmtId="0" fontId="40" fillId="53"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0"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0" fillId="40" borderId="0" applyNumberFormat="0" applyBorder="0" applyAlignment="0" applyProtection="0"/>
    <xf numFmtId="0" fontId="40" fillId="52" borderId="0" applyNumberFormat="0" applyBorder="0" applyAlignment="0" applyProtection="0"/>
    <xf numFmtId="0" fontId="40" fillId="51"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0" fillId="51" borderId="0" applyNumberFormat="0" applyBorder="0" applyAlignment="0" applyProtection="0"/>
    <xf numFmtId="0" fontId="40" fillId="41" borderId="0" applyNumberFormat="0" applyBorder="0" applyAlignment="0" applyProtection="0"/>
    <xf numFmtId="0" fontId="40" fillId="55"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0" fillId="55" borderId="0" applyNumberFormat="0" applyBorder="0" applyAlignment="0" applyProtection="0"/>
    <xf numFmtId="0" fontId="40" fillId="46" borderId="0" applyNumberFormat="0" applyBorder="0" applyAlignment="0" applyProtection="0"/>
    <xf numFmtId="0" fontId="40" fillId="56"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40" fillId="56" borderId="0" applyNumberFormat="0" applyBorder="0" applyAlignment="0" applyProtection="0"/>
    <xf numFmtId="0" fontId="40" fillId="40" borderId="0" applyNumberFormat="0" applyBorder="0" applyAlignment="0" applyProtection="0"/>
    <xf numFmtId="0" fontId="40" fillId="57" borderId="0" applyNumberFormat="0" applyBorder="0" applyAlignment="0" applyProtection="0"/>
    <xf numFmtId="0" fontId="40" fillId="40" borderId="0" applyNumberFormat="0" applyBorder="0" applyAlignment="0" applyProtection="0"/>
    <xf numFmtId="0" fontId="40" fillId="40"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40" fillId="57" borderId="0" applyNumberFormat="0" applyBorder="0" applyAlignment="0" applyProtection="0"/>
    <xf numFmtId="0" fontId="40" fillId="53" borderId="0" applyNumberFormat="0" applyBorder="0" applyAlignment="0" applyProtection="0"/>
    <xf numFmtId="0" fontId="40" fillId="40" borderId="0" applyNumberFormat="0" applyBorder="0" applyAlignment="0" applyProtection="0"/>
    <xf numFmtId="0" fontId="40" fillId="51" borderId="0" applyNumberFormat="0" applyBorder="0" applyAlignment="0" applyProtection="0"/>
    <xf numFmtId="0" fontId="40" fillId="55" borderId="0" applyNumberFormat="0" applyBorder="0" applyAlignment="0" applyProtection="0"/>
    <xf numFmtId="0" fontId="40" fillId="56" borderId="0" applyNumberFormat="0" applyBorder="0" applyAlignment="0" applyProtection="0"/>
    <xf numFmtId="0" fontId="40" fillId="57" borderId="0" applyNumberFormat="0" applyBorder="0" applyAlignment="0" applyProtection="0"/>
    <xf numFmtId="0" fontId="41" fillId="51" borderId="0" applyNumberFormat="0" applyBorder="0" applyAlignment="0" applyProtection="0"/>
    <xf numFmtId="0" fontId="41" fillId="44" borderId="0" applyNumberFormat="0" applyBorder="0" applyAlignment="0" applyProtection="0"/>
    <xf numFmtId="0" fontId="41" fillId="48" borderId="0" applyNumberFormat="0" applyBorder="0" applyAlignment="0" applyProtection="0"/>
    <xf numFmtId="0" fontId="41" fillId="58" borderId="0" applyNumberFormat="0" applyBorder="0" applyAlignment="0" applyProtection="0"/>
    <xf numFmtId="0" fontId="41" fillId="51" borderId="0" applyNumberFormat="0" applyBorder="0" applyAlignment="0" applyProtection="0"/>
    <xf numFmtId="0" fontId="41" fillId="59" borderId="0" applyNumberFormat="0" applyBorder="0" applyAlignment="0" applyProtection="0"/>
    <xf numFmtId="0" fontId="42" fillId="0" borderId="0"/>
    <xf numFmtId="0" fontId="24" fillId="60" borderId="0" applyNumberFormat="0" applyBorder="0" applyAlignment="0" applyProtection="0"/>
    <xf numFmtId="0" fontId="24" fillId="60" borderId="0" applyNumberFormat="0" applyBorder="0" applyAlignment="0" applyProtection="0"/>
    <xf numFmtId="0" fontId="38" fillId="61" borderId="0" applyNumberFormat="0" applyBorder="0" applyAlignment="0" applyProtection="0"/>
    <xf numFmtId="0" fontId="38"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23" fillId="9"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23" fillId="9"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38" fillId="65" borderId="0" applyNumberFormat="0" applyBorder="0" applyAlignment="0" applyProtection="0"/>
    <xf numFmtId="0" fontId="38" fillId="66" borderId="0" applyNumberFormat="0" applyBorder="0" applyAlignment="0" applyProtection="0"/>
    <xf numFmtId="0" fontId="40" fillId="67"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54" borderId="0" applyNumberFormat="0" applyBorder="0" applyAlignment="0" applyProtection="0"/>
    <xf numFmtId="0" fontId="40" fillId="68"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3" fillId="13"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23" fillId="13"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38" fillId="65" borderId="0" applyNumberFormat="0" applyBorder="0" applyAlignment="0" applyProtection="0"/>
    <xf numFmtId="0" fontId="38" fillId="69" borderId="0" applyNumberFormat="0" applyBorder="0" applyAlignment="0" applyProtection="0"/>
    <xf numFmtId="0" fontId="40" fillId="66"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52" borderId="0" applyNumberFormat="0" applyBorder="0" applyAlignment="0" applyProtection="0"/>
    <xf numFmtId="0" fontId="40" fillId="70"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23" fillId="17"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23" fillId="17"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38" fillId="61" borderId="0" applyNumberFormat="0" applyBorder="0" applyAlignment="0" applyProtection="0"/>
    <xf numFmtId="0" fontId="38" fillId="66" borderId="0" applyNumberFormat="0" applyBorder="0" applyAlignment="0" applyProtection="0"/>
    <xf numFmtId="0" fontId="40" fillId="66"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71" borderId="0" applyNumberFormat="0" applyBorder="0" applyAlignment="0" applyProtection="0"/>
    <xf numFmtId="0" fontId="40" fillId="55"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23" fillId="21"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23" fillId="21"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40" fillId="62"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3" fillId="2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23" fillId="25"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38" fillId="65" borderId="0" applyNumberFormat="0" applyBorder="0" applyAlignment="0" applyProtection="0"/>
    <xf numFmtId="0" fontId="38" fillId="72" borderId="0" applyNumberFormat="0" applyBorder="0" applyAlignment="0" applyProtection="0"/>
    <xf numFmtId="0" fontId="40" fillId="72"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68" borderId="0" applyNumberFormat="0" applyBorder="0" applyAlignment="0" applyProtection="0"/>
    <xf numFmtId="0" fontId="40" fillId="54"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23" fillId="29"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3" fillId="29"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25" fillId="0" borderId="0"/>
    <xf numFmtId="0" fontId="25" fillId="0" borderId="0"/>
    <xf numFmtId="0" fontId="25" fillId="0" borderId="26"/>
    <xf numFmtId="0" fontId="28" fillId="0" borderId="0"/>
    <xf numFmtId="0" fontId="43"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4" fillId="73" borderId="0" applyNumberFormat="0" applyBorder="0" applyAlignment="0" applyProtection="0"/>
    <xf numFmtId="0" fontId="44" fillId="41" borderId="0" applyNumberFormat="0" applyBorder="0" applyAlignment="0" applyProtection="0"/>
    <xf numFmtId="0" fontId="24" fillId="74" borderId="0" applyNumberFormat="0" applyBorder="0" applyAlignment="0" applyProtection="0"/>
    <xf numFmtId="0" fontId="45" fillId="75" borderId="27" applyNumberFormat="0" applyAlignment="0" applyProtection="0"/>
    <xf numFmtId="0" fontId="46" fillId="49" borderId="27" applyNumberFormat="0" applyAlignment="0" applyProtection="0"/>
    <xf numFmtId="0" fontId="46" fillId="49" borderId="27" applyNumberFormat="0" applyAlignment="0" applyProtection="0"/>
    <xf numFmtId="0" fontId="45" fillId="75" borderId="27" applyNumberFormat="0" applyAlignment="0" applyProtection="0"/>
    <xf numFmtId="0" fontId="45" fillId="75" borderId="27" applyNumberFormat="0" applyAlignment="0" applyProtection="0"/>
    <xf numFmtId="0" fontId="45" fillId="75" borderId="27" applyNumberFormat="0" applyAlignment="0" applyProtection="0"/>
    <xf numFmtId="0" fontId="45" fillId="75" borderId="27" applyNumberFormat="0" applyAlignment="0" applyProtection="0"/>
    <xf numFmtId="0" fontId="17" fillId="6" borderId="4" applyNumberFormat="0" applyAlignment="0" applyProtection="0"/>
    <xf numFmtId="0" fontId="45" fillId="75" borderId="27" applyNumberFormat="0" applyAlignment="0" applyProtection="0"/>
    <xf numFmtId="0" fontId="17" fillId="6" borderId="4" applyNumberFormat="0" applyAlignment="0" applyProtection="0"/>
    <xf numFmtId="0" fontId="46" fillId="49" borderId="27" applyNumberFormat="0" applyAlignment="0" applyProtection="0"/>
    <xf numFmtId="0" fontId="46" fillId="49" borderId="27" applyNumberFormat="0" applyAlignment="0" applyProtection="0"/>
    <xf numFmtId="0" fontId="46" fillId="49" borderId="27" applyNumberFormat="0" applyAlignment="0" applyProtection="0"/>
    <xf numFmtId="0" fontId="46" fillId="49" borderId="27" applyNumberFormat="0" applyAlignment="0" applyProtection="0"/>
    <xf numFmtId="0" fontId="46" fillId="49" borderId="27" applyNumberFormat="0" applyAlignment="0" applyProtection="0"/>
    <xf numFmtId="0" fontId="46" fillId="49" borderId="27" applyNumberFormat="0" applyAlignment="0" applyProtection="0"/>
    <xf numFmtId="0" fontId="24" fillId="60" borderId="0" applyNumberFormat="0" applyBorder="0" applyAlignment="0" applyProtection="0"/>
    <xf numFmtId="0" fontId="24" fillId="73" borderId="0" applyNumberFormat="0" applyBorder="0" applyAlignment="0" applyProtection="0"/>
    <xf numFmtId="0" fontId="24" fillId="74" borderId="0" applyNumberFormat="0" applyBorder="0" applyAlignment="0" applyProtection="0"/>
    <xf numFmtId="0" fontId="24" fillId="76" borderId="0" applyNumberFormat="0" applyBorder="0" applyAlignment="0" applyProtection="0"/>
    <xf numFmtId="0" fontId="43" fillId="0" borderId="28" applyNumberFormat="0" applyFill="0" applyAlignment="0" applyProtection="0"/>
    <xf numFmtId="0" fontId="47" fillId="0" borderId="29" applyNumberFormat="0" applyFill="0" applyAlignment="0" applyProtection="0"/>
    <xf numFmtId="0" fontId="43" fillId="0" borderId="28" applyNumberFormat="0" applyFill="0" applyAlignment="0" applyProtection="0"/>
    <xf numFmtId="0" fontId="43" fillId="0" borderId="28"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47" fillId="0" borderId="29" applyNumberFormat="0" applyFill="0" applyAlignment="0" applyProtection="0"/>
    <xf numFmtId="0" fontId="25" fillId="0" borderId="30">
      <alignment horizontal="left" vertical="center"/>
    </xf>
    <xf numFmtId="0" fontId="25" fillId="0" borderId="30">
      <alignment horizontal="left" vertical="center"/>
    </xf>
    <xf numFmtId="0" fontId="48" fillId="58" borderId="31" applyNumberFormat="0" applyAlignment="0" applyProtection="0"/>
    <xf numFmtId="0" fontId="49" fillId="0" borderId="0" applyNumberFormat="0" applyFill="0" applyBorder="0" applyAlignment="0" applyProtection="0"/>
    <xf numFmtId="0" fontId="50" fillId="0" borderId="0" applyNumberFormat="0" applyFill="0" applyBorder="0" applyAlignment="0" applyProtection="0"/>
    <xf numFmtId="4" fontId="51" fillId="0" borderId="0">
      <alignment horizontal="center" vertical="center" wrapText="1"/>
    </xf>
    <xf numFmtId="0" fontId="52" fillId="0" borderId="0" applyNumberFormat="0" applyFill="0" applyBorder="0" applyAlignment="0" applyProtection="0"/>
    <xf numFmtId="169" fontId="24" fillId="0" borderId="0" applyFill="0" applyBorder="0" applyAlignment="0" applyProtection="0"/>
    <xf numFmtId="40" fontId="24"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4" fillId="42" borderId="32" applyNumberFormat="0" applyFont="0" applyAlignment="0" applyProtection="0"/>
    <xf numFmtId="0" fontId="38" fillId="8" borderId="8"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7"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7" fillId="8" borderId="8" applyNumberFormat="0" applyFont="0" applyAlignment="0" applyProtection="0"/>
    <xf numFmtId="170" fontId="24" fillId="0" borderId="0" applyFill="0" applyBorder="0" applyAlignment="0" applyProtection="0"/>
    <xf numFmtId="171" fontId="24" fillId="0" borderId="0" applyFill="0" applyBorder="0" applyAlignment="0" applyProtection="0"/>
    <xf numFmtId="172" fontId="24" fillId="0" borderId="0" applyFill="0" applyBorder="0" applyAlignment="0" applyProtection="0"/>
    <xf numFmtId="0" fontId="24" fillId="76" borderId="0" applyNumberFormat="0" applyBorder="0" applyAlignment="0" applyProtection="0"/>
    <xf numFmtId="173" fontId="53" fillId="0" borderId="0" applyFill="0" applyBorder="0" applyAlignment="0" applyProtection="0"/>
    <xf numFmtId="173" fontId="53" fillId="0" borderId="0" applyFill="0" applyBorder="0" applyAlignment="0" applyProtection="0"/>
    <xf numFmtId="173" fontId="53" fillId="0" borderId="0" applyFill="0" applyBorder="0" applyAlignment="0" applyProtection="0"/>
    <xf numFmtId="14" fontId="54" fillId="0" borderId="0" applyFont="0" applyFill="0" applyBorder="0" applyProtection="0">
      <alignment horizontal="center" vertical="center"/>
    </xf>
    <xf numFmtId="0" fontId="24" fillId="60" borderId="0" applyNumberFormat="0" applyBorder="0" applyAlignment="0" applyProtection="0"/>
    <xf numFmtId="0" fontId="55" fillId="77" borderId="0" applyNumberFormat="0" applyBorder="0" applyAlignment="0" applyProtection="0"/>
    <xf numFmtId="0" fontId="55" fillId="78" borderId="0" applyNumberFormat="0" applyBorder="0" applyAlignment="0" applyProtection="0"/>
    <xf numFmtId="0" fontId="55" fillId="79" borderId="0" applyNumberFormat="0" applyBorder="0" applyAlignment="0" applyProtection="0"/>
    <xf numFmtId="4" fontId="56" fillId="0" borderId="33" applyFill="0" applyAlignment="0" applyProtection="0">
      <alignment horizontal="center"/>
    </xf>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8" fillId="50"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50" borderId="27" applyNumberFormat="0" applyAlignment="0" applyProtection="0"/>
    <xf numFmtId="0" fontId="58" fillId="50" borderId="27" applyNumberFormat="0" applyAlignment="0" applyProtection="0"/>
    <xf numFmtId="0" fontId="58" fillId="50" borderId="27" applyNumberFormat="0" applyAlignment="0" applyProtection="0"/>
    <xf numFmtId="0" fontId="58" fillId="50" borderId="27" applyNumberFormat="0" applyAlignment="0" applyProtection="0"/>
    <xf numFmtId="0" fontId="15" fillId="5" borderId="4" applyNumberFormat="0" applyAlignment="0" applyProtection="0"/>
    <xf numFmtId="0" fontId="58" fillId="50" borderId="27" applyNumberFormat="0" applyAlignment="0" applyProtection="0"/>
    <xf numFmtId="0" fontId="15" fillId="5" borderId="4"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44" fontId="24" fillId="0" borderId="0" applyFont="0" applyFill="0" applyBorder="0" applyAlignment="0" applyProtection="0"/>
    <xf numFmtId="174" fontId="24" fillId="0" borderId="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4" fontId="24" fillId="0" borderId="0" applyFill="0" applyBorder="0" applyAlignment="0" applyProtection="0"/>
    <xf numFmtId="174"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5" fontId="24" fillId="0" borderId="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76" fontId="24" fillId="0" borderId="0" applyFill="0" applyBorder="0" applyAlignment="0" applyProtection="0"/>
    <xf numFmtId="0" fontId="59" fillId="0" borderId="0"/>
    <xf numFmtId="0" fontId="60" fillId="0" borderId="0"/>
    <xf numFmtId="0" fontId="24" fillId="0" borderId="0"/>
    <xf numFmtId="0" fontId="24" fillId="0" borderId="0"/>
    <xf numFmtId="0" fontId="24" fillId="0" borderId="0"/>
    <xf numFmtId="0" fontId="24" fillId="0" borderId="0"/>
    <xf numFmtId="0" fontId="24" fillId="0" borderId="0"/>
    <xf numFmtId="0" fontId="24" fillId="0" borderId="0"/>
    <xf numFmtId="0" fontId="61" fillId="0" borderId="0" applyNumberFormat="0" applyFill="0" applyBorder="0" applyAlignment="0" applyProtection="0"/>
    <xf numFmtId="164" fontId="53" fillId="0" borderId="0" applyFill="0" applyBorder="0" applyAlignment="0" applyProtection="0"/>
    <xf numFmtId="164" fontId="53" fillId="0" borderId="0" applyFill="0" applyBorder="0" applyAlignment="0" applyProtection="0"/>
    <xf numFmtId="164" fontId="53" fillId="0" borderId="0" applyFill="0" applyBorder="0" applyAlignment="0" applyProtection="0"/>
    <xf numFmtId="3" fontId="53" fillId="0" borderId="0" applyFill="0" applyBorder="0" applyAlignment="0" applyProtection="0"/>
    <xf numFmtId="3" fontId="53" fillId="0" borderId="0" applyFill="0" applyBorder="0" applyAlignment="0" applyProtection="0"/>
    <xf numFmtId="3" fontId="53" fillId="0" borderId="0" applyFill="0" applyBorder="0" applyAlignment="0" applyProtection="0"/>
    <xf numFmtId="3" fontId="62" fillId="0" borderId="0" applyFont="0" applyFill="0" applyBorder="0" applyAlignment="0" applyProtection="0"/>
    <xf numFmtId="0" fontId="24" fillId="0" borderId="0"/>
    <xf numFmtId="177" fontId="54" fillId="80" borderId="34" applyNumberFormat="0" applyFont="0" applyAlignment="0">
      <alignment vertical="center"/>
    </xf>
    <xf numFmtId="178" fontId="63" fillId="81" borderId="35" applyFont="0" applyFill="0" applyBorder="0" applyProtection="0">
      <alignment horizontal="center" vertical="center" wrapText="1"/>
      <protection locked="0"/>
    </xf>
    <xf numFmtId="0" fontId="64" fillId="43" borderId="0" applyNumberFormat="0" applyBorder="0" applyAlignment="0" applyProtection="0"/>
    <xf numFmtId="0" fontId="25" fillId="66" borderId="0" applyNumberFormat="0" applyBorder="0" applyAlignment="0" applyProtection="0"/>
    <xf numFmtId="0" fontId="25" fillId="66" borderId="0" applyNumberFormat="0" applyBorder="0" applyAlignment="0" applyProtection="0"/>
    <xf numFmtId="0" fontId="65" fillId="34" borderId="0"/>
    <xf numFmtId="0" fontId="66" fillId="0" borderId="36" applyNumberFormat="0" applyFill="0" applyAlignment="0" applyProtection="0"/>
    <xf numFmtId="0" fontId="67" fillId="0" borderId="37" applyNumberFormat="0" applyFill="0" applyAlignment="0" applyProtection="0"/>
    <xf numFmtId="0" fontId="68" fillId="0" borderId="38" applyNumberFormat="0" applyFill="0" applyAlignment="0" applyProtection="0"/>
    <xf numFmtId="0" fontId="68" fillId="0" borderId="0" applyNumberFormat="0" applyFill="0" applyBorder="0" applyAlignment="0" applyProtection="0"/>
    <xf numFmtId="0" fontId="57" fillId="0" borderId="0"/>
    <xf numFmtId="0" fontId="69" fillId="0" borderId="0"/>
    <xf numFmtId="0" fontId="24" fillId="72" borderId="0" applyNumberFormat="0" applyBorder="0" applyAlignment="0" applyProtection="0"/>
    <xf numFmtId="0" fontId="58" fillId="44" borderId="27" applyNumberFormat="0" applyAlignment="0" applyProtection="0"/>
    <xf numFmtId="0" fontId="25" fillId="65" borderId="0" applyNumberFormat="0" applyBorder="0" applyAlignment="0" applyProtection="0"/>
    <xf numFmtId="0" fontId="25" fillId="65" borderId="0" applyNumberFormat="0" applyBorder="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58" fillId="44" borderId="27" applyNumberFormat="0" applyAlignment="0" applyProtection="0"/>
    <xf numFmtId="0" fontId="44" fillId="45" borderId="0" applyNumberFormat="0" applyBorder="0" applyAlignment="0" applyProtection="0"/>
    <xf numFmtId="0" fontId="44" fillId="41"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44" fillId="41" borderId="0" applyNumberFormat="0" applyBorder="0" applyAlignment="0" applyProtection="0"/>
    <xf numFmtId="0" fontId="24" fillId="0" borderId="24"/>
    <xf numFmtId="177" fontId="54" fillId="82" borderId="30" applyNumberFormat="0" applyFont="0" applyAlignment="0" applyProtection="0">
      <alignment vertical="center"/>
      <protection locked="0"/>
    </xf>
    <xf numFmtId="0" fontId="7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47" fillId="0" borderId="29" applyNumberFormat="0" applyFill="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4"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5" fillId="0" borderId="0" applyFont="0" applyFill="0" applyBorder="0" applyAlignment="0" applyProtection="0"/>
    <xf numFmtId="179" fontId="24" fillId="0" borderId="0" applyFont="0" applyFill="0" applyBorder="0" applyAlignment="0" applyProtection="0"/>
    <xf numFmtId="43" fontId="7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6"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179"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37" fontId="24" fillId="0" borderId="0" applyFill="0" applyBorder="0" applyAlignment="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76" fillId="0" borderId="0">
      <protection locked="0"/>
    </xf>
    <xf numFmtId="0" fontId="76" fillId="0" borderId="0">
      <protection locked="0"/>
    </xf>
    <xf numFmtId="3" fontId="77" fillId="0" borderId="0">
      <alignment horizontal="center"/>
    </xf>
    <xf numFmtId="181" fontId="5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2" fontId="53" fillId="0" borderId="0" applyFill="0" applyBorder="0" applyAlignment="0" applyProtection="0"/>
    <xf numFmtId="182" fontId="53" fillId="0" borderId="0" applyFill="0" applyBorder="0" applyAlignment="0" applyProtection="0"/>
    <xf numFmtId="182" fontId="53" fillId="0" borderId="0" applyFill="0" applyBorder="0" applyAlignment="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Protection="0"/>
    <xf numFmtId="0" fontId="24" fillId="0" borderId="0"/>
    <xf numFmtId="0" fontId="24" fillId="0" borderId="0" applyNumberFormat="0" applyFill="0" applyBorder="0" applyProtection="0"/>
    <xf numFmtId="0" fontId="25"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pplyNumberFormat="0" applyFill="0" applyBorder="0" applyProtection="0"/>
    <xf numFmtId="0" fontId="24" fillId="0" borderId="0"/>
    <xf numFmtId="0" fontId="24" fillId="0" borderId="0"/>
    <xf numFmtId="0" fontId="24" fillId="0" borderId="0"/>
    <xf numFmtId="0" fontId="24" fillId="0" borderId="0"/>
    <xf numFmtId="0" fontId="25"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5"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5"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8" fillId="1" borderId="0"/>
    <xf numFmtId="40" fontId="79" fillId="0" borderId="0" applyFont="0" applyFill="0" applyBorder="0" applyAlignment="0">
      <alignment horizontal="centerContinuous"/>
    </xf>
    <xf numFmtId="0" fontId="80" fillId="50" borderId="0" applyNumberFormat="0" applyBorder="0" applyAlignment="0" applyProtection="0"/>
    <xf numFmtId="0" fontId="81" fillId="50" borderId="0" applyNumberFormat="0" applyBorder="0" applyAlignment="0" applyProtection="0"/>
    <xf numFmtId="0" fontId="80" fillId="50"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80" fillId="50" borderId="0" applyNumberFormat="0" applyBorder="0" applyAlignment="0" applyProtection="0"/>
    <xf numFmtId="183" fontId="82" fillId="0" borderId="0"/>
    <xf numFmtId="0" fontId="25" fillId="0" borderId="0" applyNumberFormat="0" applyFill="0" applyBorder="0" applyProtection="0"/>
    <xf numFmtId="0" fontId="24" fillId="0" borderId="0"/>
    <xf numFmtId="0" fontId="24" fillId="0" borderId="0"/>
    <xf numFmtId="0" fontId="24" fillId="0" borderId="0"/>
    <xf numFmtId="0" fontId="24" fillId="0" borderId="0" applyNumberFormat="0" applyFill="0" applyBorder="0" applyAlignment="0" applyProtection="0"/>
    <xf numFmtId="0" fontId="7" fillId="0" borderId="0"/>
    <xf numFmtId="0" fontId="7" fillId="0" borderId="0"/>
    <xf numFmtId="0" fontId="7" fillId="0" borderId="0"/>
    <xf numFmtId="0" fontId="75" fillId="0" borderId="0"/>
    <xf numFmtId="0" fontId="7" fillId="0" borderId="0"/>
    <xf numFmtId="0" fontId="7" fillId="0" borderId="0"/>
    <xf numFmtId="0" fontId="38" fillId="0" borderId="0"/>
    <xf numFmtId="0" fontId="7" fillId="0" borderId="0"/>
    <xf numFmtId="0" fontId="7" fillId="0" borderId="0"/>
    <xf numFmtId="0" fontId="24" fillId="0" borderId="0" applyNumberFormat="0" applyFill="0" applyBorder="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5"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Protection="0"/>
    <xf numFmtId="0" fontId="7" fillId="0" borderId="0"/>
    <xf numFmtId="0" fontId="24" fillId="0" borderId="0" applyNumberFormat="0" applyFill="0" applyBorder="0" applyProtection="0"/>
    <xf numFmtId="0" fontId="24" fillId="0" borderId="0"/>
    <xf numFmtId="0" fontId="7" fillId="0" borderId="0"/>
    <xf numFmtId="0" fontId="24" fillId="0" borderId="0"/>
    <xf numFmtId="0" fontId="24" fillId="0" borderId="0" applyNumberFormat="0" applyFill="0" applyBorder="0" applyAlignment="0" applyProtection="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7" fillId="0" borderId="0"/>
    <xf numFmtId="0" fontId="7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xf numFmtId="0" fontId="24" fillId="0" borderId="0"/>
    <xf numFmtId="0" fontId="75" fillId="0" borderId="0"/>
    <xf numFmtId="0" fontId="75" fillId="0" borderId="0"/>
    <xf numFmtId="0" fontId="7" fillId="0" borderId="0"/>
    <xf numFmtId="0" fontId="24" fillId="0" borderId="0" applyNumberFormat="0" applyFill="0" applyBorder="0" applyProtection="0"/>
    <xf numFmtId="0" fontId="24" fillId="0" borderId="0" applyNumberFormat="0" applyFill="0" applyBorder="0" applyProtection="0"/>
    <xf numFmtId="0" fontId="7" fillId="0" borderId="0"/>
    <xf numFmtId="0" fontId="75" fillId="0" borderId="0"/>
    <xf numFmtId="0" fontId="24" fillId="0" borderId="0"/>
    <xf numFmtId="0" fontId="7" fillId="0" borderId="0"/>
    <xf numFmtId="0" fontId="74" fillId="0" borderId="0"/>
    <xf numFmtId="0" fontId="7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79" fillId="0" borderId="0"/>
    <xf numFmtId="0" fontId="24" fillId="0" borderId="0" applyNumberFormat="0" applyFill="0" applyBorder="0" applyProtection="0"/>
    <xf numFmtId="0" fontId="7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7" fillId="0" borderId="0"/>
    <xf numFmtId="0" fontId="24" fillId="0" borderId="0"/>
    <xf numFmtId="0" fontId="24" fillId="0" borderId="0"/>
    <xf numFmtId="0" fontId="24" fillId="0" borderId="0" applyNumberFormat="0" applyFill="0" applyBorder="0" applyProtection="0"/>
    <xf numFmtId="0" fontId="24" fillId="0" borderId="0"/>
    <xf numFmtId="0" fontId="24" fillId="0" borderId="0"/>
    <xf numFmtId="0" fontId="24" fillId="0" borderId="0"/>
    <xf numFmtId="0" fontId="75"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76" fillId="0" borderId="0"/>
    <xf numFmtId="0" fontId="76"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5" fillId="0" borderId="0"/>
    <xf numFmtId="0" fontId="75" fillId="0" borderId="0"/>
    <xf numFmtId="0" fontId="7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Protection="0"/>
    <xf numFmtId="0" fontId="24" fillId="0" borderId="0" applyNumberFormat="0" applyFill="0" applyBorder="0" applyProtection="0"/>
    <xf numFmtId="0" fontId="24" fillId="0" borderId="0"/>
    <xf numFmtId="0" fontId="79"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76" fillId="0" borderId="0"/>
    <xf numFmtId="0" fontId="76" fillId="0" borderId="0"/>
    <xf numFmtId="0" fontId="24" fillId="0" borderId="0"/>
    <xf numFmtId="0" fontId="7" fillId="0" borderId="0"/>
    <xf numFmtId="0" fontId="7"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0" fontId="24" fillId="42" borderId="32" applyNumberFormat="0" applyFont="0" applyAlignment="0" applyProtection="0"/>
    <xf numFmtId="184" fontId="25" fillId="0" borderId="30">
      <alignment horizontal="center" vertical="center"/>
    </xf>
    <xf numFmtId="184" fontId="25" fillId="0" borderId="30">
      <alignment horizontal="center" vertical="center"/>
    </xf>
    <xf numFmtId="0" fontId="24" fillId="0" borderId="0"/>
    <xf numFmtId="0" fontId="24" fillId="0" borderId="0"/>
    <xf numFmtId="0" fontId="24" fillId="0" borderId="0"/>
    <xf numFmtId="0" fontId="83" fillId="0" borderId="0"/>
    <xf numFmtId="0" fontId="84" fillId="49" borderId="39" applyNumberFormat="0" applyAlignment="0" applyProtection="0"/>
    <xf numFmtId="0" fontId="84" fillId="49" borderId="39" applyNumberFormat="0" applyAlignment="0" applyProtection="0"/>
    <xf numFmtId="0" fontId="84" fillId="49" borderId="39" applyNumberFormat="0" applyAlignment="0" applyProtection="0"/>
    <xf numFmtId="0" fontId="85" fillId="0" borderId="0">
      <protection locked="0"/>
    </xf>
    <xf numFmtId="0" fontId="86" fillId="0" borderId="0"/>
    <xf numFmtId="167" fontId="24" fillId="0" borderId="0" applyFill="0" applyBorder="0" applyAlignment="0" applyProtection="0"/>
    <xf numFmtId="10" fontId="24" fillId="0" borderId="0" applyFill="0" applyBorder="0" applyAlignment="0" applyProtection="0"/>
    <xf numFmtId="10" fontId="24"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87" fillId="83" borderId="0"/>
    <xf numFmtId="0" fontId="24"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24" fillId="0" borderId="0" applyNumberFormat="0" applyFill="0" applyBorder="0" applyProtection="0">
      <alignment horizontal="left"/>
    </xf>
    <xf numFmtId="0" fontId="24" fillId="0" borderId="0" applyNumberFormat="0" applyFill="0" applyBorder="0" applyProtection="0">
      <alignment horizontal="left"/>
    </xf>
    <xf numFmtId="0" fontId="24" fillId="0" borderId="0" applyNumberFormat="0" applyFill="0" applyBorder="0" applyProtection="0">
      <alignment horizontal="left"/>
    </xf>
    <xf numFmtId="0" fontId="24" fillId="0" borderId="0" applyNumberFormat="0" applyFill="0" applyBorder="0" applyProtection="0">
      <alignment horizontal="lef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24" fillId="0" borderId="0" applyNumberFormat="0" applyFill="0" applyBorder="0" applyProtection="0">
      <alignment horizontal="left"/>
    </xf>
    <xf numFmtId="0" fontId="24" fillId="0" borderId="0" applyNumberFormat="0" applyFill="0" applyBorder="0" applyProtection="0">
      <alignment horizontal="left"/>
    </xf>
    <xf numFmtId="0" fontId="24"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6" fillId="0" borderId="0" applyNumberFormat="0" applyFill="0" applyBorder="0" applyAlignment="0" applyProtection="0"/>
    <xf numFmtId="10" fontId="76" fillId="0" borderId="0"/>
    <xf numFmtId="10" fontId="76" fillId="0" borderId="0"/>
    <xf numFmtId="185" fontId="24" fillId="0" borderId="0">
      <protection locked="0"/>
    </xf>
    <xf numFmtId="185" fontId="24" fillId="0" borderId="0">
      <protection locked="0"/>
    </xf>
    <xf numFmtId="185" fontId="24" fillId="0" borderId="0">
      <protection locked="0"/>
    </xf>
    <xf numFmtId="185" fontId="24" fillId="0" borderId="0">
      <protection locked="0"/>
    </xf>
    <xf numFmtId="185" fontId="24" fillId="0" borderId="0">
      <protection locked="0"/>
    </xf>
    <xf numFmtId="186" fontId="24" fillId="0" borderId="0">
      <protection locked="0"/>
    </xf>
    <xf numFmtId="186" fontId="24" fillId="0" borderId="0">
      <protection locked="0"/>
    </xf>
    <xf numFmtId="186" fontId="24" fillId="0" borderId="0">
      <protection locked="0"/>
    </xf>
    <xf numFmtId="186" fontId="24" fillId="0" borderId="0">
      <protection locked="0"/>
    </xf>
    <xf numFmtId="186"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187" fontId="24" fillId="0" borderId="0">
      <protection locked="0"/>
    </xf>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0" fontId="53" fillId="0" borderId="0" applyFill="0" applyBorder="0" applyAlignment="0" applyProtection="0"/>
    <xf numFmtId="10" fontId="53"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0" fontId="78" fillId="0" borderId="40">
      <alignment horizontal="center"/>
    </xf>
    <xf numFmtId="0" fontId="78" fillId="0" borderId="40">
      <alignment horizontal="center"/>
    </xf>
    <xf numFmtId="3" fontId="76" fillId="0" borderId="0" applyFont="0" applyFill="0" applyBorder="0" applyAlignment="0" applyProtection="0"/>
    <xf numFmtId="3" fontId="76" fillId="0" borderId="0" applyFont="0" applyFill="0" applyBorder="0" applyAlignment="0" applyProtection="0"/>
    <xf numFmtId="0" fontId="76" fillId="84" borderId="0" applyNumberFormat="0" applyFont="0" applyBorder="0" applyAlignment="0" applyProtection="0"/>
    <xf numFmtId="0" fontId="76" fillId="84" borderId="0" applyNumberFormat="0" applyFont="0" applyBorder="0" applyAlignment="0" applyProtection="0"/>
    <xf numFmtId="0" fontId="88" fillId="0" borderId="41" applyNumberFormat="0" applyFont="0" applyBorder="0" applyAlignment="0" applyProtection="0"/>
    <xf numFmtId="0" fontId="24" fillId="0" borderId="0" applyBorder="0" applyAlignment="0"/>
    <xf numFmtId="0" fontId="89" fillId="0" borderId="0" applyNumberFormat="0" applyFill="0" applyBorder="0" applyAlignment="0" applyProtection="0"/>
    <xf numFmtId="0" fontId="24" fillId="0" borderId="42" applyFont="0" applyFill="0" applyBorder="0"/>
    <xf numFmtId="0" fontId="24" fillId="0" borderId="42" applyFont="0" applyFill="0" applyBorder="0"/>
    <xf numFmtId="0" fontId="24" fillId="0" borderId="42" applyFont="0" applyFill="0" applyBorder="0"/>
    <xf numFmtId="0" fontId="24" fillId="0" borderId="42" applyFont="0" applyFill="0" applyBorder="0"/>
    <xf numFmtId="0" fontId="90" fillId="85" borderId="24" applyProtection="0">
      <alignment horizontal="center" vertical="center"/>
    </xf>
    <xf numFmtId="0" fontId="90" fillId="85" borderId="24" applyProtection="0">
      <alignment horizontal="center" vertical="center"/>
    </xf>
    <xf numFmtId="0" fontId="64" fillId="46"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64" fillId="43" borderId="0" applyNumberFormat="0" applyBorder="0" applyAlignment="0" applyProtection="0"/>
    <xf numFmtId="0" fontId="84" fillId="75" borderId="39" applyNumberFormat="0" applyAlignment="0" applyProtection="0"/>
    <xf numFmtId="0" fontId="84" fillId="49" borderId="39" applyNumberFormat="0" applyAlignment="0" applyProtection="0"/>
    <xf numFmtId="0" fontId="84" fillId="49" borderId="39" applyNumberFormat="0" applyAlignment="0" applyProtection="0"/>
    <xf numFmtId="0" fontId="84" fillId="75" borderId="39" applyNumberFormat="0" applyAlignment="0" applyProtection="0"/>
    <xf numFmtId="0" fontId="84" fillId="75" borderId="39" applyNumberFormat="0" applyAlignment="0" applyProtection="0"/>
    <xf numFmtId="0" fontId="84" fillId="75" borderId="39" applyNumberFormat="0" applyAlignment="0" applyProtection="0"/>
    <xf numFmtId="0" fontId="84" fillId="75" borderId="39" applyNumberFormat="0" applyAlignment="0" applyProtection="0"/>
    <xf numFmtId="0" fontId="16" fillId="6" borderId="5" applyNumberFormat="0" applyAlignment="0" applyProtection="0"/>
    <xf numFmtId="0" fontId="84" fillId="75" borderId="39" applyNumberFormat="0" applyAlignment="0" applyProtection="0"/>
    <xf numFmtId="0" fontId="16" fillId="6" borderId="5" applyNumberFormat="0" applyAlignment="0" applyProtection="0"/>
    <xf numFmtId="0" fontId="84" fillId="49" borderId="39" applyNumberFormat="0" applyAlignment="0" applyProtection="0"/>
    <xf numFmtId="0" fontId="84" fillId="49" borderId="39" applyNumberFormat="0" applyAlignment="0" applyProtection="0"/>
    <xf numFmtId="0" fontId="84" fillId="49" borderId="39" applyNumberFormat="0" applyAlignment="0" applyProtection="0"/>
    <xf numFmtId="0" fontId="25" fillId="0" borderId="0" applyNumberFormat="0" applyFill="0" applyBorder="0" applyProtection="0"/>
    <xf numFmtId="0" fontId="25" fillId="0" borderId="0" applyNumberFormat="0" applyFill="0" applyBorder="0" applyProtection="0"/>
    <xf numFmtId="0" fontId="25"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77"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77" fillId="0" borderId="0"/>
    <xf numFmtId="49" fontId="53" fillId="0" borderId="43" applyFont="0" applyBorder="0" applyAlignment="0">
      <alignment vertical="center"/>
    </xf>
    <xf numFmtId="188" fontId="25" fillId="0" borderId="30">
      <alignment horizontal="center" vertical="center"/>
    </xf>
    <xf numFmtId="188" fontId="25" fillId="0" borderId="30">
      <alignment horizontal="center" vertical="center"/>
    </xf>
    <xf numFmtId="189" fontId="54" fillId="0" borderId="27">
      <alignment horizontal="center" vertical="center" wrapText="1"/>
    </xf>
    <xf numFmtId="0" fontId="91" fillId="0" borderId="0" applyNumberFormat="0" applyFill="0" applyBorder="0" applyAlignment="0" applyProtection="0"/>
    <xf numFmtId="0" fontId="6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44">
      <alignment horizontal="center" vertical="center"/>
    </xf>
    <xf numFmtId="0" fontId="94" fillId="0" borderId="0" applyNumberFormat="0" applyFill="0" applyBorder="0" applyAlignment="0" applyProtection="0"/>
    <xf numFmtId="0" fontId="92"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6" fillId="0" borderId="45" applyNumberFormat="0" applyFill="0" applyAlignment="0" applyProtection="0"/>
    <xf numFmtId="0" fontId="66" fillId="0" borderId="36" applyNumberFormat="0" applyFill="0" applyAlignment="0" applyProtection="0"/>
    <xf numFmtId="0" fontId="96" fillId="0" borderId="45" applyNumberFormat="0" applyFill="0" applyAlignment="0" applyProtection="0"/>
    <xf numFmtId="0" fontId="96" fillId="0" borderId="45" applyNumberFormat="0" applyFill="0" applyAlignment="0" applyProtection="0"/>
    <xf numFmtId="0" fontId="9" fillId="0" borderId="1" applyNumberFormat="0" applyFill="0" applyAlignment="0" applyProtection="0"/>
    <xf numFmtId="0" fontId="9" fillId="0" borderId="1" applyNumberFormat="0" applyFill="0" applyAlignment="0" applyProtection="0"/>
    <xf numFmtId="0" fontId="66" fillId="0" borderId="36" applyNumberFormat="0" applyFill="0" applyAlignment="0" applyProtection="0"/>
    <xf numFmtId="0" fontId="97" fillId="0" borderId="46" applyNumberFormat="0" applyFill="0" applyAlignment="0" applyProtection="0"/>
    <xf numFmtId="0" fontId="67" fillId="0" borderId="37" applyNumberFormat="0" applyFill="0" applyAlignment="0" applyProtection="0"/>
    <xf numFmtId="0" fontId="97" fillId="0" borderId="46" applyNumberFormat="0" applyFill="0" applyAlignment="0" applyProtection="0"/>
    <xf numFmtId="0" fontId="97" fillId="0" borderId="46" applyNumberFormat="0" applyFill="0" applyAlignment="0" applyProtection="0"/>
    <xf numFmtId="0" fontId="10" fillId="0" borderId="2" applyNumberFormat="0" applyFill="0" applyAlignment="0" applyProtection="0"/>
    <xf numFmtId="0" fontId="10" fillId="0" borderId="2" applyNumberFormat="0" applyFill="0" applyAlignment="0" applyProtection="0"/>
    <xf numFmtId="0" fontId="67" fillId="0" borderId="37" applyNumberFormat="0" applyFill="0" applyAlignment="0" applyProtection="0"/>
    <xf numFmtId="0" fontId="98" fillId="0" borderId="47" applyNumberFormat="0" applyFill="0" applyAlignment="0" applyProtection="0"/>
    <xf numFmtId="0" fontId="68" fillId="0" borderId="38" applyNumberFormat="0" applyFill="0" applyAlignment="0" applyProtection="0"/>
    <xf numFmtId="0" fontId="98" fillId="0" borderId="47" applyNumberFormat="0" applyFill="0" applyAlignment="0" applyProtection="0"/>
    <xf numFmtId="0" fontId="98" fillId="0" borderId="47" applyNumberFormat="0" applyFill="0" applyAlignment="0" applyProtection="0"/>
    <xf numFmtId="0" fontId="11" fillId="0" borderId="3" applyNumberFormat="0" applyFill="0" applyAlignment="0" applyProtection="0"/>
    <xf numFmtId="0" fontId="11" fillId="0" borderId="3" applyNumberFormat="0" applyFill="0" applyAlignment="0" applyProtection="0"/>
    <xf numFmtId="0" fontId="68" fillId="0" borderId="38" applyNumberFormat="0" applyFill="0" applyAlignment="0" applyProtection="0"/>
    <xf numFmtId="0" fontId="98" fillId="0" borderId="0" applyNumberFormat="0" applyFill="0" applyBorder="0" applyAlignment="0" applyProtection="0"/>
    <xf numFmtId="0" fontId="6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8" fillId="0" borderId="0" applyNumberFormat="0" applyFill="0" applyBorder="0" applyAlignment="0" applyProtection="0"/>
    <xf numFmtId="177" fontId="29" fillId="86" borderId="0" applyNumberFormat="0" applyBorder="0">
      <alignment vertical="center"/>
    </xf>
    <xf numFmtId="0" fontId="99" fillId="87" borderId="48" applyNumberFormat="0">
      <alignment horizontal="centerContinuous" vertical="center"/>
    </xf>
    <xf numFmtId="0" fontId="99" fillId="87" borderId="48" applyNumberFormat="0">
      <alignment horizontal="centerContinuous" vertical="center"/>
    </xf>
    <xf numFmtId="0" fontId="57" fillId="88" borderId="30" applyNumberFormat="0" applyBorder="0">
      <alignment horizontal="centerContinuous" vertical="center" wrapText="1"/>
    </xf>
    <xf numFmtId="0" fontId="100" fillId="88" borderId="30" applyNumberFormat="0" applyBorder="0">
      <alignment horizontal="centerContinuous" vertical="center" wrapText="1"/>
    </xf>
    <xf numFmtId="0" fontId="53" fillId="0" borderId="4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55" fillId="0" borderId="50" applyNumberFormat="0" applyFill="0" applyAlignment="0" applyProtection="0"/>
    <xf numFmtId="0" fontId="55" fillId="0" borderId="50" applyNumberFormat="0" applyFill="0" applyAlignment="0" applyProtection="0"/>
    <xf numFmtId="0" fontId="22" fillId="0" borderId="9" applyNumberFormat="0" applyFill="0" applyAlignment="0" applyProtection="0"/>
    <xf numFmtId="0" fontId="53" fillId="0" borderId="49" applyNumberFormat="0" applyFill="0" applyAlignment="0" applyProtection="0"/>
    <xf numFmtId="0" fontId="53" fillId="0" borderId="49" applyNumberFormat="0" applyFill="0" applyAlignment="0" applyProtection="0"/>
    <xf numFmtId="0" fontId="53" fillId="0" borderId="49" applyNumberFormat="0" applyFill="0" applyAlignment="0" applyProtection="0"/>
    <xf numFmtId="0" fontId="53" fillId="0" borderId="49" applyNumberFormat="0" applyFill="0" applyAlignment="0" applyProtection="0"/>
    <xf numFmtId="0" fontId="55" fillId="0" borderId="50" applyNumberFormat="0" applyFill="0" applyAlignment="0" applyProtection="0"/>
    <xf numFmtId="0" fontId="22" fillId="0" borderId="9" applyNumberFormat="0" applyFill="0" applyAlignment="0" applyProtection="0"/>
    <xf numFmtId="0" fontId="55" fillId="0" borderId="50" applyNumberFormat="0" applyFill="0" applyAlignment="0" applyProtection="0"/>
    <xf numFmtId="0" fontId="55" fillId="0" borderId="50" applyNumberFormat="0" applyFill="0" applyAlignment="0" applyProtection="0"/>
    <xf numFmtId="0" fontId="24" fillId="0" borderId="0"/>
    <xf numFmtId="0" fontId="48" fillId="58" borderId="31" applyNumberFormat="0" applyAlignment="0" applyProtection="0"/>
    <xf numFmtId="0" fontId="19" fillId="7" borderId="7" applyNumberFormat="0" applyAlignment="0" applyProtection="0"/>
    <xf numFmtId="0" fontId="19" fillId="7" borderId="7" applyNumberFormat="0" applyAlignment="0" applyProtection="0"/>
    <xf numFmtId="0" fontId="24" fillId="89" borderId="0" applyNumberFormat="0" applyBorder="0" applyAlignment="0" applyProtection="0"/>
    <xf numFmtId="2" fontId="53" fillId="0" borderId="0" applyFill="0" applyBorder="0" applyAlignment="0" applyProtection="0"/>
    <xf numFmtId="2" fontId="53" fillId="0" borderId="0" applyFill="0" applyBorder="0" applyAlignment="0" applyProtection="0"/>
    <xf numFmtId="2" fontId="53" fillId="0" borderId="0" applyFill="0" applyBorder="0" applyAlignment="0" applyProtection="0"/>
    <xf numFmtId="175" fontId="24" fillId="0" borderId="0" applyFill="0" applyBorder="0" applyAlignment="0" applyProtection="0"/>
    <xf numFmtId="0" fontId="43" fillId="0" borderId="0" applyNumberFormat="0" applyFill="0" applyBorder="0" applyAlignment="0" applyProtection="0"/>
    <xf numFmtId="0" fontId="41" fillId="90" borderId="0" applyNumberFormat="0" applyBorder="0" applyAlignment="0" applyProtection="0"/>
    <xf numFmtId="0" fontId="41" fillId="68" borderId="0" applyNumberFormat="0" applyBorder="0" applyAlignment="0" applyProtection="0"/>
    <xf numFmtId="0" fontId="41" fillId="70" borderId="0" applyNumberFormat="0" applyBorder="0" applyAlignment="0" applyProtection="0"/>
    <xf numFmtId="0" fontId="41" fillId="71" borderId="0" applyNumberFormat="0" applyBorder="0" applyAlignment="0" applyProtection="0"/>
    <xf numFmtId="0" fontId="41" fillId="56" borderId="0" applyNumberFormat="0" applyBorder="0" applyAlignment="0" applyProtection="0"/>
    <xf numFmtId="0" fontId="41" fillId="57" borderId="0" applyNumberFormat="0" applyBorder="0" applyAlignment="0" applyProtection="0"/>
    <xf numFmtId="0" fontId="101" fillId="59" borderId="27" applyNumberFormat="0" applyAlignment="0" applyProtection="0"/>
    <xf numFmtId="0" fontId="101" fillId="59" borderId="27" applyNumberFormat="0" applyAlignment="0" applyProtection="0"/>
    <xf numFmtId="0" fontId="101" fillId="59" borderId="27" applyNumberFormat="0" applyAlignment="0" applyProtection="0"/>
    <xf numFmtId="0" fontId="102" fillId="75" borderId="39" applyNumberFormat="0" applyAlignment="0" applyProtection="0"/>
    <xf numFmtId="0" fontId="102" fillId="75" borderId="39" applyNumberFormat="0" applyAlignment="0" applyProtection="0"/>
    <xf numFmtId="0" fontId="102" fillId="75" borderId="39" applyNumberFormat="0" applyAlignment="0" applyProtection="0"/>
    <xf numFmtId="0" fontId="103" fillId="75" borderId="27" applyNumberFormat="0" applyAlignment="0" applyProtection="0"/>
    <xf numFmtId="0" fontId="103" fillId="75" borderId="27" applyNumberFormat="0" applyAlignment="0" applyProtection="0"/>
    <xf numFmtId="0" fontId="103" fillId="75" borderId="27" applyNumberFormat="0" applyAlignment="0" applyProtection="0"/>
    <xf numFmtId="0" fontId="104" fillId="0" borderId="51" applyNumberFormat="0" applyFill="0" applyAlignment="0" applyProtection="0"/>
    <xf numFmtId="0" fontId="105" fillId="0" borderId="52" applyNumberFormat="0" applyFill="0" applyAlignment="0" applyProtection="0"/>
    <xf numFmtId="0" fontId="106" fillId="0" borderId="53" applyNumberFormat="0" applyFill="0" applyAlignment="0" applyProtection="0"/>
    <xf numFmtId="0" fontId="106" fillId="0" borderId="0" applyNumberFormat="0" applyFill="0" applyBorder="0" applyAlignment="0" applyProtection="0"/>
    <xf numFmtId="0" fontId="107" fillId="0" borderId="54" applyNumberFormat="0" applyFill="0" applyAlignment="0" applyProtection="0"/>
    <xf numFmtId="0" fontId="107" fillId="0" borderId="54" applyNumberFormat="0" applyFill="0" applyAlignment="0" applyProtection="0"/>
    <xf numFmtId="0" fontId="108" fillId="58" borderId="31" applyNumberFormat="0" applyAlignment="0" applyProtection="0"/>
    <xf numFmtId="0" fontId="109" fillId="0" borderId="0" applyNumberFormat="0" applyFill="0" applyBorder="0" applyAlignment="0" applyProtection="0"/>
    <xf numFmtId="0" fontId="110" fillId="59" borderId="0" applyNumberFormat="0" applyBorder="0" applyAlignment="0" applyProtection="0"/>
    <xf numFmtId="0" fontId="111" fillId="41" borderId="0" applyNumberFormat="0" applyBorder="0" applyAlignment="0" applyProtection="0"/>
    <xf numFmtId="0" fontId="112" fillId="0" borderId="0" applyNumberFormat="0" applyFill="0" applyBorder="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24" fillId="42" borderId="55" applyNumberFormat="0" applyFont="0" applyAlignment="0" applyProtection="0"/>
    <xf numFmtId="0" fontId="113" fillId="0" borderId="29" applyNumberFormat="0" applyFill="0" applyAlignment="0" applyProtection="0"/>
    <xf numFmtId="0" fontId="114" fillId="0" borderId="0" applyNumberFormat="0" applyFill="0" applyBorder="0" applyAlignment="0" applyProtection="0"/>
    <xf numFmtId="0" fontId="115" fillId="48" borderId="0" applyNumberFormat="0" applyBorder="0" applyAlignment="0" applyProtection="0"/>
    <xf numFmtId="0" fontId="6" fillId="0" borderId="0"/>
    <xf numFmtId="9" fontId="6" fillId="0" borderId="0" applyFont="0" applyFill="0" applyBorder="0" applyAlignment="0" applyProtection="0"/>
    <xf numFmtId="0" fontId="38" fillId="39" borderId="0" applyNumberFormat="0" applyBorder="0" applyAlignment="0" applyProtection="0"/>
    <xf numFmtId="0" fontId="38" fillId="47"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3" borderId="0" applyNumberFormat="0" applyBorder="0" applyAlignment="0" applyProtection="0"/>
    <xf numFmtId="0" fontId="38" fillId="45" borderId="0" applyNumberFormat="0" applyBorder="0" applyAlignment="0" applyProtection="0"/>
    <xf numFmtId="0" fontId="38" fillId="47" borderId="0" applyNumberFormat="0" applyBorder="0" applyAlignment="0" applyProtection="0"/>
    <xf numFmtId="0" fontId="38" fillId="46" borderId="0" applyNumberFormat="0" applyBorder="0" applyAlignment="0" applyProtection="0"/>
    <xf numFmtId="0" fontId="38" fillId="44" borderId="0" applyNumberFormat="0" applyBorder="0" applyAlignment="0" applyProtection="0"/>
    <xf numFmtId="0" fontId="38" fillId="38" borderId="0" applyNumberFormat="0" applyBorder="0" applyAlignment="0" applyProtection="0"/>
    <xf numFmtId="0" fontId="38" fillId="49" borderId="0" applyNumberFormat="0" applyBorder="0" applyAlignment="0" applyProtection="0"/>
    <xf numFmtId="0" fontId="38" fillId="40" borderId="0" applyNumberFormat="0" applyBorder="0" applyAlignment="0" applyProtection="0"/>
    <xf numFmtId="0" fontId="38" fillId="51" borderId="0" applyNumberFormat="0" applyBorder="0" applyAlignment="0" applyProtection="0"/>
    <xf numFmtId="0" fontId="38" fillId="45" borderId="0" applyNumberFormat="0" applyBorder="0" applyAlignment="0" applyProtection="0"/>
    <xf numFmtId="0" fontId="38" fillId="49" borderId="0" applyNumberFormat="0" applyBorder="0" applyAlignment="0" applyProtection="0"/>
    <xf numFmtId="0" fontId="38" fillId="38" borderId="0" applyNumberFormat="0" applyBorder="0" applyAlignment="0" applyProtection="0"/>
    <xf numFmtId="0" fontId="38" fillId="52" borderId="0" applyNumberFormat="0" applyBorder="0" applyAlignment="0" applyProtection="0"/>
    <xf numFmtId="0" fontId="38" fillId="44" borderId="0" applyNumberFormat="0" applyBorder="0" applyAlignment="0" applyProtection="0"/>
    <xf numFmtId="0" fontId="40" fillId="56" borderId="0" applyNumberFormat="0" applyBorder="0" applyAlignment="0" applyProtection="0"/>
    <xf numFmtId="0" fontId="40" fillId="50" borderId="0" applyNumberFormat="0" applyBorder="0" applyAlignment="0" applyProtection="0"/>
    <xf numFmtId="0" fontId="40" fillId="49" borderId="0" applyNumberFormat="0" applyBorder="0" applyAlignment="0" applyProtection="0"/>
    <xf numFmtId="0" fontId="40" fillId="44"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68" borderId="0" applyNumberFormat="0" applyBorder="0" applyAlignment="0" applyProtection="0"/>
    <xf numFmtId="0" fontId="40" fillId="68"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56" borderId="0" applyNumberFormat="0" applyBorder="0" applyAlignment="0" applyProtection="0"/>
    <xf numFmtId="0" fontId="40" fillId="56" borderId="0" applyNumberFormat="0" applyBorder="0" applyAlignment="0" applyProtection="0"/>
    <xf numFmtId="0" fontId="40" fillId="54" borderId="0" applyNumberFormat="0" applyBorder="0" applyAlignment="0" applyProtection="0"/>
    <xf numFmtId="0" fontId="40" fillId="54" borderId="0" applyNumberFormat="0" applyBorder="0" applyAlignment="0" applyProtection="0"/>
    <xf numFmtId="0" fontId="46" fillId="47" borderId="27" applyNumberForma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38" fillId="8" borderId="8" applyNumberFormat="0" applyFont="0" applyAlignment="0" applyProtection="0"/>
    <xf numFmtId="0" fontId="116" fillId="0" borderId="0"/>
    <xf numFmtId="0" fontId="57" fillId="0" borderId="0" applyNumberFormat="0" applyFill="0" applyBorder="0" applyAlignment="0" applyProtection="0"/>
    <xf numFmtId="0" fontId="24" fillId="0" borderId="0" applyNumberForma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79" fillId="0" borderId="58"/>
    <xf numFmtId="0" fontId="118" fillId="0" borderId="0" applyNumberFormat="0" applyFill="0" applyBorder="0" applyAlignment="0" applyProtection="0">
      <alignment vertical="top"/>
      <protection locked="0"/>
    </xf>
    <xf numFmtId="0" fontId="119" fillId="0" borderId="0" applyAlignment="0"/>
    <xf numFmtId="0" fontId="118" fillId="0" borderId="0" applyNumberForma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179" fontId="24"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24" fillId="0" borderId="0"/>
    <xf numFmtId="0" fontId="24" fillId="0" borderId="0"/>
    <xf numFmtId="0" fontId="24" fillId="0" borderId="0"/>
    <xf numFmtId="0" fontId="24" fillId="0" borderId="0" applyNumberFormat="0" applyFill="0" applyBorder="0" applyProtection="0"/>
    <xf numFmtId="0" fontId="24" fillId="0" borderId="0" applyNumberFormat="0" applyFill="0" applyBorder="0" applyProtection="0"/>
    <xf numFmtId="0" fontId="75" fillId="0" borderId="0"/>
    <xf numFmtId="0" fontId="24" fillId="0" borderId="0"/>
    <xf numFmtId="0" fontId="120" fillId="0" borderId="0"/>
    <xf numFmtId="0" fontId="24" fillId="0" borderId="0"/>
    <xf numFmtId="0" fontId="24" fillId="0" borderId="0"/>
    <xf numFmtId="0" fontId="24" fillId="0" borderId="0"/>
    <xf numFmtId="0" fontId="24" fillId="0" borderId="0" applyNumberFormat="0" applyFill="0" applyBorder="0" applyProtection="0"/>
    <xf numFmtId="0" fontId="24" fillId="0" borderId="0" applyNumberFormat="0" applyFill="0" applyBorder="0" applyProtection="0"/>
    <xf numFmtId="0" fontId="24" fillId="0" borderId="0"/>
    <xf numFmtId="0" fontId="24" fillId="0" borderId="0"/>
    <xf numFmtId="0" fontId="24" fillId="0" borderId="0"/>
    <xf numFmtId="0" fontId="24" fillId="0" borderId="0"/>
    <xf numFmtId="0" fontId="6" fillId="0" borderId="0"/>
    <xf numFmtId="0" fontId="75" fillId="0" borderId="0"/>
    <xf numFmtId="0" fontId="6" fillId="0" borderId="0"/>
    <xf numFmtId="0" fontId="75" fillId="0" borderId="0"/>
    <xf numFmtId="0" fontId="75" fillId="0" borderId="0"/>
    <xf numFmtId="0" fontId="6" fillId="0" borderId="0"/>
    <xf numFmtId="0" fontId="38" fillId="0" borderId="0"/>
    <xf numFmtId="0" fontId="6" fillId="0" borderId="0"/>
    <xf numFmtId="0" fontId="3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8" fillId="0" borderId="0"/>
    <xf numFmtId="0" fontId="24" fillId="0" borderId="0" applyNumberFormat="0" applyFill="0" applyBorder="0" applyProtection="0"/>
    <xf numFmtId="0" fontId="121" fillId="0" borderId="0"/>
    <xf numFmtId="0" fontId="24" fillId="0" borderId="0"/>
    <xf numFmtId="0" fontId="75" fillId="0" borderId="0"/>
    <xf numFmtId="0" fontId="6" fillId="0" borderId="0"/>
    <xf numFmtId="0" fontId="75" fillId="0" borderId="0"/>
    <xf numFmtId="0" fontId="75" fillId="0" borderId="0"/>
    <xf numFmtId="0" fontId="75" fillId="0" borderId="0"/>
    <xf numFmtId="0" fontId="24" fillId="0" borderId="0"/>
    <xf numFmtId="0" fontId="122" fillId="0" borderId="0">
      <alignment horizontal="left"/>
    </xf>
    <xf numFmtId="9" fontId="24" fillId="0" borderId="0" applyFont="0" applyFill="0" applyBorder="0" applyAlignment="0" applyProtection="0"/>
    <xf numFmtId="9" fontId="117" fillId="0" borderId="0" applyFont="0" applyFill="0" applyBorder="0" applyAlignment="0" applyProtection="0"/>
    <xf numFmtId="9" fontId="24"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20"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9" fontId="117" fillId="0" borderId="0" applyFont="0" applyFill="0" applyBorder="0" applyAlignment="0" applyProtection="0"/>
    <xf numFmtId="0" fontId="116" fillId="0" borderId="0"/>
    <xf numFmtId="0" fontId="84" fillId="47" borderId="39" applyNumberFormat="0" applyAlignment="0" applyProtection="0"/>
    <xf numFmtId="0" fontId="123" fillId="0" borderId="0">
      <alignment horizontal="left"/>
    </xf>
    <xf numFmtId="0" fontId="124" fillId="0" borderId="48">
      <alignment horizontal="right"/>
    </xf>
    <xf numFmtId="190" fontId="125" fillId="0" borderId="0"/>
    <xf numFmtId="3" fontId="124" fillId="0" borderId="0">
      <alignment horizontal="right"/>
    </xf>
    <xf numFmtId="0" fontId="124" fillId="0" borderId="48">
      <alignment horizontal="center" vertical="center" wrapText="1"/>
    </xf>
    <xf numFmtId="0" fontId="124" fillId="0" borderId="48">
      <alignment horizontal="left" vertical="center"/>
    </xf>
    <xf numFmtId="0" fontId="124" fillId="0" borderId="0">
      <alignment horizontal="left"/>
    </xf>
    <xf numFmtId="0" fontId="94" fillId="0" borderId="0" applyNumberFormat="0" applyFill="0" applyBorder="0" applyAlignment="0" applyProtection="0"/>
    <xf numFmtId="0" fontId="94" fillId="0" borderId="0" applyNumberFormat="0" applyFill="0" applyBorder="0" applyAlignment="0" applyProtection="0"/>
    <xf numFmtId="0" fontId="96" fillId="0" borderId="59" applyNumberFormat="0" applyFill="0" applyAlignment="0" applyProtection="0"/>
    <xf numFmtId="0" fontId="97" fillId="0" borderId="37" applyNumberFormat="0" applyFill="0" applyAlignment="0" applyProtection="0"/>
    <xf numFmtId="0" fontId="98" fillId="0" borderId="60" applyNumberFormat="0" applyFill="0" applyAlignment="0" applyProtection="0"/>
    <xf numFmtId="0" fontId="126" fillId="0" borderId="0">
      <alignment horizontal="left"/>
    </xf>
    <xf numFmtId="0" fontId="55" fillId="0" borderId="61" applyNumberFormat="0" applyFill="0" applyAlignment="0" applyProtection="0"/>
    <xf numFmtId="3" fontId="124" fillId="0" borderId="48">
      <alignment horizontal="right" vertical="center"/>
    </xf>
    <xf numFmtId="0" fontId="124" fillId="0" borderId="48">
      <alignment horizontal="left" vertical="center"/>
    </xf>
    <xf numFmtId="0" fontId="124" fillId="0" borderId="0">
      <alignment horizontal="right"/>
    </xf>
    <xf numFmtId="0" fontId="24" fillId="0" borderId="0"/>
    <xf numFmtId="0" fontId="24" fillId="0" borderId="0"/>
    <xf numFmtId="0" fontId="24" fillId="0" borderId="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3" fillId="32" borderId="0" applyNumberFormat="0" applyBorder="0" applyAlignment="0" applyProtection="0"/>
    <xf numFmtId="0" fontId="5" fillId="0" borderId="0"/>
    <xf numFmtId="9" fontId="24" fillId="0" borderId="0" applyFont="0" applyFill="0" applyBorder="0" applyAlignment="0" applyProtection="0"/>
    <xf numFmtId="0" fontId="5" fillId="0" borderId="0"/>
    <xf numFmtId="0" fontId="131" fillId="0" borderId="0" applyNumberFormat="0" applyFill="0" applyBorder="0" applyAlignment="0" applyProtection="0"/>
    <xf numFmtId="0" fontId="5" fillId="0" borderId="0"/>
    <xf numFmtId="0" fontId="5" fillId="8" borderId="8" applyNumberFormat="0" applyFont="0" applyAlignment="0" applyProtection="0"/>
    <xf numFmtId="0" fontId="131" fillId="0" borderId="0" applyNumberFormat="0" applyFill="0" applyBorder="0" applyAlignment="0" applyProtection="0"/>
    <xf numFmtId="9" fontId="136" fillId="0" borderId="0" applyFont="0" applyFill="0" applyBorder="0" applyAlignment="0" applyProtection="0"/>
    <xf numFmtId="0" fontId="1" fillId="0" borderId="0"/>
    <xf numFmtId="0" fontId="24" fillId="0" borderId="0" applyNumberFormat="0" applyFill="0" applyBorder="0" applyProtection="0"/>
    <xf numFmtId="9" fontId="1" fillId="0" borderId="0" applyFont="0" applyFill="0" applyBorder="0" applyAlignment="0" applyProtection="0"/>
    <xf numFmtId="0" fontId="118" fillId="0" borderId="0" applyNumberFormat="0" applyFill="0" applyBorder="0" applyAlignment="0" applyProtection="0"/>
  </cellStyleXfs>
  <cellXfs count="564">
    <xf numFmtId="0" fontId="0" fillId="0" borderId="0" xfId="0"/>
    <xf numFmtId="0" fontId="0" fillId="0" borderId="0" xfId="0" applyAlignment="1">
      <alignment wrapText="1"/>
    </xf>
    <xf numFmtId="0" fontId="24" fillId="0" borderId="0" xfId="2" applyAlignment="1">
      <alignment wrapText="1"/>
    </xf>
    <xf numFmtId="164" fontId="24" fillId="0" borderId="0" xfId="2" applyNumberFormat="1"/>
    <xf numFmtId="0" fontId="24" fillId="0" borderId="0" xfId="2"/>
    <xf numFmtId="0" fontId="27" fillId="0" borderId="0" xfId="2" applyFont="1" applyAlignment="1">
      <alignment wrapText="1"/>
    </xf>
    <xf numFmtId="0" fontId="28" fillId="0" borderId="18" xfId="6" applyFont="1" applyFill="1" applyBorder="1" applyAlignment="1">
      <alignment horizontal="right"/>
    </xf>
    <xf numFmtId="164" fontId="25" fillId="34" borderId="10" xfId="4" applyNumberFormat="1" applyFont="1" applyFill="1" applyBorder="1" applyAlignment="1">
      <alignment horizontal="right" wrapText="1" indent="1"/>
    </xf>
    <xf numFmtId="0" fontId="28" fillId="0" borderId="56" xfId="4" applyFont="1" applyBorder="1" applyAlignment="1"/>
    <xf numFmtId="0" fontId="28" fillId="0" borderId="57" xfId="4" applyFont="1" applyBorder="1" applyAlignment="1"/>
    <xf numFmtId="164" fontId="25" fillId="35" borderId="10" xfId="4" applyNumberFormat="1" applyFont="1" applyFill="1" applyBorder="1" applyAlignment="1">
      <alignment horizontal="right" wrapText="1" indent="1"/>
    </xf>
    <xf numFmtId="164" fontId="25" fillId="35" borderId="0" xfId="4" applyNumberFormat="1" applyFont="1" applyFill="1" applyBorder="1" applyAlignment="1">
      <alignment horizontal="right" wrapText="1" indent="1"/>
    </xf>
    <xf numFmtId="164" fontId="25" fillId="34" borderId="21" xfId="4" applyNumberFormat="1" applyFont="1" applyFill="1" applyBorder="1" applyAlignment="1">
      <alignment horizontal="right" wrapText="1" indent="1"/>
    </xf>
    <xf numFmtId="164" fontId="25" fillId="33" borderId="0" xfId="4" applyNumberFormat="1" applyFont="1" applyFill="1" applyBorder="1" applyAlignment="1">
      <alignment horizontal="right" wrapText="1" indent="1"/>
    </xf>
    <xf numFmtId="164" fontId="25" fillId="33" borderId="23" xfId="4" applyNumberFormat="1" applyFont="1" applyFill="1" applyBorder="1" applyAlignment="1">
      <alignment horizontal="right" wrapText="1" indent="1"/>
    </xf>
    <xf numFmtId="164" fontId="25" fillId="33" borderId="10" xfId="4" applyNumberFormat="1" applyFont="1" applyFill="1" applyBorder="1" applyAlignment="1">
      <alignment horizontal="right" wrapText="1" indent="1"/>
    </xf>
    <xf numFmtId="164" fontId="25" fillId="33" borderId="21" xfId="4" applyNumberFormat="1" applyFont="1" applyFill="1" applyBorder="1" applyAlignment="1">
      <alignment horizontal="right" wrapText="1" indent="1"/>
    </xf>
    <xf numFmtId="0" fontId="0" fillId="0" borderId="0" xfId="0" applyFill="1"/>
    <xf numFmtId="0" fontId="6" fillId="35" borderId="0" xfId="2531" applyFill="1"/>
    <xf numFmtId="0" fontId="24" fillId="0" borderId="0" xfId="2739"/>
    <xf numFmtId="0" fontId="24" fillId="0" borderId="0" xfId="1946"/>
    <xf numFmtId="0" fontId="24" fillId="33" borderId="0" xfId="2739" applyFill="1"/>
    <xf numFmtId="0" fontId="26" fillId="33" borderId="0" xfId="2740" applyFont="1" applyFill="1" applyAlignment="1">
      <alignment horizontal="left"/>
    </xf>
    <xf numFmtId="0" fontId="26" fillId="33" borderId="0" xfId="2740" applyFont="1" applyFill="1" applyAlignment="1"/>
    <xf numFmtId="0" fontId="25" fillId="33" borderId="68" xfId="2740" applyFont="1" applyFill="1" applyBorder="1" applyAlignment="1">
      <alignment wrapText="1"/>
    </xf>
    <xf numFmtId="164" fontId="54" fillId="0" borderId="24" xfId="3" applyNumberFormat="1" applyFont="1" applyFill="1" applyBorder="1" applyAlignment="1">
      <alignment horizontal="right" wrapText="1"/>
    </xf>
    <xf numFmtId="164" fontId="54" fillId="0" borderId="24" xfId="2739" applyNumberFormat="1" applyFont="1" applyFill="1" applyBorder="1" applyAlignment="1">
      <alignment horizontal="right" wrapText="1"/>
    </xf>
    <xf numFmtId="20" fontId="0" fillId="0" borderId="0" xfId="2739" applyNumberFormat="1" applyFont="1"/>
    <xf numFmtId="164" fontId="54" fillId="0" borderId="24" xfId="3" applyNumberFormat="1" applyFont="1" applyFill="1" applyBorder="1" applyAlignment="1">
      <alignment wrapText="1"/>
    </xf>
    <xf numFmtId="0" fontId="0" fillId="0" borderId="0" xfId="2739" applyFont="1"/>
    <xf numFmtId="0" fontId="29" fillId="0" borderId="0" xfId="2739" applyFont="1" applyAlignment="1">
      <alignment horizontal="left" vertical="center" wrapText="1"/>
    </xf>
    <xf numFmtId="0" fontId="128" fillId="91" borderId="0" xfId="2739" applyFont="1" applyFill="1" applyAlignment="1">
      <alignment horizontal="left" vertical="center" wrapText="1"/>
    </xf>
    <xf numFmtId="0" fontId="24" fillId="0" borderId="0" xfId="2741"/>
    <xf numFmtId="0" fontId="24" fillId="0" borderId="0" xfId="2739" applyFill="1"/>
    <xf numFmtId="164" fontId="54" fillId="0" borderId="24" xfId="3" applyNumberFormat="1" applyFont="1" applyFill="1" applyBorder="1" applyAlignment="1">
      <alignment horizontal="center" wrapText="1"/>
    </xf>
    <xf numFmtId="1" fontId="127" fillId="0" borderId="24" xfId="3" applyNumberFormat="1" applyFont="1" applyFill="1" applyBorder="1" applyAlignment="1">
      <alignment horizontal="left" wrapText="1" indent="1"/>
    </xf>
    <xf numFmtId="0" fontId="127" fillId="0" borderId="24" xfId="2739" applyFont="1" applyFill="1" applyBorder="1" applyAlignment="1">
      <alignment wrapText="1"/>
    </xf>
    <xf numFmtId="0" fontId="127" fillId="0" borderId="24" xfId="2739" applyFont="1" applyFill="1" applyBorder="1" applyAlignment="1">
      <alignment horizontal="left"/>
    </xf>
    <xf numFmtId="0" fontId="54" fillId="0" borderId="24" xfId="2739" applyFont="1" applyFill="1" applyBorder="1" applyAlignment="1">
      <alignment horizontal="left"/>
    </xf>
    <xf numFmtId="0" fontId="24" fillId="0" borderId="24" xfId="2739" applyFill="1" applyBorder="1"/>
    <xf numFmtId="0" fontId="127" fillId="0" borderId="24" xfId="3" applyFont="1" applyFill="1" applyBorder="1" applyAlignment="1">
      <alignment horizontal="center"/>
    </xf>
    <xf numFmtId="164" fontId="54" fillId="0" borderId="0" xfId="3" applyNumberFormat="1" applyFont="1" applyFill="1" applyBorder="1" applyAlignment="1">
      <alignment horizontal="center" wrapText="1"/>
    </xf>
    <xf numFmtId="0" fontId="24" fillId="0" borderId="0" xfId="2741" applyFill="1"/>
    <xf numFmtId="164" fontId="54" fillId="92" borderId="24" xfId="3" applyNumberFormat="1" applyFont="1" applyFill="1" applyBorder="1" applyAlignment="1">
      <alignment horizontal="center" wrapText="1"/>
    </xf>
    <xf numFmtId="0" fontId="29" fillId="0" borderId="0" xfId="2739" applyFont="1" applyFill="1"/>
    <xf numFmtId="0" fontId="26" fillId="0" borderId="0" xfId="2740" applyFont="1" applyFill="1" applyAlignment="1"/>
    <xf numFmtId="164" fontId="54" fillId="0" borderId="0" xfId="3" applyNumberFormat="1" applyFont="1" applyFill="1" applyBorder="1" applyAlignment="1">
      <alignment horizontal="left" wrapText="1" indent="1"/>
    </xf>
    <xf numFmtId="0" fontId="26" fillId="0" borderId="0" xfId="2741" applyFont="1" applyFill="1"/>
    <xf numFmtId="164" fontId="54" fillId="92" borderId="0" xfId="3" applyNumberFormat="1" applyFont="1" applyFill="1" applyBorder="1" applyAlignment="1">
      <alignment horizontal="center" wrapText="1"/>
    </xf>
    <xf numFmtId="164" fontId="54" fillId="92" borderId="70" xfId="3" applyNumberFormat="1" applyFont="1" applyFill="1" applyBorder="1" applyAlignment="1">
      <alignment horizontal="center" wrapText="1"/>
    </xf>
    <xf numFmtId="0" fontId="129" fillId="0" borderId="0" xfId="3" applyFont="1" applyFill="1" applyAlignment="1">
      <alignment horizontal="left" vertical="center" wrapText="1"/>
    </xf>
    <xf numFmtId="0" fontId="127" fillId="0" borderId="0" xfId="3" applyFont="1" applyFill="1" applyBorder="1" applyAlignment="1">
      <alignment horizontal="left"/>
    </xf>
    <xf numFmtId="191" fontId="54" fillId="0" borderId="24" xfId="2741" applyNumberFormat="1" applyFont="1" applyFill="1" applyBorder="1" applyAlignment="1">
      <alignment horizontal="center" vertical="center"/>
    </xf>
    <xf numFmtId="0" fontId="54" fillId="0" borderId="24" xfId="2741" applyFont="1" applyFill="1" applyBorder="1" applyAlignment="1">
      <alignment horizontal="center" vertical="center"/>
    </xf>
    <xf numFmtId="164" fontId="54" fillId="0" borderId="24" xfId="3" applyNumberFormat="1" applyFont="1" applyFill="1" applyBorder="1" applyAlignment="1">
      <alignment horizontal="center" vertical="center" wrapText="1"/>
    </xf>
    <xf numFmtId="0" fontId="6" fillId="35" borderId="0" xfId="2531" applyFill="1" applyAlignment="1"/>
    <xf numFmtId="0" fontId="24" fillId="0" borderId="0" xfId="2" applyFont="1" applyAlignment="1">
      <alignment wrapText="1"/>
    </xf>
    <xf numFmtId="0" fontId="25" fillId="0" borderId="0" xfId="2060" applyFont="1" applyFill="1" applyAlignment="1">
      <alignment horizontal="left" vertical="center" wrapText="1"/>
    </xf>
    <xf numFmtId="0" fontId="25" fillId="0" borderId="0" xfId="0" applyFont="1" applyAlignment="1">
      <alignment vertical="center" wrapText="1"/>
    </xf>
    <xf numFmtId="0" fontId="24" fillId="0" borderId="0" xfId="2" applyBorder="1"/>
    <xf numFmtId="164" fontId="25" fillId="33" borderId="73" xfId="4" applyNumberFormat="1" applyFont="1" applyFill="1" applyBorder="1" applyAlignment="1">
      <alignment horizontal="left" wrapText="1" indent="1"/>
    </xf>
    <xf numFmtId="0" fontId="28" fillId="0" borderId="78" xfId="4" applyFont="1" applyFill="1" applyBorder="1"/>
    <xf numFmtId="164" fontId="25" fillId="33" borderId="79" xfId="4" applyNumberFormat="1" applyFont="1" applyFill="1" applyBorder="1" applyAlignment="1">
      <alignment horizontal="left" wrapText="1" indent="1"/>
    </xf>
    <xf numFmtId="0" fontId="127" fillId="0" borderId="24" xfId="3" applyFont="1" applyFill="1" applyBorder="1" applyAlignment="1"/>
    <xf numFmtId="0" fontId="127" fillId="0" borderId="24" xfId="3" applyFont="1" applyFill="1" applyBorder="1" applyAlignment="1">
      <alignment horizontal="left"/>
    </xf>
    <xf numFmtId="0" fontId="0" fillId="0" borderId="24" xfId="0" applyFill="1" applyBorder="1" applyAlignment="1"/>
    <xf numFmtId="0" fontId="24" fillId="0" borderId="0" xfId="2739" applyBorder="1"/>
    <xf numFmtId="164" fontId="54" fillId="0" borderId="74" xfId="3" applyNumberFormat="1" applyFont="1" applyFill="1" applyBorder="1" applyAlignment="1">
      <alignment horizontal="left" wrapText="1" indent="1"/>
    </xf>
    <xf numFmtId="164" fontId="54" fillId="0" borderId="76" xfId="3" applyNumberFormat="1" applyFont="1" applyFill="1" applyBorder="1" applyAlignment="1">
      <alignment horizontal="left" wrapText="1" indent="1"/>
    </xf>
    <xf numFmtId="164" fontId="54" fillId="92" borderId="62" xfId="3" applyNumberFormat="1" applyFont="1" applyFill="1" applyBorder="1" applyAlignment="1">
      <alignment horizontal="center" wrapText="1"/>
    </xf>
    <xf numFmtId="164" fontId="54" fillId="0" borderId="62" xfId="3" applyNumberFormat="1" applyFont="1" applyFill="1" applyBorder="1" applyAlignment="1">
      <alignment horizontal="center" wrapText="1"/>
    </xf>
    <xf numFmtId="0" fontId="99" fillId="0" borderId="0" xfId="2" applyFont="1" applyFill="1"/>
    <xf numFmtId="0" fontId="120" fillId="0" borderId="0" xfId="0" applyFont="1"/>
    <xf numFmtId="0" fontId="54" fillId="0" borderId="72" xfId="0" applyFont="1" applyBorder="1"/>
    <xf numFmtId="0" fontId="127" fillId="35" borderId="24" xfId="3" applyFont="1" applyFill="1" applyBorder="1" applyAlignment="1">
      <alignment horizontal="left" wrapText="1"/>
    </xf>
    <xf numFmtId="191" fontId="54" fillId="93" borderId="24" xfId="2" applyNumberFormat="1" applyFont="1" applyFill="1" applyBorder="1" applyAlignment="1">
      <alignment horizontal="center" vertical="center"/>
    </xf>
    <xf numFmtId="191" fontId="54" fillId="0" borderId="24" xfId="2" applyNumberFormat="1" applyFont="1" applyBorder="1" applyAlignment="1">
      <alignment horizontal="center" vertical="center"/>
    </xf>
    <xf numFmtId="191" fontId="54" fillId="0" borderId="69" xfId="2" applyNumberFormat="1" applyFont="1" applyBorder="1" applyAlignment="1">
      <alignment horizontal="center" vertical="center"/>
    </xf>
    <xf numFmtId="191" fontId="54" fillId="0" borderId="43" xfId="2" applyNumberFormat="1" applyFont="1" applyBorder="1" applyAlignment="1">
      <alignment horizontal="center" vertical="center"/>
    </xf>
    <xf numFmtId="0" fontId="127" fillId="33" borderId="24" xfId="3" applyFont="1" applyFill="1" applyBorder="1" applyAlignment="1">
      <alignment horizontal="left" vertical="top" wrapText="1"/>
    </xf>
    <xf numFmtId="0" fontId="127" fillId="33" borderId="43" xfId="3" applyFont="1" applyFill="1" applyBorder="1" applyAlignment="1">
      <alignment horizontal="left" vertical="top" wrapText="1"/>
    </xf>
    <xf numFmtId="0" fontId="127" fillId="35" borderId="24" xfId="3" applyFont="1" applyFill="1" applyBorder="1" applyAlignment="1">
      <alignment horizontal="left" vertical="top" wrapText="1"/>
    </xf>
    <xf numFmtId="0" fontId="127" fillId="0" borderId="24" xfId="3" applyFont="1" applyFill="1" applyBorder="1" applyAlignment="1">
      <alignment horizontal="left" vertical="top" wrapText="1"/>
    </xf>
    <xf numFmtId="0" fontId="132" fillId="0" borderId="72" xfId="0" applyFont="1" applyBorder="1" applyAlignment="1">
      <alignment horizontal="center" vertical="center"/>
    </xf>
    <xf numFmtId="0" fontId="132" fillId="0" borderId="24" xfId="0" applyFont="1" applyFill="1" applyBorder="1" applyAlignment="1">
      <alignment horizontal="center" vertical="center"/>
    </xf>
    <xf numFmtId="0" fontId="120" fillId="0" borderId="0" xfId="2" applyFont="1"/>
    <xf numFmtId="164" fontId="54" fillId="34" borderId="22" xfId="4" applyNumberFormat="1" applyFont="1" applyFill="1" applyBorder="1" applyAlignment="1">
      <alignment wrapText="1"/>
    </xf>
    <xf numFmtId="0" fontId="54" fillId="0" borderId="0" xfId="0" applyFont="1" applyFill="1" applyBorder="1" applyAlignment="1">
      <alignment horizontal="center"/>
    </xf>
    <xf numFmtId="164" fontId="54" fillId="0" borderId="0" xfId="6" applyNumberFormat="1" applyFont="1" applyFill="1" applyBorder="1" applyAlignment="1">
      <alignment horizontal="center" wrapText="1"/>
    </xf>
    <xf numFmtId="164" fontId="54" fillId="33" borderId="92" xfId="4" applyNumberFormat="1" applyFont="1" applyFill="1" applyBorder="1" applyAlignment="1">
      <alignment wrapText="1"/>
    </xf>
    <xf numFmtId="0" fontId="127" fillId="0" borderId="0" xfId="4" applyFont="1" applyBorder="1" applyAlignment="1"/>
    <xf numFmtId="0" fontId="127" fillId="0" borderId="14" xfId="4" applyFont="1" applyBorder="1" applyAlignment="1"/>
    <xf numFmtId="0" fontId="127" fillId="35" borderId="93" xfId="4" applyFont="1" applyFill="1" applyBorder="1" applyAlignment="1"/>
    <xf numFmtId="0" fontId="127" fillId="0" borderId="13" xfId="6" applyFont="1" applyFill="1" applyBorder="1" applyAlignment="1">
      <alignment horizontal="right"/>
    </xf>
    <xf numFmtId="0" fontId="127" fillId="0" borderId="0" xfId="6" applyFont="1" applyFill="1" applyBorder="1" applyAlignment="1">
      <alignment horizontal="center"/>
    </xf>
    <xf numFmtId="164" fontId="54" fillId="0" borderId="101" xfId="3" applyNumberFormat="1" applyFont="1" applyFill="1" applyBorder="1" applyAlignment="1">
      <alignment horizontal="center" wrapText="1"/>
    </xf>
    <xf numFmtId="164" fontId="54" fillId="0" borderId="101" xfId="6" applyNumberFormat="1" applyFont="1" applyFill="1" applyBorder="1" applyAlignment="1">
      <alignment horizontal="center" wrapText="1"/>
    </xf>
    <xf numFmtId="164" fontId="54" fillId="33" borderId="103" xfId="4" applyNumberFormat="1" applyFont="1" applyFill="1" applyBorder="1" applyAlignment="1">
      <alignment horizontal="left" wrapText="1" indent="1"/>
    </xf>
    <xf numFmtId="0" fontId="127" fillId="0" borderId="103" xfId="7" applyFont="1" applyFill="1" applyBorder="1" applyAlignment="1">
      <alignment wrapText="1"/>
    </xf>
    <xf numFmtId="164" fontId="54" fillId="33" borderId="104" xfId="4" applyNumberFormat="1" applyFont="1" applyFill="1" applyBorder="1" applyAlignment="1">
      <alignment horizontal="left" wrapText="1" indent="1"/>
    </xf>
    <xf numFmtId="164" fontId="54" fillId="33" borderId="0" xfId="4" applyNumberFormat="1" applyFont="1" applyFill="1" applyBorder="1" applyAlignment="1">
      <alignment horizontal="center" wrapText="1"/>
    </xf>
    <xf numFmtId="164" fontId="54" fillId="33" borderId="94" xfId="4" applyNumberFormat="1" applyFont="1" applyFill="1" applyBorder="1" applyAlignment="1">
      <alignment horizontal="center" wrapText="1"/>
    </xf>
    <xf numFmtId="164" fontId="54" fillId="33" borderId="14" xfId="4" applyNumberFormat="1" applyFont="1" applyFill="1" applyBorder="1" applyAlignment="1">
      <alignment horizontal="center" wrapText="1"/>
    </xf>
    <xf numFmtId="164" fontId="54" fillId="33" borderId="99" xfId="4" applyNumberFormat="1" applyFont="1" applyFill="1" applyBorder="1" applyAlignment="1">
      <alignment horizontal="center" wrapText="1"/>
    </xf>
    <xf numFmtId="164" fontId="54" fillId="35" borderId="0" xfId="4" applyNumberFormat="1" applyFont="1" applyFill="1" applyBorder="1" applyAlignment="1">
      <alignment horizontal="center" wrapText="1"/>
    </xf>
    <xf numFmtId="164" fontId="54" fillId="35" borderId="94" xfId="4" applyNumberFormat="1" applyFont="1" applyFill="1" applyBorder="1" applyAlignment="1">
      <alignment horizontal="center" wrapText="1"/>
    </xf>
    <xf numFmtId="164" fontId="54" fillId="92" borderId="24" xfId="2739" applyNumberFormat="1" applyFont="1" applyFill="1" applyBorder="1" applyAlignment="1">
      <alignment horizontal="center" wrapText="1"/>
    </xf>
    <xf numFmtId="0" fontId="54" fillId="0" borderId="0" xfId="2739" applyFont="1"/>
    <xf numFmtId="164" fontId="127" fillId="0" borderId="64" xfId="1882" applyNumberFormat="1" applyFont="1" applyFill="1" applyBorder="1" applyAlignment="1">
      <alignment horizontal="center" vertical="center" wrapText="1"/>
    </xf>
    <xf numFmtId="164" fontId="54" fillId="0" borderId="24" xfId="1882" applyNumberFormat="1" applyFont="1" applyFill="1" applyBorder="1" applyAlignment="1">
      <alignment horizontal="center" vertical="center" wrapText="1"/>
    </xf>
    <xf numFmtId="164" fontId="54" fillId="0" borderId="24" xfId="1866" applyNumberFormat="1" applyFont="1" applyFill="1" applyBorder="1" applyAlignment="1">
      <alignment horizontal="center" vertical="center" wrapText="1"/>
    </xf>
    <xf numFmtId="164" fontId="127" fillId="0" borderId="63" xfId="1882" applyNumberFormat="1" applyFont="1" applyFill="1" applyBorder="1" applyAlignment="1">
      <alignment horizontal="center" vertical="center" wrapText="1"/>
    </xf>
    <xf numFmtId="164" fontId="54" fillId="0" borderId="62" xfId="1882" applyNumberFormat="1" applyFont="1" applyFill="1" applyBorder="1" applyAlignment="1">
      <alignment horizontal="center" vertical="center" wrapText="1"/>
    </xf>
    <xf numFmtId="164" fontId="54" fillId="0" borderId="62" xfId="1866" applyNumberFormat="1" applyFont="1" applyFill="1" applyBorder="1" applyAlignment="1">
      <alignment horizontal="center" vertical="center" wrapText="1"/>
    </xf>
    <xf numFmtId="0" fontId="99" fillId="33" borderId="0" xfId="1865" applyFont="1" applyFill="1" applyBorder="1" applyAlignment="1"/>
    <xf numFmtId="0" fontId="120" fillId="0" borderId="0" xfId="1946" applyFont="1" applyBorder="1" applyAlignment="1"/>
    <xf numFmtId="191" fontId="127" fillId="0" borderId="43" xfId="1882" applyNumberFormat="1" applyFont="1" applyFill="1" applyBorder="1" applyAlignment="1">
      <alignment horizontal="center" vertical="center" wrapText="1"/>
    </xf>
    <xf numFmtId="191" fontId="54" fillId="0" borderId="24" xfId="1866" applyNumberFormat="1" applyFont="1" applyFill="1" applyBorder="1" applyAlignment="1">
      <alignment horizontal="center" vertical="center" wrapText="1"/>
    </xf>
    <xf numFmtId="191" fontId="54" fillId="0" borderId="62" xfId="1866" applyNumberFormat="1" applyFont="1" applyFill="1" applyBorder="1" applyAlignment="1">
      <alignment horizontal="center" vertical="center" wrapText="1"/>
    </xf>
    <xf numFmtId="1" fontId="127" fillId="0" borderId="69" xfId="3" applyNumberFormat="1" applyFont="1" applyFill="1" applyBorder="1" applyAlignment="1">
      <alignment horizontal="left" wrapText="1" indent="1"/>
    </xf>
    <xf numFmtId="164" fontId="54" fillId="0" borderId="69" xfId="3" applyNumberFormat="1" applyFont="1" applyFill="1" applyBorder="1" applyAlignment="1">
      <alignment wrapText="1"/>
    </xf>
    <xf numFmtId="164" fontId="54" fillId="92" borderId="69" xfId="2739" applyNumberFormat="1" applyFont="1" applyFill="1" applyBorder="1" applyAlignment="1">
      <alignment wrapText="1"/>
    </xf>
    <xf numFmtId="0" fontId="127" fillId="0" borderId="69" xfId="3" applyFont="1" applyFill="1" applyBorder="1" applyAlignment="1"/>
    <xf numFmtId="164" fontId="54" fillId="0" borderId="69" xfId="3" applyNumberFormat="1" applyFont="1" applyFill="1" applyBorder="1" applyAlignment="1">
      <alignment horizontal="right" wrapText="1"/>
    </xf>
    <xf numFmtId="0" fontId="25" fillId="33" borderId="0" xfId="2740" applyFont="1" applyFill="1" applyBorder="1" applyAlignment="1">
      <alignment wrapText="1"/>
    </xf>
    <xf numFmtId="0" fontId="132" fillId="0" borderId="67" xfId="1882" applyFont="1" applyFill="1" applyBorder="1" applyAlignment="1">
      <alignment horizontal="center" vertical="center"/>
    </xf>
    <xf numFmtId="0" fontId="127" fillId="0" borderId="65" xfId="1882" applyFont="1" applyFill="1" applyBorder="1" applyAlignment="1">
      <alignment horizontal="left" vertical="center"/>
    </xf>
    <xf numFmtId="164" fontId="127" fillId="0" borderId="64" xfId="1882" applyNumberFormat="1" applyFont="1" applyFill="1" applyBorder="1" applyAlignment="1">
      <alignment horizontal="left" vertical="center" wrapText="1"/>
    </xf>
    <xf numFmtId="0" fontId="134" fillId="33" borderId="64" xfId="2" applyFont="1" applyFill="1" applyBorder="1" applyAlignment="1">
      <alignment wrapText="1"/>
    </xf>
    <xf numFmtId="164" fontId="127" fillId="0" borderId="63" xfId="1882" applyNumberFormat="1" applyFont="1" applyFill="1" applyBorder="1" applyAlignment="1">
      <alignment horizontal="left" vertical="center" wrapText="1"/>
    </xf>
    <xf numFmtId="0" fontId="127" fillId="0" borderId="86" xfId="3" applyFont="1" applyFill="1" applyBorder="1"/>
    <xf numFmtId="0" fontId="127" fillId="0" borderId="43" xfId="3" applyFont="1" applyFill="1" applyBorder="1" applyAlignment="1">
      <alignment horizontal="center"/>
    </xf>
    <xf numFmtId="191" fontId="127" fillId="0" borderId="43" xfId="3" applyNumberFormat="1" applyFont="1" applyFill="1" applyBorder="1" applyAlignment="1">
      <alignment horizontal="center"/>
    </xf>
    <xf numFmtId="0" fontId="127" fillId="0" borderId="83" xfId="3" applyFont="1" applyFill="1" applyBorder="1" applyAlignment="1">
      <alignment horizontal="left"/>
    </xf>
    <xf numFmtId="1" fontId="127" fillId="0" borderId="33" xfId="3" applyNumberFormat="1" applyFont="1" applyFill="1" applyBorder="1" applyAlignment="1">
      <alignment horizontal="center" wrapText="1"/>
    </xf>
    <xf numFmtId="0" fontId="127" fillId="0" borderId="33" xfId="3" applyFont="1" applyFill="1" applyBorder="1" applyAlignment="1">
      <alignment horizontal="center"/>
    </xf>
    <xf numFmtId="0" fontId="127" fillId="0" borderId="33" xfId="2739" applyFont="1" applyFill="1" applyBorder="1" applyAlignment="1">
      <alignment horizontal="center"/>
    </xf>
    <xf numFmtId="0" fontId="127" fillId="0" borderId="83" xfId="3" applyFont="1" applyFill="1" applyBorder="1" applyAlignment="1">
      <alignment horizontal="center"/>
    </xf>
    <xf numFmtId="164" fontId="54" fillId="0" borderId="74" xfId="3" applyNumberFormat="1" applyFont="1" applyFill="1" applyBorder="1" applyAlignment="1">
      <alignment wrapText="1"/>
    </xf>
    <xf numFmtId="164" fontId="54" fillId="0" borderId="76" xfId="3" applyNumberFormat="1" applyFont="1" applyFill="1" applyBorder="1" applyAlignment="1">
      <alignment wrapText="1"/>
    </xf>
    <xf numFmtId="164" fontId="54" fillId="0" borderId="75" xfId="3" applyNumberFormat="1" applyFont="1" applyFill="1" applyBorder="1" applyAlignment="1">
      <alignment horizontal="center" wrapText="1"/>
    </xf>
    <xf numFmtId="0" fontId="127" fillId="0" borderId="74" xfId="2739" applyFont="1" applyFill="1" applyBorder="1" applyAlignment="1">
      <alignment horizontal="left"/>
    </xf>
    <xf numFmtId="164" fontId="54" fillId="92" borderId="75" xfId="2739" applyNumberFormat="1" applyFont="1" applyFill="1" applyBorder="1" applyAlignment="1">
      <alignment horizontal="center" wrapText="1"/>
    </xf>
    <xf numFmtId="0" fontId="54" fillId="0" borderId="74" xfId="2739" applyFont="1" applyFill="1" applyBorder="1" applyAlignment="1">
      <alignment horizontal="left"/>
    </xf>
    <xf numFmtId="0" fontId="127" fillId="0" borderId="106" xfId="3" applyFont="1" applyFill="1" applyBorder="1" applyAlignment="1"/>
    <xf numFmtId="0" fontId="127" fillId="0" borderId="75" xfId="3" applyFont="1" applyFill="1" applyBorder="1" applyAlignment="1">
      <alignment horizontal="center"/>
    </xf>
    <xf numFmtId="164" fontId="54" fillId="0" borderId="77" xfId="3" applyNumberFormat="1" applyFont="1" applyFill="1" applyBorder="1" applyAlignment="1">
      <alignment horizontal="center" wrapText="1"/>
    </xf>
    <xf numFmtId="164" fontId="54" fillId="0" borderId="43" xfId="3" applyNumberFormat="1" applyFont="1" applyFill="1" applyBorder="1" applyAlignment="1">
      <alignment horizontal="center" wrapText="1"/>
    </xf>
    <xf numFmtId="164" fontId="54" fillId="0" borderId="81" xfId="3" applyNumberFormat="1" applyFont="1" applyFill="1" applyBorder="1" applyAlignment="1">
      <alignment horizontal="center" wrapText="1"/>
    </xf>
    <xf numFmtId="1" fontId="127" fillId="0" borderId="85" xfId="3" applyNumberFormat="1" applyFont="1" applyFill="1" applyBorder="1" applyAlignment="1">
      <alignment horizontal="center" wrapText="1"/>
    </xf>
    <xf numFmtId="164" fontId="25" fillId="34" borderId="107" xfId="4" applyNumberFormat="1" applyFont="1" applyFill="1" applyBorder="1" applyAlignment="1">
      <alignment horizontal="right" wrapText="1" indent="1"/>
    </xf>
    <xf numFmtId="164" fontId="25" fillId="34" borderId="108" xfId="4" applyNumberFormat="1" applyFont="1" applyFill="1" applyBorder="1" applyAlignment="1">
      <alignment horizontal="right" wrapText="1" indent="1"/>
    </xf>
    <xf numFmtId="164" fontId="25" fillId="34" borderId="110" xfId="4" applyNumberFormat="1" applyFont="1" applyFill="1" applyBorder="1" applyAlignment="1">
      <alignment horizontal="right" wrapText="1" indent="1"/>
    </xf>
    <xf numFmtId="164" fontId="25" fillId="34" borderId="40" xfId="4" applyNumberFormat="1" applyFont="1" applyFill="1" applyBorder="1" applyAlignment="1">
      <alignment horizontal="right" wrapText="1" indent="1"/>
    </xf>
    <xf numFmtId="0" fontId="99" fillId="0" borderId="0" xfId="2" applyFont="1"/>
    <xf numFmtId="0" fontId="120" fillId="0" borderId="0" xfId="2739" applyFont="1" applyFill="1"/>
    <xf numFmtId="0" fontId="120" fillId="0" borderId="0" xfId="0" applyFont="1" applyFill="1"/>
    <xf numFmtId="164" fontId="54" fillId="0" borderId="24" xfId="2739" applyNumberFormat="1" applyFont="1" applyFill="1" applyBorder="1" applyAlignment="1">
      <alignment horizontal="center" wrapText="1"/>
    </xf>
    <xf numFmtId="191" fontId="54" fillId="0" borderId="24" xfId="2739" applyNumberFormat="1" applyFont="1" applyFill="1" applyBorder="1" applyAlignment="1">
      <alignment horizontal="center"/>
    </xf>
    <xf numFmtId="0" fontId="54" fillId="0" borderId="24" xfId="2739" applyFont="1" applyFill="1" applyBorder="1" applyAlignment="1">
      <alignment horizontal="center"/>
    </xf>
    <xf numFmtId="164" fontId="54" fillId="92" borderId="41" xfId="2739" applyNumberFormat="1" applyFont="1" applyFill="1" applyBorder="1" applyAlignment="1">
      <alignment horizontal="center" wrapText="1"/>
    </xf>
    <xf numFmtId="164" fontId="54" fillId="92" borderId="0" xfId="2739" applyNumberFormat="1" applyFont="1" applyFill="1" applyBorder="1" applyAlignment="1">
      <alignment horizontal="center" wrapText="1"/>
    </xf>
    <xf numFmtId="164" fontId="54" fillId="92" borderId="70" xfId="2739" applyNumberFormat="1" applyFont="1" applyFill="1" applyBorder="1" applyAlignment="1">
      <alignment horizontal="center" wrapText="1"/>
    </xf>
    <xf numFmtId="164" fontId="54" fillId="0" borderId="24" xfId="3" applyNumberFormat="1" applyFont="1" applyFill="1" applyBorder="1" applyAlignment="1">
      <alignment horizontal="left" wrapText="1"/>
    </xf>
    <xf numFmtId="0" fontId="120" fillId="0" borderId="0" xfId="2741" applyFont="1" applyFill="1"/>
    <xf numFmtId="164" fontId="54" fillId="92" borderId="112" xfId="3" applyNumberFormat="1" applyFont="1" applyFill="1" applyBorder="1" applyAlignment="1">
      <alignment horizontal="center" wrapText="1"/>
    </xf>
    <xf numFmtId="164" fontId="54" fillId="92" borderId="113" xfId="3" applyNumberFormat="1" applyFont="1" applyFill="1" applyBorder="1" applyAlignment="1">
      <alignment horizontal="center" wrapText="1"/>
    </xf>
    <xf numFmtId="0" fontId="127" fillId="0" borderId="114" xfId="3" applyFont="1" applyFill="1" applyBorder="1" applyAlignment="1">
      <alignment wrapText="1"/>
    </xf>
    <xf numFmtId="0" fontId="127" fillId="0" borderId="115" xfId="3" applyFont="1" applyFill="1" applyBorder="1" applyAlignment="1">
      <alignment wrapText="1"/>
    </xf>
    <xf numFmtId="0" fontId="127" fillId="0" borderId="116" xfId="3" applyFont="1" applyFill="1" applyBorder="1" applyAlignment="1">
      <alignment wrapText="1"/>
    </xf>
    <xf numFmtId="0" fontId="127" fillId="0" borderId="24" xfId="3" applyFont="1" applyFill="1" applyBorder="1" applyAlignment="1">
      <alignment horizontal="center" vertical="center"/>
    </xf>
    <xf numFmtId="0" fontId="0" fillId="0" borderId="0" xfId="0" applyFill="1" applyAlignment="1">
      <alignment vertical="center"/>
    </xf>
    <xf numFmtId="0" fontId="127" fillId="0" borderId="71" xfId="3" applyFont="1" applyFill="1" applyBorder="1" applyAlignment="1">
      <alignment horizontal="left" vertical="center"/>
    </xf>
    <xf numFmtId="0" fontId="4" fillId="35" borderId="0" xfId="2531" applyFont="1" applyFill="1"/>
    <xf numFmtId="0" fontId="133" fillId="35" borderId="67" xfId="2531" applyFont="1" applyFill="1" applyBorder="1" applyAlignment="1">
      <alignment horizontal="center"/>
    </xf>
    <xf numFmtId="167" fontId="54" fillId="0" borderId="26" xfId="2532" applyNumberFormat="1" applyFont="1" applyFill="1" applyBorder="1" applyAlignment="1">
      <alignment horizontal="center" vertical="center"/>
    </xf>
    <xf numFmtId="167" fontId="54" fillId="0" borderId="89" xfId="2532" applyNumberFormat="1" applyFont="1" applyFill="1" applyBorder="1" applyAlignment="1">
      <alignment horizontal="center" vertical="center"/>
    </xf>
    <xf numFmtId="167" fontId="54" fillId="0" borderId="90" xfId="2532" applyNumberFormat="1" applyFont="1" applyFill="1" applyBorder="1" applyAlignment="1">
      <alignment horizontal="center" vertical="center"/>
    </xf>
    <xf numFmtId="0" fontId="132" fillId="35" borderId="91" xfId="2531" applyFont="1" applyFill="1" applyBorder="1" applyAlignment="1">
      <alignment horizontal="left" vertical="center" wrapText="1"/>
    </xf>
    <xf numFmtId="0" fontId="132" fillId="35" borderId="87" xfId="2531" applyFont="1" applyFill="1" applyBorder="1" applyAlignment="1">
      <alignment horizontal="left" vertical="center"/>
    </xf>
    <xf numFmtId="0" fontId="132" fillId="35" borderId="88" xfId="2531" applyFont="1" applyFill="1" applyBorder="1" applyAlignment="1">
      <alignment horizontal="left" vertical="center"/>
    </xf>
    <xf numFmtId="0" fontId="99" fillId="0" borderId="0" xfId="1876" applyFont="1" applyFill="1" applyAlignment="1">
      <alignment vertical="center"/>
    </xf>
    <xf numFmtId="0" fontId="26" fillId="0" borderId="0" xfId="2" applyFont="1" applyAlignment="1"/>
    <xf numFmtId="0" fontId="127" fillId="0" borderId="24" xfId="3" applyFont="1" applyFill="1" applyBorder="1" applyAlignment="1">
      <alignment horizontal="left" vertical="top"/>
    </xf>
    <xf numFmtId="0" fontId="127" fillId="0" borderId="118" xfId="3" applyFont="1" applyFill="1" applyBorder="1"/>
    <xf numFmtId="164" fontId="54" fillId="0" borderId="24" xfId="3" applyNumberFormat="1" applyFont="1" applyFill="1" applyBorder="1" applyAlignment="1">
      <alignment horizontal="left" wrapText="1" indent="1"/>
    </xf>
    <xf numFmtId="0" fontId="127" fillId="0" borderId="24" xfId="3" applyFont="1" applyFill="1" applyBorder="1" applyAlignment="1">
      <alignment horizontal="left" vertical="center"/>
    </xf>
    <xf numFmtId="1" fontId="127" fillId="0" borderId="24" xfId="3" applyNumberFormat="1" applyFont="1" applyFill="1" applyBorder="1" applyAlignment="1">
      <alignment horizontal="center" vertical="center" wrapText="1"/>
    </xf>
    <xf numFmtId="0" fontId="127" fillId="0" borderId="24" xfId="2739" applyFont="1" applyFill="1" applyBorder="1" applyAlignment="1">
      <alignment horizontal="right" vertical="center"/>
    </xf>
    <xf numFmtId="0" fontId="127" fillId="0" borderId="24" xfId="2739" applyFont="1" applyFill="1" applyBorder="1" applyAlignment="1">
      <alignment horizontal="center" vertical="center"/>
    </xf>
    <xf numFmtId="0" fontId="127" fillId="0" borderId="24" xfId="2741" applyFont="1" applyFill="1" applyBorder="1" applyAlignment="1">
      <alignment horizontal="center" vertical="center"/>
    </xf>
    <xf numFmtId="0" fontId="127" fillId="0" borderId="24" xfId="3" applyFont="1" applyFill="1" applyBorder="1"/>
    <xf numFmtId="164" fontId="54" fillId="92" borderId="26" xfId="3" applyNumberFormat="1" applyFont="1" applyFill="1" applyBorder="1" applyAlignment="1">
      <alignment horizontal="center" wrapText="1"/>
    </xf>
    <xf numFmtId="164" fontId="54" fillId="92" borderId="71" xfId="3" applyNumberFormat="1" applyFont="1" applyFill="1" applyBorder="1" applyAlignment="1">
      <alignment horizontal="center" wrapText="1"/>
    </xf>
    <xf numFmtId="1" fontId="127" fillId="33" borderId="115" xfId="4" applyNumberFormat="1" applyFont="1" applyFill="1" applyBorder="1" applyAlignment="1">
      <alignment horizontal="center" wrapText="1"/>
    </xf>
    <xf numFmtId="0" fontId="24" fillId="0" borderId="75" xfId="2739" applyFill="1" applyBorder="1"/>
    <xf numFmtId="0" fontId="127" fillId="0" borderId="85" xfId="2739" applyFont="1" applyBorder="1" applyAlignment="1">
      <alignment horizontal="center"/>
    </xf>
    <xf numFmtId="0" fontId="3" fillId="35" borderId="0" xfId="2531" applyFont="1" applyFill="1"/>
    <xf numFmtId="191" fontId="54" fillId="0" borderId="75" xfId="2739" applyNumberFormat="1" applyFont="1" applyFill="1" applyBorder="1" applyAlignment="1">
      <alignment horizontal="center" vertical="center"/>
    </xf>
    <xf numFmtId="191" fontId="54" fillId="0" borderId="77" xfId="2739" applyNumberFormat="1" applyFont="1" applyFill="1" applyBorder="1" applyAlignment="1">
      <alignment horizontal="center" vertical="center"/>
    </xf>
    <xf numFmtId="0" fontId="127" fillId="0" borderId="93" xfId="4" applyFont="1" applyFill="1" applyBorder="1" applyAlignment="1"/>
    <xf numFmtId="164" fontId="54" fillId="0" borderId="13" xfId="6" applyNumberFormat="1" applyFont="1" applyFill="1" applyBorder="1" applyAlignment="1">
      <alignment horizontal="center" wrapText="1"/>
    </xf>
    <xf numFmtId="0" fontId="127" fillId="0" borderId="93" xfId="6" applyFont="1" applyFill="1" applyBorder="1" applyAlignment="1">
      <alignment horizontal="center"/>
    </xf>
    <xf numFmtId="191" fontId="54" fillId="0" borderId="43" xfId="2" applyNumberFormat="1" applyFont="1" applyFill="1" applyBorder="1" applyAlignment="1">
      <alignment horizontal="center" vertical="center"/>
    </xf>
    <xf numFmtId="191" fontId="54" fillId="0" borderId="24" xfId="0" applyNumberFormat="1" applyFont="1" applyFill="1" applyBorder="1" applyAlignment="1">
      <alignment horizontal="center" vertical="center"/>
    </xf>
    <xf numFmtId="0" fontId="24" fillId="0" borderId="0" xfId="2" applyFont="1" applyAlignment="1">
      <alignment wrapText="1"/>
    </xf>
    <xf numFmtId="164" fontId="54" fillId="34" borderId="94" xfId="4" applyNumberFormat="1" applyFont="1" applyFill="1" applyBorder="1" applyAlignment="1">
      <alignment wrapText="1"/>
    </xf>
    <xf numFmtId="0" fontId="26" fillId="0" borderId="0" xfId="2" applyFont="1" applyAlignment="1">
      <alignment wrapText="1"/>
    </xf>
    <xf numFmtId="0" fontId="127" fillId="0" borderId="92" xfId="4" applyFont="1" applyBorder="1" applyAlignment="1"/>
    <xf numFmtId="0" fontId="127" fillId="0" borderId="97" xfId="4" applyFont="1" applyBorder="1" applyAlignment="1"/>
    <xf numFmtId="164" fontId="54" fillId="34" borderId="101" xfId="4" applyNumberFormat="1" applyFont="1" applyFill="1" applyBorder="1" applyAlignment="1">
      <alignment wrapText="1"/>
    </xf>
    <xf numFmtId="164" fontId="25" fillId="33" borderId="0" xfId="3" applyNumberFormat="1" applyFont="1" applyFill="1" applyBorder="1" applyAlignment="1">
      <alignment horizontal="left" wrapText="1"/>
    </xf>
    <xf numFmtId="164" fontId="25" fillId="34" borderId="40" xfId="4" applyNumberFormat="1" applyFont="1" applyFill="1" applyBorder="1" applyAlignment="1">
      <alignment horizontal="right" wrapText="1"/>
    </xf>
    <xf numFmtId="0" fontId="25" fillId="33" borderId="0" xfId="1" applyFont="1" applyFill="1" applyBorder="1" applyAlignment="1">
      <alignment wrapText="1"/>
    </xf>
    <xf numFmtId="0" fontId="0" fillId="0" borderId="0" xfId="0" applyFont="1" applyAlignment="1">
      <alignment wrapText="1"/>
    </xf>
    <xf numFmtId="164" fontId="25" fillId="34" borderId="10" xfId="4" applyNumberFormat="1" applyFont="1" applyFill="1" applyBorder="1" applyAlignment="1">
      <alignment horizontal="right" wrapText="1"/>
    </xf>
    <xf numFmtId="1" fontId="132" fillId="0" borderId="0" xfId="1882" applyNumberFormat="1" applyFont="1" applyFill="1" applyBorder="1" applyAlignment="1">
      <alignment horizontal="center" vertical="center" wrapText="1"/>
    </xf>
    <xf numFmtId="1" fontId="132" fillId="0" borderId="122" xfId="1882" applyNumberFormat="1" applyFont="1" applyFill="1" applyBorder="1" applyAlignment="1">
      <alignment horizontal="center" vertical="center" wrapText="1"/>
    </xf>
    <xf numFmtId="0" fontId="29" fillId="0" borderId="0" xfId="2" applyFont="1"/>
    <xf numFmtId="0" fontId="127" fillId="0" borderId="123" xfId="4" applyFont="1" applyFill="1" applyBorder="1" applyAlignment="1">
      <alignment horizontal="left" vertical="center"/>
    </xf>
    <xf numFmtId="0" fontId="127" fillId="0" borderId="124" xfId="4" applyFont="1" applyFill="1" applyBorder="1" applyAlignment="1">
      <alignment horizontal="center" vertical="center"/>
    </xf>
    <xf numFmtId="0" fontId="127" fillId="0" borderId="125" xfId="4" applyFont="1" applyFill="1" applyBorder="1" applyAlignment="1">
      <alignment horizontal="center" vertical="center"/>
    </xf>
    <xf numFmtId="0" fontId="29" fillId="0" borderId="126" xfId="2" applyFont="1" applyBorder="1" applyAlignment="1">
      <alignment horizontal="center" vertical="center"/>
    </xf>
    <xf numFmtId="0" fontId="127" fillId="0" borderId="127" xfId="4" applyFont="1" applyFill="1" applyBorder="1" applyAlignment="1">
      <alignment horizontal="left" vertical="center"/>
    </xf>
    <xf numFmtId="0" fontId="127" fillId="0" borderId="128" xfId="4" applyFont="1" applyFill="1" applyBorder="1" applyAlignment="1">
      <alignment horizontal="center" vertical="center"/>
    </xf>
    <xf numFmtId="0" fontId="127" fillId="0" borderId="129" xfId="2" applyFont="1" applyBorder="1" applyAlignment="1">
      <alignment horizontal="center" vertical="center" wrapText="1"/>
    </xf>
    <xf numFmtId="0" fontId="24" fillId="0" borderId="0" xfId="2" applyBorder="1" applyAlignment="1">
      <alignment wrapText="1"/>
    </xf>
    <xf numFmtId="0" fontId="127" fillId="35" borderId="130" xfId="1882" applyFont="1" applyFill="1" applyBorder="1"/>
    <xf numFmtId="0" fontId="127" fillId="0" borderId="131" xfId="1882" applyFont="1" applyFill="1" applyBorder="1" applyAlignment="1">
      <alignment horizontal="right"/>
    </xf>
    <xf numFmtId="164" fontId="54" fillId="35" borderId="133" xfId="1882" applyNumberFormat="1" applyFont="1" applyFill="1" applyBorder="1" applyAlignment="1">
      <alignment horizontal="left" wrapText="1" indent="1"/>
    </xf>
    <xf numFmtId="164" fontId="54" fillId="0" borderId="0" xfId="6" applyNumberFormat="1" applyFont="1" applyFill="1" applyBorder="1" applyAlignment="1">
      <alignment horizontal="center" vertical="center" wrapText="1"/>
    </xf>
    <xf numFmtId="164" fontId="54" fillId="35" borderId="134" xfId="1882" applyNumberFormat="1" applyFont="1" applyFill="1" applyBorder="1" applyAlignment="1">
      <alignment horizontal="left" wrapText="1" indent="1"/>
    </xf>
    <xf numFmtId="0" fontId="127" fillId="35" borderId="133" xfId="1882" applyFont="1" applyFill="1" applyBorder="1"/>
    <xf numFmtId="0" fontId="54" fillId="0" borderId="0" xfId="2" applyFont="1" applyFill="1" applyBorder="1" applyAlignment="1">
      <alignment horizontal="center" vertical="center"/>
    </xf>
    <xf numFmtId="0" fontId="127" fillId="35" borderId="133" xfId="1882" applyFont="1" applyFill="1" applyBorder="1" applyAlignment="1">
      <alignment wrapText="1"/>
    </xf>
    <xf numFmtId="0" fontId="127" fillId="35" borderId="130" xfId="1882" applyFont="1" applyFill="1" applyBorder="1" applyAlignment="1">
      <alignment wrapText="1"/>
    </xf>
    <xf numFmtId="164" fontId="54" fillId="0" borderId="135" xfId="3" applyNumberFormat="1" applyFont="1" applyFill="1" applyBorder="1" applyAlignment="1">
      <alignment horizontal="center" vertical="center" wrapText="1"/>
    </xf>
    <xf numFmtId="0" fontId="24" fillId="35" borderId="0" xfId="2" applyFill="1" applyBorder="1" applyAlignment="1">
      <alignment wrapText="1"/>
    </xf>
    <xf numFmtId="164" fontId="54" fillId="0" borderId="135" xfId="3" applyNumberFormat="1" applyFont="1" applyFill="1" applyBorder="1" applyAlignment="1">
      <alignment horizontal="center" wrapText="1"/>
    </xf>
    <xf numFmtId="0" fontId="54" fillId="0" borderId="132" xfId="1962" applyFont="1" applyFill="1" applyBorder="1" applyAlignment="1">
      <alignment horizontal="center"/>
    </xf>
    <xf numFmtId="0" fontId="54" fillId="0" borderId="0" xfId="1962" applyFont="1" applyFill="1" applyBorder="1" applyAlignment="1">
      <alignment horizontal="center"/>
    </xf>
    <xf numFmtId="0" fontId="127" fillId="0" borderId="128" xfId="4" applyFont="1" applyFill="1" applyBorder="1" applyAlignment="1">
      <alignment horizontal="left" vertical="center"/>
    </xf>
    <xf numFmtId="0" fontId="127" fillId="35" borderId="132" xfId="1882" applyFont="1" applyFill="1" applyBorder="1"/>
    <xf numFmtId="164" fontId="54" fillId="35" borderId="0" xfId="1882" applyNumberFormat="1" applyFont="1" applyFill="1" applyBorder="1" applyAlignment="1">
      <alignment horizontal="left" wrapText="1" indent="1"/>
    </xf>
    <xf numFmtId="164" fontId="54" fillId="35" borderId="135" xfId="1882" applyNumberFormat="1" applyFont="1" applyFill="1" applyBorder="1" applyAlignment="1">
      <alignment horizontal="left" wrapText="1" indent="1"/>
    </xf>
    <xf numFmtId="0" fontId="127" fillId="35" borderId="0" xfId="1882" applyFont="1" applyFill="1" applyBorder="1"/>
    <xf numFmtId="0" fontId="127" fillId="35" borderId="0" xfId="1882" applyFont="1" applyFill="1" applyBorder="1" applyAlignment="1">
      <alignment wrapText="1"/>
    </xf>
    <xf numFmtId="0" fontId="127" fillId="35" borderId="132" xfId="1882" applyFont="1" applyFill="1" applyBorder="1" applyAlignment="1">
      <alignment wrapText="1"/>
    </xf>
    <xf numFmtId="0" fontId="130" fillId="0" borderId="0" xfId="2" applyFont="1" applyAlignment="1">
      <alignment wrapText="1"/>
    </xf>
    <xf numFmtId="0" fontId="130" fillId="0" borderId="0" xfId="2" applyFont="1" applyFill="1" applyAlignment="1">
      <alignment wrapText="1"/>
    </xf>
    <xf numFmtId="0" fontId="127" fillId="35" borderId="136" xfId="1882" applyFont="1" applyFill="1" applyBorder="1"/>
    <xf numFmtId="0" fontId="28" fillId="0" borderId="132" xfId="6" applyFont="1" applyFill="1" applyBorder="1" applyAlignment="1">
      <alignment horizontal="right"/>
    </xf>
    <xf numFmtId="0" fontId="28" fillId="0" borderId="132" xfId="4" applyFont="1" applyBorder="1" applyAlignment="1">
      <alignment horizontal="center"/>
    </xf>
    <xf numFmtId="0" fontId="25" fillId="0" borderId="0" xfId="2" applyFont="1" applyAlignment="1"/>
    <xf numFmtId="0" fontId="26" fillId="0" borderId="0" xfId="2" applyFont="1" applyFill="1" applyAlignment="1"/>
    <xf numFmtId="0" fontId="23" fillId="94" borderId="0" xfId="2781" applyFont="1" applyFill="1"/>
    <xf numFmtId="0" fontId="127" fillId="0" borderId="137" xfId="4" applyFont="1" applyFill="1" applyBorder="1" applyAlignment="1">
      <alignment horizontal="left" vertical="center"/>
    </xf>
    <xf numFmtId="0" fontId="127" fillId="0" borderId="138" xfId="4" applyFont="1" applyFill="1" applyBorder="1" applyAlignment="1">
      <alignment horizontal="center" vertical="center"/>
    </xf>
    <xf numFmtId="0" fontId="127" fillId="0" borderId="82" xfId="4" applyFont="1" applyFill="1" applyBorder="1" applyAlignment="1">
      <alignment horizontal="center" vertical="center"/>
    </xf>
    <xf numFmtId="0" fontId="127" fillId="0" borderId="66" xfId="2" applyFont="1" applyBorder="1" applyAlignment="1">
      <alignment horizontal="center" vertical="center" wrapText="1"/>
    </xf>
    <xf numFmtId="0" fontId="127" fillId="0" borderId="139" xfId="4" applyFont="1" applyFill="1" applyBorder="1"/>
    <xf numFmtId="0" fontId="127" fillId="0" borderId="140" xfId="4" applyFont="1" applyBorder="1" applyAlignment="1"/>
    <xf numFmtId="0" fontId="127" fillId="0" borderId="132" xfId="4" applyFont="1" applyBorder="1" applyAlignment="1"/>
    <xf numFmtId="0" fontId="127" fillId="0" borderId="141" xfId="4" applyFont="1" applyBorder="1" applyAlignment="1"/>
    <xf numFmtId="164" fontId="54" fillId="33" borderId="73" xfId="4" applyNumberFormat="1" applyFont="1" applyFill="1" applyBorder="1" applyAlignment="1">
      <alignment horizontal="left" wrapText="1" indent="1"/>
    </xf>
    <xf numFmtId="164" fontId="54" fillId="0" borderId="119" xfId="6" applyNumberFormat="1" applyFont="1" applyFill="1" applyBorder="1" applyAlignment="1">
      <alignment horizontal="center" wrapText="1"/>
    </xf>
    <xf numFmtId="164" fontId="54" fillId="33" borderId="142" xfId="4" applyNumberFormat="1" applyFont="1" applyFill="1" applyBorder="1" applyAlignment="1">
      <alignment horizontal="left" wrapText="1" indent="1"/>
    </xf>
    <xf numFmtId="164" fontId="54" fillId="0" borderId="143" xfId="6" applyNumberFormat="1" applyFont="1" applyFill="1" applyBorder="1" applyAlignment="1">
      <alignment horizontal="center" wrapText="1"/>
    </xf>
    <xf numFmtId="164" fontId="54" fillId="0" borderId="135" xfId="6" applyNumberFormat="1" applyFont="1" applyFill="1" applyBorder="1" applyAlignment="1">
      <alignment horizontal="center" wrapText="1"/>
    </xf>
    <xf numFmtId="164" fontId="54" fillId="0" borderId="144" xfId="6" applyNumberFormat="1" applyFont="1" applyFill="1" applyBorder="1" applyAlignment="1">
      <alignment horizontal="center" wrapText="1"/>
    </xf>
    <xf numFmtId="0" fontId="127" fillId="0" borderId="145" xfId="4" applyFont="1" applyFill="1" applyBorder="1"/>
    <xf numFmtId="164" fontId="54" fillId="0" borderId="140" xfId="6" applyNumberFormat="1" applyFont="1" applyFill="1" applyBorder="1" applyAlignment="1">
      <alignment horizontal="center" wrapText="1"/>
    </xf>
    <xf numFmtId="164" fontId="54" fillId="0" borderId="132" xfId="6" applyNumberFormat="1" applyFont="1" applyFill="1" applyBorder="1" applyAlignment="1">
      <alignment horizontal="center" wrapText="1"/>
    </xf>
    <xf numFmtId="164" fontId="54" fillId="0" borderId="141" xfId="6" applyNumberFormat="1" applyFont="1" applyFill="1" applyBorder="1" applyAlignment="1">
      <alignment horizontal="center" wrapText="1"/>
    </xf>
    <xf numFmtId="0" fontId="24" fillId="0" borderId="0" xfId="2" applyFill="1"/>
    <xf numFmtId="0" fontId="127" fillId="0" borderId="73" xfId="4" applyFont="1" applyFill="1" applyBorder="1"/>
    <xf numFmtId="0" fontId="54" fillId="0" borderId="0" xfId="2" applyFont="1" applyFill="1" applyBorder="1" applyAlignment="1">
      <alignment horizontal="center"/>
    </xf>
    <xf numFmtId="0" fontId="54" fillId="0" borderId="119" xfId="2" applyFont="1" applyFill="1" applyBorder="1" applyAlignment="1">
      <alignment horizontal="center"/>
    </xf>
    <xf numFmtId="0" fontId="127" fillId="0" borderId="139" xfId="4" applyFont="1" applyFill="1" applyBorder="1" applyAlignment="1">
      <alignment wrapText="1"/>
    </xf>
    <xf numFmtId="0" fontId="127" fillId="0" borderId="132" xfId="6" applyFont="1" applyFill="1" applyBorder="1" applyAlignment="1">
      <alignment horizontal="center"/>
    </xf>
    <xf numFmtId="0" fontId="54" fillId="0" borderId="132" xfId="2" applyFont="1" applyFill="1" applyBorder="1" applyAlignment="1">
      <alignment horizontal="center"/>
    </xf>
    <xf numFmtId="0" fontId="54" fillId="0" borderId="141" xfId="2" applyFont="1" applyFill="1" applyBorder="1" applyAlignment="1">
      <alignment horizontal="center"/>
    </xf>
    <xf numFmtId="164" fontId="54" fillId="0" borderId="119" xfId="3" applyNumberFormat="1" applyFont="1" applyFill="1" applyBorder="1" applyAlignment="1">
      <alignment horizontal="center" wrapText="1"/>
    </xf>
    <xf numFmtId="0" fontId="127" fillId="0" borderId="96" xfId="4" applyFont="1" applyFill="1" applyBorder="1" applyAlignment="1">
      <alignment wrapText="1"/>
    </xf>
    <xf numFmtId="164" fontId="54" fillId="33" borderId="79" xfId="4" applyNumberFormat="1" applyFont="1" applyFill="1" applyBorder="1" applyAlignment="1">
      <alignment horizontal="left" wrapText="1" indent="1"/>
    </xf>
    <xf numFmtId="0" fontId="127" fillId="35" borderId="146" xfId="1882" applyFont="1" applyFill="1" applyBorder="1"/>
    <xf numFmtId="0" fontId="127" fillId="0" borderId="132" xfId="1882" applyFont="1" applyFill="1" applyBorder="1" applyAlignment="1">
      <alignment horizontal="center"/>
    </xf>
    <xf numFmtId="0" fontId="127" fillId="0" borderId="0" xfId="1882" applyFont="1" applyFill="1" applyBorder="1" applyAlignment="1">
      <alignment horizontal="center"/>
    </xf>
    <xf numFmtId="164" fontId="54" fillId="33" borderId="147" xfId="4" applyNumberFormat="1" applyFont="1" applyFill="1" applyBorder="1" applyAlignment="1">
      <alignment horizontal="left" wrapText="1" indent="1"/>
    </xf>
    <xf numFmtId="164" fontId="54" fillId="0" borderId="148" xfId="3" applyNumberFormat="1" applyFont="1" applyFill="1" applyBorder="1" applyAlignment="1">
      <alignment horizontal="center" wrapText="1"/>
    </xf>
    <xf numFmtId="164" fontId="54" fillId="33" borderId="149" xfId="4" applyNumberFormat="1" applyFont="1" applyFill="1" applyBorder="1" applyAlignment="1">
      <alignment horizontal="left" wrapText="1" indent="1"/>
    </xf>
    <xf numFmtId="164" fontId="54" fillId="0" borderId="150" xfId="3" applyNumberFormat="1" applyFont="1" applyFill="1" applyBorder="1" applyAlignment="1">
      <alignment horizontal="center" wrapText="1"/>
    </xf>
    <xf numFmtId="0" fontId="127" fillId="35" borderId="147" xfId="1882" applyFont="1" applyFill="1" applyBorder="1"/>
    <xf numFmtId="0" fontId="54" fillId="0" borderId="136" xfId="1962" applyFont="1" applyFill="1" applyBorder="1" applyAlignment="1">
      <alignment horizontal="center"/>
    </xf>
    <xf numFmtId="0" fontId="127" fillId="35" borderId="147" xfId="1882" applyFont="1" applyFill="1" applyBorder="1" applyAlignment="1">
      <alignment wrapText="1"/>
    </xf>
    <xf numFmtId="0" fontId="127" fillId="35" borderId="146" xfId="1882" applyFont="1" applyFill="1" applyBorder="1" applyAlignment="1">
      <alignment wrapText="1"/>
    </xf>
    <xf numFmtId="0" fontId="127" fillId="0" borderId="82" xfId="4" applyFont="1" applyFill="1" applyBorder="1" applyAlignment="1">
      <alignment horizontal="left" vertical="center"/>
    </xf>
    <xf numFmtId="0" fontId="127" fillId="0" borderId="132" xfId="4" applyFont="1" applyFill="1" applyBorder="1"/>
    <xf numFmtId="0" fontId="99" fillId="0" borderId="0" xfId="2739" applyFont="1" applyAlignment="1">
      <alignment horizontal="left" vertical="center" wrapText="1"/>
    </xf>
    <xf numFmtId="0" fontId="132" fillId="0" borderId="0" xfId="1882" applyFont="1" applyFill="1" applyBorder="1" applyAlignment="1">
      <alignment horizontal="center" vertical="center"/>
    </xf>
    <xf numFmtId="1" fontId="132" fillId="0" borderId="151" xfId="1882" applyNumberFormat="1" applyFont="1" applyFill="1" applyBorder="1" applyAlignment="1">
      <alignment horizontal="center" vertical="center" wrapText="1"/>
    </xf>
    <xf numFmtId="0" fontId="132" fillId="0" borderId="121" xfId="1882" applyFont="1" applyFill="1" applyBorder="1" applyAlignment="1">
      <alignment horizontal="left" vertical="top"/>
    </xf>
    <xf numFmtId="0" fontId="127" fillId="0" borderId="152" xfId="1882" applyFont="1" applyFill="1" applyBorder="1" applyAlignment="1">
      <alignment horizontal="center" vertical="center"/>
    </xf>
    <xf numFmtId="0" fontId="127" fillId="0" borderId="153" xfId="1882" applyFont="1" applyFill="1" applyBorder="1" applyAlignment="1">
      <alignment horizontal="center" vertical="center"/>
    </xf>
    <xf numFmtId="0" fontId="127" fillId="0" borderId="43" xfId="1882" applyFont="1" applyFill="1" applyBorder="1" applyAlignment="1">
      <alignment horizontal="left" vertical="center"/>
    </xf>
    <xf numFmtId="0" fontId="127" fillId="0" borderId="65" xfId="1882" applyFont="1" applyFill="1" applyBorder="1" applyAlignment="1">
      <alignment horizontal="center" vertical="center"/>
    </xf>
    <xf numFmtId="0" fontId="99" fillId="0" borderId="0" xfId="1876" applyFont="1" applyAlignment="1">
      <alignment horizontal="left"/>
    </xf>
    <xf numFmtId="167" fontId="54" fillId="0" borderId="155" xfId="2532" applyNumberFormat="1" applyFont="1" applyFill="1" applyBorder="1" applyAlignment="1">
      <alignment horizontal="center" vertical="center"/>
    </xf>
    <xf numFmtId="167" fontId="54" fillId="0" borderId="156" xfId="2532" applyNumberFormat="1" applyFont="1" applyFill="1" applyBorder="1" applyAlignment="1">
      <alignment horizontal="center" vertical="center"/>
    </xf>
    <xf numFmtId="167" fontId="54" fillId="0" borderId="88" xfId="2532" applyNumberFormat="1" applyFont="1" applyFill="1" applyBorder="1" applyAlignment="1">
      <alignment horizontal="center" vertical="center"/>
    </xf>
    <xf numFmtId="0" fontId="127" fillId="0" borderId="154" xfId="2532" applyNumberFormat="1" applyFont="1" applyFill="1" applyBorder="1" applyAlignment="1">
      <alignment horizontal="center" vertical="center"/>
    </xf>
    <xf numFmtId="0" fontId="127" fillId="0" borderId="82" xfId="2532" applyNumberFormat="1" applyFont="1" applyFill="1" applyBorder="1" applyAlignment="1">
      <alignment horizontal="center" vertical="center"/>
    </xf>
    <xf numFmtId="164" fontId="54" fillId="34" borderId="101" xfId="4" applyNumberFormat="1" applyFont="1" applyFill="1" applyBorder="1" applyAlignment="1">
      <alignment wrapText="1"/>
    </xf>
    <xf numFmtId="164" fontId="54" fillId="34" borderId="94" xfId="4" applyNumberFormat="1" applyFont="1" applyFill="1" applyBorder="1" applyAlignment="1">
      <alignment wrapText="1"/>
    </xf>
    <xf numFmtId="164" fontId="25" fillId="34" borderId="40" xfId="4" applyNumberFormat="1" applyFont="1" applyFill="1" applyBorder="1" applyAlignment="1">
      <alignment horizontal="right" wrapText="1"/>
    </xf>
    <xf numFmtId="164" fontId="54" fillId="0" borderId="0" xfId="4" applyNumberFormat="1" applyFont="1" applyFill="1" applyBorder="1" applyAlignment="1">
      <alignment horizontal="center" wrapText="1"/>
    </xf>
    <xf numFmtId="164" fontId="54" fillId="0" borderId="94" xfId="4" applyNumberFormat="1" applyFont="1" applyFill="1" applyBorder="1" applyAlignment="1">
      <alignment horizontal="center" wrapText="1"/>
    </xf>
    <xf numFmtId="191" fontId="24" fillId="0" borderId="0" xfId="2" applyNumberFormat="1" applyFill="1"/>
    <xf numFmtId="0" fontId="24" fillId="0" borderId="0" xfId="2" applyFill="1" applyBorder="1" applyAlignment="1">
      <alignment wrapText="1"/>
    </xf>
    <xf numFmtId="164" fontId="54" fillId="0" borderId="95" xfId="6" applyNumberFormat="1" applyFont="1" applyFill="1" applyBorder="1" applyAlignment="1">
      <alignment horizontal="center" wrapText="1"/>
    </xf>
    <xf numFmtId="164" fontId="54" fillId="0" borderId="13" xfId="3" applyNumberFormat="1" applyFont="1" applyFill="1" applyBorder="1" applyAlignment="1">
      <alignment horizontal="center" wrapText="1"/>
    </xf>
    <xf numFmtId="164" fontId="54" fillId="0" borderId="95" xfId="3" applyNumberFormat="1" applyFont="1" applyFill="1" applyBorder="1" applyAlignment="1">
      <alignment horizontal="center" wrapText="1"/>
    </xf>
    <xf numFmtId="164" fontId="54" fillId="0" borderId="40" xfId="3" applyNumberFormat="1" applyFont="1" applyFill="1" applyBorder="1" applyAlignment="1">
      <alignment horizontal="center" wrapText="1"/>
    </xf>
    <xf numFmtId="164" fontId="54" fillId="0" borderId="14" xfId="4" applyNumberFormat="1" applyFont="1" applyFill="1" applyBorder="1" applyAlignment="1">
      <alignment horizontal="right" wrapText="1"/>
    </xf>
    <xf numFmtId="164" fontId="54" fillId="0" borderId="99" xfId="4" applyNumberFormat="1" applyFont="1" applyFill="1" applyBorder="1" applyAlignment="1">
      <alignment wrapText="1"/>
    </xf>
    <xf numFmtId="0" fontId="0" fillId="0" borderId="0" xfId="0" applyFill="1" applyBorder="1"/>
    <xf numFmtId="0" fontId="0" fillId="0" borderId="0" xfId="0" applyFill="1" applyBorder="1" applyAlignment="1">
      <alignment wrapText="1"/>
    </xf>
    <xf numFmtId="191" fontId="0" fillId="0" borderId="0" xfId="0" applyNumberFormat="1"/>
    <xf numFmtId="164" fontId="54" fillId="0" borderId="69" xfId="1882" applyNumberFormat="1" applyFont="1" applyFill="1" applyBorder="1" applyAlignment="1">
      <alignment horizontal="center" vertical="center" wrapText="1"/>
    </xf>
    <xf numFmtId="164" fontId="54" fillId="0" borderId="105" xfId="1882" applyNumberFormat="1" applyFont="1" applyFill="1" applyBorder="1" applyAlignment="1">
      <alignment horizontal="center" vertical="center" wrapText="1"/>
    </xf>
    <xf numFmtId="191" fontId="127" fillId="92" borderId="71" xfId="1882" applyNumberFormat="1" applyFont="1" applyFill="1" applyBorder="1" applyAlignment="1">
      <alignment horizontal="center" vertical="center" wrapText="1"/>
    </xf>
    <xf numFmtId="191" fontId="127" fillId="92" borderId="43" xfId="1882" applyNumberFormat="1" applyFont="1" applyFill="1" applyBorder="1" applyAlignment="1">
      <alignment horizontal="center" vertical="center" wrapText="1"/>
    </xf>
    <xf numFmtId="191" fontId="54" fillId="92" borderId="69" xfId="1866" applyNumberFormat="1" applyFont="1" applyFill="1" applyBorder="1" applyAlignment="1">
      <alignment horizontal="center" vertical="center" wrapText="1"/>
    </xf>
    <xf numFmtId="191" fontId="54" fillId="92" borderId="24" xfId="1866" applyNumberFormat="1" applyFont="1" applyFill="1" applyBorder="1" applyAlignment="1">
      <alignment horizontal="center" vertical="center" wrapText="1"/>
    </xf>
    <xf numFmtId="191" fontId="54" fillId="92" borderId="105" xfId="1866" applyNumberFormat="1" applyFont="1" applyFill="1" applyBorder="1" applyAlignment="1">
      <alignment horizontal="center" vertical="center" wrapText="1"/>
    </xf>
    <xf numFmtId="191" fontId="54" fillId="92" borderId="62" xfId="1866" applyNumberFormat="1" applyFont="1" applyFill="1" applyBorder="1" applyAlignment="1">
      <alignment horizontal="center" vertical="center" wrapText="1"/>
    </xf>
    <xf numFmtId="164" fontId="54" fillId="92" borderId="69" xfId="1882" applyNumberFormat="1" applyFont="1" applyFill="1" applyBorder="1" applyAlignment="1">
      <alignment horizontal="center" vertical="center" wrapText="1"/>
    </xf>
    <xf numFmtId="164" fontId="54" fillId="92" borderId="24" xfId="1882" applyNumberFormat="1" applyFont="1" applyFill="1" applyBorder="1" applyAlignment="1">
      <alignment horizontal="center" vertical="center" wrapText="1"/>
    </xf>
    <xf numFmtId="164" fontId="54" fillId="92" borderId="105" xfId="1882" applyNumberFormat="1" applyFont="1" applyFill="1" applyBorder="1" applyAlignment="1">
      <alignment horizontal="center" vertical="center" wrapText="1"/>
    </xf>
    <xf numFmtId="164" fontId="54" fillId="92" borderId="62" xfId="1882" applyNumberFormat="1" applyFont="1" applyFill="1" applyBorder="1" applyAlignment="1">
      <alignment horizontal="center" vertical="center" wrapText="1"/>
    </xf>
    <xf numFmtId="164" fontId="25" fillId="0" borderId="0" xfId="4" applyNumberFormat="1" applyFont="1" applyFill="1" applyBorder="1" applyAlignment="1">
      <alignment horizontal="right" wrapText="1" indent="1"/>
    </xf>
    <xf numFmtId="164" fontId="25" fillId="0" borderId="10" xfId="4" applyNumberFormat="1" applyFont="1" applyFill="1" applyBorder="1" applyAlignment="1">
      <alignment horizontal="right" wrapText="1" indent="1"/>
    </xf>
    <xf numFmtId="0" fontId="24" fillId="92" borderId="24" xfId="2741" applyFill="1" applyBorder="1" applyAlignment="1">
      <alignment horizontal="center" vertical="center"/>
    </xf>
    <xf numFmtId="191" fontId="54" fillId="0" borderId="69" xfId="2" applyNumberFormat="1" applyFont="1" applyFill="1" applyBorder="1" applyAlignment="1">
      <alignment horizontal="center" vertical="center"/>
    </xf>
    <xf numFmtId="0" fontId="25" fillId="0" borderId="0" xfId="2060" applyFont="1" applyFill="1" applyAlignment="1">
      <alignment horizontal="left" vertical="center" wrapText="1"/>
    </xf>
    <xf numFmtId="0" fontId="127" fillId="0" borderId="82" xfId="2" applyFont="1" applyBorder="1" applyAlignment="1">
      <alignment horizontal="center" vertical="center" wrapText="1"/>
    </xf>
    <xf numFmtId="0" fontId="127" fillId="0" borderId="128" xfId="2" applyFont="1" applyBorder="1" applyAlignment="1">
      <alignment horizontal="center" vertical="center" wrapText="1"/>
    </xf>
    <xf numFmtId="0" fontId="54" fillId="0" borderId="101" xfId="0" applyFont="1" applyFill="1" applyBorder="1" applyAlignment="1">
      <alignment horizontal="center"/>
    </xf>
    <xf numFmtId="0" fontId="0" fillId="0" borderId="24" xfId="0" applyFill="1" applyBorder="1" applyAlignment="1"/>
    <xf numFmtId="0" fontId="54" fillId="0" borderId="119" xfId="0" applyFont="1" applyFill="1" applyBorder="1" applyAlignment="1">
      <alignment horizontal="center"/>
    </xf>
    <xf numFmtId="0" fontId="54" fillId="0" borderId="120" xfId="0" applyFont="1" applyFill="1" applyBorder="1" applyAlignment="1">
      <alignment horizontal="center"/>
    </xf>
    <xf numFmtId="164" fontId="25" fillId="34" borderId="110" xfId="7" applyNumberFormat="1" applyFont="1" applyFill="1" applyBorder="1" applyAlignment="1">
      <alignment horizontal="right" wrapText="1"/>
    </xf>
    <xf numFmtId="164" fontId="25" fillId="34" borderId="40" xfId="7" applyNumberFormat="1" applyFont="1" applyFill="1" applyBorder="1" applyAlignment="1">
      <alignment horizontal="right" wrapText="1"/>
    </xf>
    <xf numFmtId="164" fontId="54" fillId="92" borderId="0" xfId="1882" applyNumberFormat="1" applyFont="1" applyFill="1" applyBorder="1" applyAlignment="1">
      <alignment horizontal="left" wrapText="1" indent="1"/>
    </xf>
    <xf numFmtId="164" fontId="54" fillId="92" borderId="135" xfId="1882" applyNumberFormat="1" applyFont="1" applyFill="1" applyBorder="1" applyAlignment="1">
      <alignment horizontal="left" wrapText="1" indent="1"/>
    </xf>
    <xf numFmtId="0" fontId="28" fillId="0" borderId="17" xfId="6" applyFont="1" applyFill="1" applyBorder="1" applyAlignment="1">
      <alignment horizontal="right"/>
    </xf>
    <xf numFmtId="164" fontId="25" fillId="92" borderId="110" xfId="4" applyNumberFormat="1" applyFont="1" applyFill="1" applyBorder="1" applyAlignment="1">
      <alignment horizontal="right" wrapText="1" indent="1"/>
    </xf>
    <xf numFmtId="164" fontId="25" fillId="92" borderId="111" xfId="4" applyNumberFormat="1" applyFont="1" applyFill="1" applyBorder="1" applyAlignment="1">
      <alignment horizontal="right" wrapText="1" indent="1"/>
    </xf>
    <xf numFmtId="164" fontId="25" fillId="92" borderId="10" xfId="4" applyNumberFormat="1" applyFont="1" applyFill="1" applyBorder="1" applyAlignment="1">
      <alignment horizontal="right" wrapText="1"/>
    </xf>
    <xf numFmtId="164" fontId="25" fillId="92" borderId="10" xfId="4" applyNumberFormat="1" applyFont="1" applyFill="1" applyBorder="1" applyAlignment="1">
      <alignment horizontal="right" wrapText="1" indent="1"/>
    </xf>
    <xf numFmtId="164" fontId="25" fillId="92" borderId="11" xfId="4" applyNumberFormat="1" applyFont="1" applyFill="1" applyBorder="1" applyAlignment="1">
      <alignment horizontal="right" wrapText="1" indent="1"/>
    </xf>
    <xf numFmtId="164" fontId="25" fillId="92" borderId="110" xfId="7" applyNumberFormat="1" applyFont="1" applyFill="1" applyBorder="1" applyAlignment="1">
      <alignment horizontal="right" wrapText="1"/>
    </xf>
    <xf numFmtId="164" fontId="25" fillId="92" borderId="10" xfId="7" applyNumberFormat="1" applyFont="1" applyFill="1" applyBorder="1" applyAlignment="1">
      <alignment horizontal="right" wrapText="1"/>
    </xf>
    <xf numFmtId="164" fontId="25" fillId="92" borderId="40" xfId="4" applyNumberFormat="1" applyFont="1" applyFill="1" applyBorder="1" applyAlignment="1">
      <alignment horizontal="right" wrapText="1"/>
    </xf>
    <xf numFmtId="164" fontId="25" fillId="92" borderId="40" xfId="4" applyNumberFormat="1" applyFont="1" applyFill="1" applyBorder="1" applyAlignment="1">
      <alignment horizontal="right" wrapText="1" indent="1"/>
    </xf>
    <xf numFmtId="164" fontId="25" fillId="92" borderId="40" xfId="7" applyNumberFormat="1" applyFont="1" applyFill="1" applyBorder="1" applyAlignment="1">
      <alignment horizontal="right" wrapText="1"/>
    </xf>
    <xf numFmtId="0" fontId="127" fillId="0" borderId="158" xfId="4" applyFont="1" applyFill="1" applyBorder="1" applyAlignment="1">
      <alignment horizontal="center" vertical="center"/>
    </xf>
    <xf numFmtId="0" fontId="127" fillId="0" borderId="157" xfId="2" applyFont="1" applyBorder="1" applyAlignment="1">
      <alignment horizontal="center" vertical="center" wrapText="1"/>
    </xf>
    <xf numFmtId="0" fontId="28" fillId="0" borderId="159" xfId="6" applyFont="1" applyFill="1" applyBorder="1" applyAlignment="1">
      <alignment horizontal="right"/>
    </xf>
    <xf numFmtId="0" fontId="28" fillId="0" borderId="160" xfId="6" applyFont="1" applyFill="1" applyBorder="1" applyAlignment="1">
      <alignment horizontal="right"/>
    </xf>
    <xf numFmtId="0" fontId="28" fillId="0" borderId="161" xfId="6" applyFont="1" applyFill="1" applyBorder="1" applyAlignment="1">
      <alignment horizontal="right"/>
    </xf>
    <xf numFmtId="164" fontId="25" fillId="35" borderId="162" xfId="4" applyNumberFormat="1" applyFont="1" applyFill="1" applyBorder="1" applyAlignment="1">
      <alignment horizontal="right" wrapText="1" indent="1"/>
    </xf>
    <xf numFmtId="164" fontId="25" fillId="35" borderId="163" xfId="4" applyNumberFormat="1" applyFont="1" applyFill="1" applyBorder="1" applyAlignment="1">
      <alignment horizontal="right" wrapText="1" indent="1"/>
    </xf>
    <xf numFmtId="164" fontId="25" fillId="35" borderId="164" xfId="4" applyNumberFormat="1" applyFont="1" applyFill="1" applyBorder="1" applyAlignment="1">
      <alignment horizontal="right" wrapText="1" indent="1"/>
    </xf>
    <xf numFmtId="164" fontId="25" fillId="35" borderId="165" xfId="4" applyNumberFormat="1" applyFont="1" applyFill="1" applyBorder="1" applyAlignment="1">
      <alignment horizontal="right" wrapText="1" indent="1"/>
    </xf>
    <xf numFmtId="164" fontId="54" fillId="0" borderId="162" xfId="3" applyNumberFormat="1" applyFont="1" applyFill="1" applyBorder="1" applyAlignment="1">
      <alignment horizontal="center" wrapText="1"/>
    </xf>
    <xf numFmtId="0" fontId="54" fillId="0" borderId="163" xfId="2" applyFont="1" applyFill="1" applyBorder="1" applyAlignment="1">
      <alignment horizontal="center" vertical="center"/>
    </xf>
    <xf numFmtId="0" fontId="28" fillId="0" borderId="166" xfId="6" applyFont="1" applyFill="1" applyBorder="1" applyAlignment="1">
      <alignment horizontal="right"/>
    </xf>
    <xf numFmtId="0" fontId="28" fillId="0" borderId="167" xfId="6" applyFont="1" applyFill="1" applyBorder="1" applyAlignment="1">
      <alignment horizontal="right"/>
    </xf>
    <xf numFmtId="0" fontId="24" fillId="35" borderId="162" xfId="2" applyFill="1" applyBorder="1" applyAlignment="1">
      <alignment wrapText="1"/>
    </xf>
    <xf numFmtId="0" fontId="24" fillId="35" borderId="163" xfId="2" applyFill="1" applyBorder="1" applyAlignment="1">
      <alignment wrapText="1"/>
    </xf>
    <xf numFmtId="164" fontId="25" fillId="0" borderId="163" xfId="4" applyNumberFormat="1" applyFont="1" applyFill="1" applyBorder="1" applyAlignment="1">
      <alignment horizontal="right" wrapText="1" indent="1"/>
    </xf>
    <xf numFmtId="164" fontId="25" fillId="0" borderId="165" xfId="4" applyNumberFormat="1" applyFont="1" applyFill="1" applyBorder="1" applyAlignment="1">
      <alignment horizontal="right" wrapText="1" indent="1"/>
    </xf>
    <xf numFmtId="164" fontId="25" fillId="0" borderId="164" xfId="4" applyNumberFormat="1" applyFont="1" applyFill="1" applyBorder="1" applyAlignment="1">
      <alignment horizontal="right" wrapText="1" indent="1"/>
    </xf>
    <xf numFmtId="164" fontId="25" fillId="0" borderId="162" xfId="4" applyNumberFormat="1" applyFont="1" applyFill="1" applyBorder="1" applyAlignment="1">
      <alignment horizontal="right" wrapText="1" indent="1"/>
    </xf>
    <xf numFmtId="164" fontId="25" fillId="35" borderId="168" xfId="4" applyNumberFormat="1" applyFont="1" applyFill="1" applyBorder="1" applyAlignment="1">
      <alignment horizontal="right" wrapText="1" indent="1"/>
    </xf>
    <xf numFmtId="164" fontId="25" fillId="35" borderId="169" xfId="4" applyNumberFormat="1" applyFont="1" applyFill="1" applyBorder="1" applyAlignment="1">
      <alignment horizontal="right" wrapText="1" indent="1"/>
    </xf>
    <xf numFmtId="164" fontId="25" fillId="35" borderId="170" xfId="4" applyNumberFormat="1" applyFont="1" applyFill="1" applyBorder="1" applyAlignment="1">
      <alignment horizontal="right" wrapText="1" indent="1"/>
    </xf>
    <xf numFmtId="0" fontId="25" fillId="0" borderId="0" xfId="0" applyFont="1"/>
    <xf numFmtId="0" fontId="24" fillId="0" borderId="0" xfId="2" applyFont="1" applyAlignment="1">
      <alignment wrapText="1"/>
    </xf>
    <xf numFmtId="0" fontId="25" fillId="0" borderId="0" xfId="2060" applyFont="1" applyFill="1" applyAlignment="1">
      <alignment horizontal="left" vertical="center" wrapText="1"/>
    </xf>
    <xf numFmtId="0" fontId="25" fillId="0" borderId="0" xfId="0" applyFont="1" applyAlignment="1">
      <alignment vertical="center" wrapText="1"/>
    </xf>
    <xf numFmtId="0" fontId="0" fillId="0" borderId="0" xfId="0" applyAlignment="1">
      <alignment wrapText="1"/>
    </xf>
    <xf numFmtId="191" fontId="54" fillId="0" borderId="43" xfId="0" applyNumberFormat="1" applyFont="1" applyFill="1" applyBorder="1" applyAlignment="1">
      <alignment horizontal="center" vertical="center"/>
    </xf>
    <xf numFmtId="0" fontId="127" fillId="0" borderId="171" xfId="2739" applyFont="1" applyFill="1" applyBorder="1" applyAlignment="1">
      <alignment horizontal="center"/>
    </xf>
    <xf numFmtId="191" fontId="127" fillId="0" borderId="172" xfId="1882" applyNumberFormat="1" applyFont="1" applyFill="1" applyBorder="1" applyAlignment="1">
      <alignment horizontal="center" vertical="center" wrapText="1"/>
    </xf>
    <xf numFmtId="191" fontId="54" fillId="0" borderId="114" xfId="1866" applyNumberFormat="1" applyFont="1" applyFill="1" applyBorder="1" applyAlignment="1">
      <alignment horizontal="center" vertical="center" wrapText="1"/>
    </xf>
    <xf numFmtId="191" fontId="54" fillId="0" borderId="84" xfId="1866" applyNumberFormat="1" applyFont="1" applyFill="1" applyBorder="1" applyAlignment="1">
      <alignment horizontal="center" vertical="center" wrapText="1"/>
    </xf>
    <xf numFmtId="0" fontId="127" fillId="0" borderId="173" xfId="1882" applyFont="1" applyFill="1" applyBorder="1" applyAlignment="1">
      <alignment horizontal="center" vertical="center"/>
    </xf>
    <xf numFmtId="0" fontId="127" fillId="0" borderId="171" xfId="3" applyFont="1" applyFill="1" applyBorder="1" applyAlignment="1">
      <alignment horizontal="center"/>
    </xf>
    <xf numFmtId="191" fontId="127" fillId="0" borderId="172" xfId="3" applyNumberFormat="1" applyFont="1" applyFill="1" applyBorder="1" applyAlignment="1">
      <alignment horizontal="center"/>
    </xf>
    <xf numFmtId="0" fontId="0" fillId="0" borderId="114" xfId="0" applyFill="1" applyBorder="1" applyAlignment="1"/>
    <xf numFmtId="164" fontId="54" fillId="0" borderId="114" xfId="3" applyNumberFormat="1" applyFont="1" applyFill="1" applyBorder="1" applyAlignment="1">
      <alignment horizontal="center" wrapText="1"/>
    </xf>
    <xf numFmtId="164" fontId="54" fillId="0" borderId="84" xfId="3" applyNumberFormat="1" applyFont="1" applyFill="1" applyBorder="1" applyAlignment="1">
      <alignment horizontal="center" wrapText="1"/>
    </xf>
    <xf numFmtId="164" fontId="54" fillId="0" borderId="119" xfId="6" applyNumberFormat="1" applyFont="1" applyBorder="1" applyAlignment="1">
      <alignment horizontal="center" wrapText="1"/>
    </xf>
    <xf numFmtId="164" fontId="54" fillId="0" borderId="119" xfId="3" applyNumberFormat="1" applyFont="1" applyBorder="1" applyAlignment="1">
      <alignment horizontal="center" wrapText="1"/>
    </xf>
    <xf numFmtId="164" fontId="54" fillId="0" borderId="144" xfId="3" applyNumberFormat="1" applyFont="1" applyBorder="1" applyAlignment="1">
      <alignment horizontal="center" wrapText="1"/>
    </xf>
    <xf numFmtId="164" fontId="54" fillId="0" borderId="120" xfId="3" applyNumberFormat="1" applyFont="1" applyBorder="1" applyAlignment="1">
      <alignment horizontal="center" wrapText="1"/>
    </xf>
    <xf numFmtId="191" fontId="29" fillId="0" borderId="81" xfId="2739" applyNumberFormat="1" applyFont="1" applyFill="1" applyBorder="1" applyAlignment="1">
      <alignment horizontal="center"/>
    </xf>
    <xf numFmtId="191" fontId="54" fillId="0" borderId="0" xfId="0" applyNumberFormat="1" applyFont="1" applyFill="1" applyBorder="1" applyAlignment="1">
      <alignment horizontal="center"/>
    </xf>
    <xf numFmtId="164" fontId="25" fillId="0" borderId="169" xfId="4" applyNumberFormat="1" applyFont="1" applyFill="1" applyBorder="1" applyAlignment="1">
      <alignment horizontal="right" wrapText="1" indent="1"/>
    </xf>
    <xf numFmtId="0" fontId="2" fillId="0" borderId="0" xfId="2781" applyFont="1"/>
    <xf numFmtId="0" fontId="137" fillId="94" borderId="73" xfId="2781" applyNumberFormat="1" applyFont="1" applyFill="1" applyBorder="1" applyAlignment="1" applyProtection="1">
      <alignment horizontal="center" vertical="center" wrapText="1"/>
    </xf>
    <xf numFmtId="0" fontId="137" fillId="94" borderId="86" xfId="2781" applyNumberFormat="1" applyFont="1" applyFill="1" applyBorder="1" applyAlignment="1" applyProtection="1">
      <alignment horizontal="center" wrapText="1"/>
    </xf>
    <xf numFmtId="0" fontId="137" fillId="94" borderId="86" xfId="2781" applyFont="1" applyFill="1" applyBorder="1" applyAlignment="1">
      <alignment horizontal="center" wrapText="1"/>
    </xf>
    <xf numFmtId="0" fontId="99" fillId="0" borderId="106" xfId="2781" applyNumberFormat="1" applyFont="1" applyFill="1" applyBorder="1" applyAlignment="1" applyProtection="1">
      <alignment horizontal="left" vertical="center" wrapText="1"/>
    </xf>
    <xf numFmtId="3" fontId="99" fillId="0" borderId="74" xfId="2781" applyNumberFormat="1" applyFont="1" applyFill="1" applyBorder="1" applyAlignment="1" applyProtection="1">
      <alignment horizontal="center" vertical="center" wrapText="1"/>
    </xf>
    <xf numFmtId="167" fontId="2" fillId="0" borderId="0" xfId="2788" applyNumberFormat="1" applyFont="1"/>
    <xf numFmtId="0" fontId="99" fillId="0" borderId="106" xfId="2781" applyNumberFormat="1" applyFont="1" applyFill="1" applyBorder="1" applyAlignment="1" applyProtection="1">
      <alignment horizontal="left" vertical="center" wrapText="1" indent="1"/>
    </xf>
    <xf numFmtId="0" fontId="120" fillId="0" borderId="106" xfId="2781" applyNumberFormat="1" applyFont="1" applyFill="1" applyBorder="1" applyAlignment="1" applyProtection="1">
      <alignment horizontal="left" vertical="center" wrapText="1" indent="1"/>
    </xf>
    <xf numFmtId="3" fontId="120" fillId="0" borderId="74" xfId="2781" applyNumberFormat="1" applyFont="1" applyFill="1" applyBorder="1" applyAlignment="1" applyProtection="1">
      <alignment horizontal="center" vertical="center" wrapText="1"/>
    </xf>
    <xf numFmtId="0" fontId="139" fillId="0" borderId="106" xfId="2781" applyNumberFormat="1" applyFont="1" applyFill="1" applyBorder="1" applyAlignment="1" applyProtection="1">
      <alignment horizontal="left" vertical="center" wrapText="1" indent="2"/>
    </xf>
    <xf numFmtId="3" fontId="139" fillId="0" borderId="74" xfId="2781" applyNumberFormat="1" applyFont="1" applyFill="1" applyBorder="1" applyAlignment="1" applyProtection="1">
      <alignment horizontal="center" vertical="center" wrapText="1"/>
    </xf>
    <xf numFmtId="0" fontId="120" fillId="0" borderId="117" xfId="2781" applyNumberFormat="1" applyFont="1" applyFill="1" applyBorder="1" applyAlignment="1" applyProtection="1">
      <alignment horizontal="left" vertical="center" wrapText="1" indent="1"/>
    </xf>
    <xf numFmtId="3" fontId="120" fillId="0" borderId="76" xfId="2781" applyNumberFormat="1" applyFont="1" applyFill="1" applyBorder="1" applyAlignment="1" applyProtection="1">
      <alignment horizontal="center" vertical="center" wrapText="1"/>
    </xf>
    <xf numFmtId="164" fontId="99" fillId="0" borderId="24" xfId="2781" applyNumberFormat="1" applyFont="1" applyFill="1" applyBorder="1" applyAlignment="1" applyProtection="1">
      <alignment horizontal="center" vertical="center" wrapText="1"/>
    </xf>
    <xf numFmtId="164" fontId="120" fillId="0" borderId="24" xfId="2781" applyNumberFormat="1" applyFont="1" applyFill="1" applyBorder="1" applyAlignment="1" applyProtection="1">
      <alignment horizontal="center" vertical="center" wrapText="1"/>
    </xf>
    <xf numFmtId="164" fontId="139" fillId="0" borderId="24" xfId="2781" applyNumberFormat="1" applyFont="1" applyFill="1" applyBorder="1" applyAlignment="1" applyProtection="1">
      <alignment horizontal="center" vertical="center" wrapText="1"/>
    </xf>
    <xf numFmtId="164" fontId="120" fillId="0" borderId="62" xfId="2781" applyNumberFormat="1" applyFont="1" applyFill="1" applyBorder="1" applyAlignment="1" applyProtection="1">
      <alignment horizontal="center" vertical="center" wrapText="1"/>
    </xf>
    <xf numFmtId="3" fontId="99" fillId="0" borderId="24" xfId="2781" applyNumberFormat="1" applyFont="1" applyFill="1" applyBorder="1" applyAlignment="1" applyProtection="1">
      <alignment horizontal="center" vertical="center" wrapText="1"/>
    </xf>
    <xf numFmtId="3" fontId="120" fillId="0" borderId="24" xfId="2781" applyNumberFormat="1" applyFont="1" applyFill="1" applyBorder="1" applyAlignment="1" applyProtection="1">
      <alignment horizontal="center" vertical="center" wrapText="1"/>
    </xf>
    <xf numFmtId="3" fontId="139" fillId="0" borderId="24" xfId="2781" applyNumberFormat="1" applyFont="1" applyFill="1" applyBorder="1" applyAlignment="1" applyProtection="1">
      <alignment horizontal="center" vertical="center" wrapText="1"/>
    </xf>
    <xf numFmtId="3" fontId="120" fillId="0" borderId="62" xfId="2781" applyNumberFormat="1" applyFont="1" applyFill="1" applyBorder="1" applyAlignment="1" applyProtection="1">
      <alignment horizontal="center" vertical="center" wrapText="1"/>
    </xf>
    <xf numFmtId="3" fontId="99" fillId="0" borderId="75" xfId="2781" applyNumberFormat="1" applyFont="1" applyFill="1" applyBorder="1" applyAlignment="1" applyProtection="1">
      <alignment horizontal="center" vertical="center" wrapText="1"/>
    </xf>
    <xf numFmtId="3" fontId="99" fillId="0" borderId="114" xfId="2781" applyNumberFormat="1" applyFont="1" applyFill="1" applyBorder="1" applyAlignment="1" applyProtection="1">
      <alignment horizontal="center" vertical="center" wrapText="1"/>
    </xf>
    <xf numFmtId="3" fontId="120" fillId="0" borderId="75" xfId="2781" applyNumberFormat="1" applyFont="1" applyFill="1" applyBorder="1" applyAlignment="1" applyProtection="1">
      <alignment horizontal="center" vertical="center" wrapText="1"/>
    </xf>
    <xf numFmtId="3" fontId="120" fillId="0" borderId="114" xfId="2781" applyNumberFormat="1" applyFont="1" applyFill="1" applyBorder="1" applyAlignment="1" applyProtection="1">
      <alignment horizontal="center" vertical="center" wrapText="1"/>
    </xf>
    <xf numFmtId="3" fontId="139" fillId="0" borderId="75" xfId="2781" applyNumberFormat="1" applyFont="1" applyFill="1" applyBorder="1" applyAlignment="1" applyProtection="1">
      <alignment horizontal="center" vertical="center" wrapText="1"/>
    </xf>
    <xf numFmtId="3" fontId="139" fillId="0" borderId="114" xfId="2781" applyNumberFormat="1" applyFont="1" applyFill="1" applyBorder="1" applyAlignment="1" applyProtection="1">
      <alignment horizontal="center" vertical="center" wrapText="1"/>
    </xf>
    <xf numFmtId="3" fontId="120" fillId="0" borderId="77" xfId="2781" applyNumberFormat="1" applyFont="1" applyFill="1" applyBorder="1" applyAlignment="1" applyProtection="1">
      <alignment horizontal="center" vertical="center" wrapText="1"/>
    </xf>
    <xf numFmtId="3" fontId="120" fillId="0" borderId="84" xfId="2781" applyNumberFormat="1" applyFont="1" applyFill="1" applyBorder="1" applyAlignment="1" applyProtection="1">
      <alignment horizontal="center" vertical="center" wrapText="1"/>
    </xf>
    <xf numFmtId="0" fontId="139" fillId="0" borderId="0" xfId="2" applyFont="1" applyAlignment="1">
      <alignment wrapText="1"/>
    </xf>
    <xf numFmtId="0" fontId="139" fillId="0" borderId="0" xfId="2" applyFont="1" applyAlignment="1"/>
    <xf numFmtId="0" fontId="2" fillId="0" borderId="0" xfId="2781" applyFont="1" applyAlignment="1"/>
    <xf numFmtId="0" fontId="120" fillId="0" borderId="0" xfId="2781" applyFont="1" applyBorder="1" applyAlignment="1">
      <alignment horizontal="left" vertical="justify"/>
    </xf>
    <xf numFmtId="0" fontId="120" fillId="0" borderId="0" xfId="0" applyFont="1" applyAlignment="1">
      <alignment vertical="top" wrapText="1"/>
    </xf>
    <xf numFmtId="0" fontId="120" fillId="0" borderId="0" xfId="2781" applyFont="1" applyBorder="1" applyAlignment="1">
      <alignment horizontal="justify" vertical="justify"/>
    </xf>
    <xf numFmtId="0" fontId="120" fillId="0" borderId="0" xfId="0" applyFont="1" applyAlignment="1">
      <alignment vertical="top"/>
    </xf>
    <xf numFmtId="0" fontId="120" fillId="0" borderId="0" xfId="0" applyFont="1" applyAlignment="1">
      <alignment wrapText="1"/>
    </xf>
    <xf numFmtId="0" fontId="132" fillId="0" borderId="122" xfId="0" applyFont="1" applyFill="1" applyBorder="1" applyAlignment="1">
      <alignment horizontal="center" vertical="center"/>
    </xf>
    <xf numFmtId="0" fontId="127" fillId="0" borderId="73" xfId="4" applyFont="1" applyFill="1" applyBorder="1" applyAlignment="1">
      <alignment horizontal="left" vertical="center"/>
    </xf>
    <xf numFmtId="0" fontId="127" fillId="0" borderId="0" xfId="4" applyFont="1" applyFill="1" applyBorder="1" applyAlignment="1">
      <alignment horizontal="left" vertical="center"/>
    </xf>
    <xf numFmtId="0" fontId="127" fillId="0" borderId="0" xfId="4" applyFont="1" applyFill="1" applyBorder="1" applyAlignment="1">
      <alignment horizontal="center" vertical="center"/>
    </xf>
    <xf numFmtId="0" fontId="127" fillId="0" borderId="0" xfId="2" applyFont="1" applyBorder="1" applyAlignment="1">
      <alignment horizontal="center" vertical="center" wrapText="1"/>
    </xf>
    <xf numFmtId="0" fontId="127" fillId="0" borderId="119" xfId="2" applyFont="1" applyBorder="1" applyAlignment="1">
      <alignment horizontal="center" vertical="center" wrapText="1"/>
    </xf>
    <xf numFmtId="164" fontId="54" fillId="0" borderId="0" xfId="6" applyNumberFormat="1" applyFont="1" applyBorder="1" applyAlignment="1">
      <alignment horizontal="center" wrapText="1"/>
    </xf>
    <xf numFmtId="164" fontId="54" fillId="0" borderId="0" xfId="3" applyNumberFormat="1" applyFont="1" applyBorder="1" applyAlignment="1">
      <alignment horizontal="center" wrapText="1"/>
    </xf>
    <xf numFmtId="164" fontId="54" fillId="0" borderId="135" xfId="3" applyNumberFormat="1" applyFont="1" applyBorder="1" applyAlignment="1">
      <alignment horizontal="center" wrapText="1"/>
    </xf>
    <xf numFmtId="164" fontId="54" fillId="0" borderId="40" xfId="3" applyNumberFormat="1" applyFont="1" applyBorder="1" applyAlignment="1">
      <alignment horizontal="center" wrapText="1"/>
    </xf>
    <xf numFmtId="0" fontId="54" fillId="0" borderId="40" xfId="0" applyFont="1" applyFill="1" applyBorder="1" applyAlignment="1">
      <alignment horizontal="center"/>
    </xf>
    <xf numFmtId="164" fontId="54" fillId="0" borderId="144" xfId="3" applyNumberFormat="1" applyFont="1" applyFill="1" applyBorder="1" applyAlignment="1">
      <alignment horizontal="center" wrapText="1"/>
    </xf>
    <xf numFmtId="0" fontId="127" fillId="92" borderId="0" xfId="4" applyFont="1" applyFill="1" applyBorder="1" applyAlignment="1">
      <alignment horizontal="left" vertical="center"/>
    </xf>
    <xf numFmtId="0" fontId="127" fillId="92" borderId="0" xfId="4" applyFont="1" applyFill="1" applyBorder="1" applyAlignment="1">
      <alignment horizontal="center" vertical="center"/>
    </xf>
    <xf numFmtId="0" fontId="0" fillId="0" borderId="24" xfId="0" applyFill="1" applyBorder="1" applyAlignment="1"/>
    <xf numFmtId="0" fontId="127" fillId="0" borderId="171" xfId="2739" applyFont="1" applyBorder="1" applyAlignment="1">
      <alignment horizontal="center"/>
    </xf>
    <xf numFmtId="191" fontId="29" fillId="0" borderId="172" xfId="2739" applyNumberFormat="1" applyFont="1" applyFill="1" applyBorder="1" applyAlignment="1">
      <alignment horizontal="center"/>
    </xf>
    <xf numFmtId="0" fontId="24" fillId="0" borderId="114" xfId="2739" applyFill="1" applyBorder="1"/>
    <xf numFmtId="191" fontId="54" fillId="0" borderId="114" xfId="2739" applyNumberFormat="1" applyFont="1" applyFill="1" applyBorder="1" applyAlignment="1">
      <alignment horizontal="center" vertical="center"/>
    </xf>
    <xf numFmtId="191" fontId="54" fillId="0" borderId="84" xfId="2739" applyNumberFormat="1" applyFont="1" applyFill="1" applyBorder="1" applyAlignment="1">
      <alignment horizontal="center" vertical="center"/>
    </xf>
    <xf numFmtId="0" fontId="127" fillId="0" borderId="141" xfId="2" applyFont="1" applyBorder="1" applyAlignment="1">
      <alignment horizontal="center" vertical="center" wrapText="1"/>
    </xf>
    <xf numFmtId="0" fontId="28" fillId="0" borderId="0" xfId="4" applyFont="1" applyFill="1" applyBorder="1" applyAlignment="1">
      <alignment horizontal="left" vertical="center"/>
    </xf>
    <xf numFmtId="0" fontId="28" fillId="0" borderId="0" xfId="4" applyFont="1" applyFill="1" applyBorder="1" applyAlignment="1">
      <alignment horizontal="center" vertical="center"/>
    </xf>
    <xf numFmtId="0" fontId="28" fillId="0" borderId="0" xfId="2" applyFont="1" applyBorder="1" applyAlignment="1">
      <alignment horizontal="center" vertical="center" wrapText="1"/>
    </xf>
    <xf numFmtId="0" fontId="28" fillId="0" borderId="119" xfId="2" applyFont="1" applyBorder="1" applyAlignment="1">
      <alignment horizontal="center" vertical="center" wrapText="1"/>
    </xf>
    <xf numFmtId="0" fontId="28" fillId="92" borderId="0" xfId="4" applyFont="1" applyFill="1" applyBorder="1" applyAlignment="1">
      <alignment horizontal="left" vertical="center"/>
    </xf>
    <xf numFmtId="0" fontId="28" fillId="92" borderId="0" xfId="4" applyFont="1" applyFill="1" applyBorder="1" applyAlignment="1">
      <alignment horizontal="center" vertical="center"/>
    </xf>
    <xf numFmtId="164" fontId="25" fillId="0" borderId="0" xfId="6" applyNumberFormat="1" applyFont="1" applyFill="1" applyBorder="1" applyAlignment="1">
      <alignment horizontal="center" wrapText="1"/>
    </xf>
    <xf numFmtId="164" fontId="25" fillId="0" borderId="119" xfId="6" applyNumberFormat="1" applyFont="1" applyFill="1" applyBorder="1" applyAlignment="1">
      <alignment horizontal="center" wrapText="1"/>
    </xf>
    <xf numFmtId="164" fontId="25" fillId="0" borderId="135" xfId="6" applyNumberFormat="1" applyFont="1" applyFill="1" applyBorder="1" applyAlignment="1">
      <alignment horizontal="center" wrapText="1"/>
    </xf>
    <xf numFmtId="164" fontId="25" fillId="0" borderId="144" xfId="6" applyNumberFormat="1" applyFont="1" applyFill="1" applyBorder="1" applyAlignment="1">
      <alignment horizontal="center" wrapText="1"/>
    </xf>
    <xf numFmtId="0" fontId="1" fillId="0" borderId="0" xfId="2789"/>
    <xf numFmtId="0" fontId="99" fillId="33" borderId="0" xfId="1876" applyFont="1" applyFill="1" applyAlignment="1"/>
    <xf numFmtId="3" fontId="1" fillId="0" borderId="0" xfId="2789" applyNumberFormat="1"/>
    <xf numFmtId="0" fontId="26" fillId="33" borderId="0" xfId="1876" applyFont="1" applyFill="1" applyBorder="1" applyAlignment="1"/>
    <xf numFmtId="0" fontId="24" fillId="0" borderId="0" xfId="2790" applyAlignment="1"/>
    <xf numFmtId="3" fontId="24" fillId="0" borderId="0" xfId="2790" applyNumberFormat="1" applyAlignment="1"/>
    <xf numFmtId="3" fontId="25" fillId="0" borderId="0" xfId="1801" applyNumberFormat="1" applyFont="1" applyFill="1" applyBorder="1" applyAlignment="1">
      <alignment horizontal="right" wrapText="1"/>
    </xf>
    <xf numFmtId="0" fontId="25" fillId="33" borderId="0" xfId="1876" applyFont="1" applyFill="1" applyBorder="1" applyAlignment="1"/>
    <xf numFmtId="3" fontId="25" fillId="33" borderId="0" xfId="1876" applyNumberFormat="1" applyFont="1" applyFill="1" applyBorder="1" applyAlignment="1"/>
    <xf numFmtId="3" fontId="1" fillId="0" borderId="0" xfId="2789" quotePrefix="1" applyNumberFormat="1" applyFill="1" applyAlignment="1">
      <alignment horizontal="right"/>
    </xf>
    <xf numFmtId="4" fontId="1" fillId="0" borderId="0" xfId="2789" applyNumberFormat="1"/>
    <xf numFmtId="167" fontId="0" fillId="0" borderId="0" xfId="2791" applyNumberFormat="1" applyFont="1"/>
    <xf numFmtId="0" fontId="1" fillId="0" borderId="0" xfId="2789" applyAlignment="1"/>
    <xf numFmtId="0" fontId="22" fillId="0" borderId="0" xfId="2789" applyFont="1"/>
    <xf numFmtId="0" fontId="1" fillId="0" borderId="0" xfId="2789" applyFill="1" applyAlignment="1"/>
    <xf numFmtId="0" fontId="1" fillId="0" borderId="0" xfId="2789" applyFont="1" applyAlignment="1"/>
    <xf numFmtId="0" fontId="25" fillId="0" borderId="0" xfId="1876" applyFont="1" applyFill="1" applyBorder="1" applyAlignment="1"/>
    <xf numFmtId="0" fontId="25" fillId="0" borderId="0" xfId="2" applyFont="1"/>
    <xf numFmtId="0" fontId="25" fillId="0" borderId="0" xfId="0" applyFont="1" applyFill="1" applyAlignment="1">
      <alignment horizontal="justify" vertical="center"/>
    </xf>
    <xf numFmtId="0" fontId="25" fillId="0" borderId="0" xfId="0" applyFont="1" applyAlignment="1">
      <alignment horizontal="justify" vertical="center"/>
    </xf>
    <xf numFmtId="0" fontId="25" fillId="0" borderId="0" xfId="0" applyFont="1" applyFill="1" applyAlignment="1">
      <alignment horizontal="left" vertical="center" wrapText="1"/>
    </xf>
    <xf numFmtId="0" fontId="25" fillId="0" borderId="0" xfId="0" applyFont="1" applyAlignment="1">
      <alignment horizontal="justify" vertical="center" wrapText="1"/>
    </xf>
    <xf numFmtId="0" fontId="26" fillId="0" borderId="0" xfId="2" applyFont="1" applyBorder="1" applyAlignment="1">
      <alignment horizontal="left" wrapText="1"/>
    </xf>
    <xf numFmtId="0" fontId="25" fillId="0" borderId="0" xfId="2" applyFont="1" applyBorder="1" applyAlignment="1">
      <alignment wrapText="1"/>
    </xf>
    <xf numFmtId="0" fontId="24" fillId="0" borderId="0" xfId="2" applyFont="1" applyBorder="1" applyAlignment="1">
      <alignment wrapText="1"/>
    </xf>
    <xf numFmtId="0" fontId="127" fillId="0" borderId="74" xfId="3" applyFont="1" applyFill="1" applyBorder="1" applyAlignment="1">
      <alignment horizontal="left"/>
    </xf>
    <xf numFmtId="0" fontId="127" fillId="0" borderId="24" xfId="3" applyFont="1" applyFill="1" applyBorder="1" applyAlignment="1">
      <alignment horizontal="left"/>
    </xf>
    <xf numFmtId="0" fontId="0" fillId="0" borderId="24" xfId="0" applyFill="1" applyBorder="1" applyAlignment="1"/>
    <xf numFmtId="0" fontId="25" fillId="0" borderId="0" xfId="1865" applyFont="1" applyAlignment="1">
      <alignment horizontal="justify" wrapText="1"/>
    </xf>
    <xf numFmtId="0" fontId="24" fillId="0" borderId="0" xfId="1865" applyFont="1" applyAlignment="1">
      <alignment wrapText="1"/>
    </xf>
    <xf numFmtId="0" fontId="99" fillId="0" borderId="40" xfId="2741" applyFont="1" applyFill="1" applyBorder="1" applyAlignment="1">
      <alignment horizontal="left" vertical="top" wrapText="1"/>
    </xf>
    <xf numFmtId="0" fontId="26" fillId="33" borderId="0" xfId="2740" applyFont="1" applyFill="1" applyAlignment="1">
      <alignment horizontal="left" vertical="center" wrapText="1"/>
    </xf>
    <xf numFmtId="164" fontId="26" fillId="33" borderId="0" xfId="3" applyNumberFormat="1" applyFont="1" applyFill="1" applyBorder="1" applyAlignment="1">
      <alignment horizontal="left" wrapText="1"/>
    </xf>
    <xf numFmtId="164" fontId="25" fillId="33" borderId="0" xfId="3" applyNumberFormat="1" applyFont="1" applyFill="1" applyBorder="1" applyAlignment="1">
      <alignment horizontal="left" wrapText="1"/>
    </xf>
    <xf numFmtId="0" fontId="99" fillId="0" borderId="0" xfId="2739" applyFont="1" applyAlignment="1">
      <alignment horizontal="left" vertical="center" wrapText="1"/>
    </xf>
    <xf numFmtId="0" fontId="0" fillId="0" borderId="0" xfId="0" applyAlignment="1">
      <alignment horizontal="left" vertical="center" wrapText="1"/>
    </xf>
    <xf numFmtId="0" fontId="26" fillId="0" borderId="0" xfId="2" applyFont="1" applyAlignment="1">
      <alignment wrapText="1"/>
    </xf>
    <xf numFmtId="0" fontId="24" fillId="0" borderId="0" xfId="2" applyFont="1" applyAlignment="1">
      <alignment wrapText="1"/>
    </xf>
    <xf numFmtId="0" fontId="25" fillId="0" borderId="0" xfId="2060" applyFont="1" applyFill="1" applyAlignment="1">
      <alignment horizontal="left" vertical="center" wrapText="1"/>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2" applyFont="1" applyAlignment="1">
      <alignment wrapText="1"/>
    </xf>
    <xf numFmtId="0" fontId="0" fillId="0" borderId="0" xfId="0" applyAlignment="1">
      <alignment wrapText="1"/>
    </xf>
    <xf numFmtId="164" fontId="54" fillId="34" borderId="16" xfId="4" applyNumberFormat="1" applyFont="1" applyFill="1" applyBorder="1" applyAlignment="1">
      <alignment wrapText="1"/>
    </xf>
    <xf numFmtId="164" fontId="54" fillId="34" borderId="15" xfId="4" applyNumberFormat="1" applyFont="1" applyFill="1" applyBorder="1" applyAlignment="1">
      <alignment wrapText="1"/>
    </xf>
    <xf numFmtId="164" fontId="54" fillId="34" borderId="101" xfId="4" applyNumberFormat="1" applyFont="1" applyFill="1" applyBorder="1" applyAlignment="1">
      <alignment wrapText="1"/>
    </xf>
    <xf numFmtId="164" fontId="54" fillId="34" borderId="102" xfId="4" applyNumberFormat="1" applyFont="1" applyFill="1" applyBorder="1" applyAlignment="1">
      <alignment wrapText="1"/>
    </xf>
    <xf numFmtId="0" fontId="127" fillId="0" borderId="92" xfId="4" applyFont="1" applyBorder="1" applyAlignment="1"/>
    <xf numFmtId="0" fontId="127" fillId="0" borderId="97" xfId="4" applyFont="1" applyBorder="1" applyAlignment="1"/>
    <xf numFmtId="164" fontId="54" fillId="34" borderId="94" xfId="4" applyNumberFormat="1" applyFont="1" applyFill="1" applyBorder="1" applyAlignment="1">
      <alignment wrapText="1"/>
    </xf>
    <xf numFmtId="164" fontId="54" fillId="34" borderId="98" xfId="4" applyNumberFormat="1" applyFont="1" applyFill="1" applyBorder="1" applyAlignment="1">
      <alignment wrapText="1"/>
    </xf>
    <xf numFmtId="164" fontId="54" fillId="34" borderId="92" xfId="4" applyNumberFormat="1" applyFont="1" applyFill="1" applyBorder="1" applyAlignment="1">
      <alignment wrapText="1"/>
    </xf>
    <xf numFmtId="164" fontId="54" fillId="34" borderId="100" xfId="4" applyNumberFormat="1" applyFont="1" applyFill="1" applyBorder="1" applyAlignment="1">
      <alignment wrapText="1"/>
    </xf>
    <xf numFmtId="0" fontId="28" fillId="0" borderId="20" xfId="4" applyFont="1" applyBorder="1" applyAlignment="1">
      <alignment horizontal="right"/>
    </xf>
    <xf numFmtId="0" fontId="28" fillId="0" borderId="17" xfId="4" applyFont="1" applyBorder="1" applyAlignment="1">
      <alignment horizontal="right"/>
    </xf>
    <xf numFmtId="0" fontId="28" fillId="0" borderId="19" xfId="4" applyFont="1" applyBorder="1" applyAlignment="1">
      <alignment horizontal="right"/>
    </xf>
    <xf numFmtId="164" fontId="25" fillId="34" borderId="109" xfId="4" applyNumberFormat="1" applyFont="1" applyFill="1" applyBorder="1" applyAlignment="1">
      <alignment horizontal="right" wrapText="1"/>
    </xf>
    <xf numFmtId="164" fontId="25" fillId="34" borderId="110" xfId="4" applyNumberFormat="1" applyFont="1" applyFill="1" applyBorder="1" applyAlignment="1">
      <alignment horizontal="right" wrapText="1"/>
    </xf>
    <xf numFmtId="164" fontId="25" fillId="34" borderId="12" xfId="4" applyNumberFormat="1" applyFont="1" applyFill="1" applyBorder="1" applyAlignment="1">
      <alignment horizontal="right" wrapText="1"/>
    </xf>
    <xf numFmtId="164" fontId="25" fillId="34" borderId="10" xfId="4" applyNumberFormat="1" applyFont="1" applyFill="1" applyBorder="1" applyAlignment="1">
      <alignment horizontal="right" wrapText="1"/>
    </xf>
    <xf numFmtId="164" fontId="25" fillId="34" borderId="80" xfId="4" applyNumberFormat="1" applyFont="1" applyFill="1" applyBorder="1" applyAlignment="1">
      <alignment horizontal="right" wrapText="1"/>
    </xf>
    <xf numFmtId="164" fontId="25" fillId="34" borderId="40" xfId="4" applyNumberFormat="1" applyFont="1" applyFill="1" applyBorder="1" applyAlignment="1">
      <alignment horizontal="right" wrapText="1"/>
    </xf>
    <xf numFmtId="0" fontId="25" fillId="0" borderId="0" xfId="2" applyFont="1" applyAlignment="1">
      <alignment vertical="center" wrapText="1"/>
    </xf>
    <xf numFmtId="0" fontId="25" fillId="0" borderId="0" xfId="1876" applyFont="1" applyFill="1" applyBorder="1" applyAlignment="1">
      <alignment wrapText="1"/>
    </xf>
    <xf numFmtId="0" fontId="25" fillId="0" borderId="0" xfId="0" applyFont="1" applyFill="1" applyAlignment="1">
      <alignment vertical="center" wrapText="1"/>
    </xf>
    <xf numFmtId="0" fontId="29" fillId="0" borderId="0" xfId="2741" applyFont="1" applyFill="1" applyAlignment="1">
      <alignment horizontal="left" wrapText="1"/>
    </xf>
    <xf numFmtId="0" fontId="99" fillId="0" borderId="0" xfId="2741" applyFont="1" applyFill="1" applyAlignment="1">
      <alignment horizontal="left" wrapText="1"/>
    </xf>
    <xf numFmtId="0" fontId="26" fillId="0" borderId="0" xfId="2741" applyFont="1" applyFill="1" applyAlignment="1">
      <alignment horizontal="left" vertical="center" wrapText="1"/>
    </xf>
    <xf numFmtId="0" fontId="26" fillId="0" borderId="0" xfId="2740" applyFont="1" applyFill="1" applyAlignment="1">
      <alignment horizontal="left"/>
    </xf>
    <xf numFmtId="0" fontId="99" fillId="0" borderId="0" xfId="2739" applyFont="1" applyFill="1" applyAlignment="1">
      <alignment horizontal="left" wrapText="1"/>
    </xf>
    <xf numFmtId="0" fontId="26" fillId="0" borderId="0" xfId="2740" applyFont="1" applyFill="1" applyBorder="1" applyAlignment="1">
      <alignment horizontal="left" wrapText="1"/>
    </xf>
    <xf numFmtId="0" fontId="25" fillId="0" borderId="0" xfId="2740" applyFont="1" applyFill="1" applyAlignment="1">
      <alignment horizontal="left" wrapText="1"/>
    </xf>
    <xf numFmtId="0" fontId="25" fillId="0" borderId="0" xfId="3" applyFont="1" applyFill="1" applyAlignment="1">
      <alignment horizontal="left" vertical="center" wrapText="1"/>
    </xf>
    <xf numFmtId="0" fontId="120" fillId="0" borderId="0" xfId="2781" applyFont="1" applyFill="1" applyBorder="1" applyAlignment="1">
      <alignment horizontal="justify" vertical="justify" wrapText="1"/>
    </xf>
    <xf numFmtId="0" fontId="120" fillId="0" borderId="0" xfId="0" applyFont="1" applyAlignment="1">
      <alignment wrapText="1"/>
    </xf>
    <xf numFmtId="0" fontId="120" fillId="0" borderId="0" xfId="2781" applyFont="1" applyBorder="1" applyAlignment="1">
      <alignment horizontal="left" vertical="top" wrapText="1"/>
    </xf>
    <xf numFmtId="0" fontId="120" fillId="0" borderId="0" xfId="0" applyFont="1" applyAlignment="1">
      <alignment vertical="top" wrapText="1"/>
    </xf>
    <xf numFmtId="0" fontId="120" fillId="0" borderId="0" xfId="2781" applyFont="1" applyBorder="1" applyAlignment="1">
      <alignment horizontal="justify" vertical="top"/>
    </xf>
    <xf numFmtId="0" fontId="120" fillId="0" borderId="0" xfId="0" applyFont="1" applyAlignment="1">
      <alignment vertical="top"/>
    </xf>
    <xf numFmtId="0" fontId="120" fillId="35" borderId="0" xfId="1946" applyFont="1" applyFill="1" applyAlignment="1">
      <alignment horizontal="justify" vertical="center"/>
    </xf>
    <xf numFmtId="0" fontId="130" fillId="35" borderId="0" xfId="1946" applyFont="1" applyFill="1" applyBorder="1" applyAlignment="1">
      <alignment horizontal="justify" vertical="center"/>
    </xf>
    <xf numFmtId="0" fontId="24" fillId="35" borderId="0" xfId="1946" applyFont="1" applyFill="1" applyAlignment="1">
      <alignment horizontal="justify" vertical="center"/>
    </xf>
    <xf numFmtId="0" fontId="118" fillId="0" borderId="0" xfId="2792" quotePrefix="1"/>
    <xf numFmtId="0" fontId="118" fillId="0" borderId="0" xfId="2792"/>
  </cellXfs>
  <cellStyles count="2793">
    <cellStyle name="------    blanc" xfId="8"/>
    <cellStyle name="------    blanc 2" xfId="9"/>
    <cellStyle name="$1000s (0)" xfId="10"/>
    <cellStyle name="%??O%??P%??Q%??R%??S%??T%??U%??V%??W%??X%??Y%??Z%??[%??\%??]%??^%??_%??`%??a%?" xfId="11"/>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xfId="12"/>
    <cellStyle name="?_x0002_nt?_x0002_ie?_x0002_de?_x0002_ b?_x0002_ch?_x0002_d ?_x0002_re?_x0002_ k?_x0002_we?_x0002_d_x0003_?_x0002_d_x000e_?_x0002_ _x0008_?_x0002__x000e_ ?_x0002_ ‡?_x0002_i`?_x0003_N_x0013_e?_x0003_'|'?_x0002_ve?_x0002_le?_x0002_s ?_x0002_i%?_x0005_größe?_x0002_ a?_x0002_he?_x0002_on?_x0002_rt?_x0002_at?_x0002_e 2" xfId="13"/>
    <cellStyle name="_03 - Synthèse P.207 - format MIOMCTI" xfId="14"/>
    <cellStyle name="_03 - Synthèse P.207 - format MIOMCTI 2" xfId="15"/>
    <cellStyle name="_1. AAPRAT" xfId="16"/>
    <cellStyle name="_1.Fichier de synthèse missions - version brute 10-11-12" xfId="17"/>
    <cellStyle name="_1.Fichier de synthèse missions - version brute 10-11-12 2" xfId="18"/>
    <cellStyle name="_1-tendanciel CP" xfId="19"/>
    <cellStyle name="_1-tendanciel CP 2" xfId="20"/>
    <cellStyle name="_1-tendanciel CP 2 2" xfId="21"/>
    <cellStyle name="_1-tendanciel CP 3" xfId="22"/>
    <cellStyle name="_1-tendanciel CP 4" xfId="23"/>
    <cellStyle name="_1-tendanciel CP_7BAED_BG_IAI_PMT 23-03 VD" xfId="24"/>
    <cellStyle name="_2011-03-31 8BCJS_CULTURE_RETOUR_recalé_cas" xfId="25"/>
    <cellStyle name="_2011-03-31 8BCJS_CULTURE_RETOUR_recalé_cas 2" xfId="26"/>
    <cellStyle name="_2011-03-31 8BCJS_CULTURE_RETOUR_recalé_cas 3" xfId="27"/>
    <cellStyle name="_3BEN_BG_SCO_PMT_SYNTHESE_T2_HT2_MIES" xfId="28"/>
    <cellStyle name="_3BEN_BG_SCO_PMT_SYNTHESE_T2_HT2_MIES 2" xfId="29"/>
    <cellStyle name="_3BEN_BG_SCO_PMT_SYNTHESE_T2_HT2_MIES 2 2" xfId="30"/>
    <cellStyle name="_3BEN_BG_SCO_PMT_SYNTHESE_T2_HT2_MIES 3" xfId="31"/>
    <cellStyle name="_3BEN_BG_SCO_PMT_SYNTHESE_T2_HT2_MIES 4" xfId="32"/>
    <cellStyle name="_3MIRES_BG_MIRES_PMT_2013-2016_V1" xfId="33"/>
    <cellStyle name="_3MIRES_BG_MIRES_PMT_2013-2016_V1 2" xfId="34"/>
    <cellStyle name="_3MIRES_BG_MIRES_PMT_2013-2016_V1 2 2" xfId="35"/>
    <cellStyle name="_3MIRES_BG_MIRES_PMT_2013-2016_V1 3" xfId="36"/>
    <cellStyle name="_3MIRES_BG_MIRES_PMT_2013-2016_V1 4" xfId="37"/>
    <cellStyle name="_4BLVT_BG_VILLELOGT_PMT v2" xfId="38"/>
    <cellStyle name="_4BLVT_BG_VILLELOGT_PMT v2 2" xfId="39"/>
    <cellStyle name="_4BLVT_BG_VILLELOGT_PMT v2 2 2" xfId="40"/>
    <cellStyle name="_4BLVT_BG_VILLELOGT_PMT v2 3" xfId="41"/>
    <cellStyle name="_4BLVT_BG_VILLELOGT_PMT v2 4" xfId="42"/>
    <cellStyle name="_4BLVT_EF_EPARGNE_PREV2013-2015_V3" xfId="43"/>
    <cellStyle name="_4BT_BG_EDAD_PMT v04 04 2012 mise à jour Météo-France(2)" xfId="44"/>
    <cellStyle name="_4BT_BG_EDAD_PMT v04 04 2012 mise à jour Météo-France(2) 2" xfId="45"/>
    <cellStyle name="_4BT_BG_EDAD_PMT v04 04 2012 mise à jour Météo-France(2) 2 2" xfId="46"/>
    <cellStyle name="_4BT_BG_EDAD_PMT v04 04 2012 mise à jour Météo-France(2) 3" xfId="47"/>
    <cellStyle name="_4BT_BG_EDAD_PMT v04 04 2012 mise à jour Météo-France(2) 4" xfId="48"/>
    <cellStyle name="_4BT_BG_EDAD_PMT V27 4BT 4BLVT 4BDD T2HT2 " xfId="49"/>
    <cellStyle name="_4BT_BG_EDAD_PMT V27 4BT 4BLVT 4BDD T2HT2  2" xfId="50"/>
    <cellStyle name="_4BT_BG_EDAD_PMT V27 4BT 4BLVT 4BDD T2HT2  2 2" xfId="51"/>
    <cellStyle name="_4BT_BG_EDAD_PMT V27 4BT 4BLVT 4BDD T2HT2  3" xfId="52"/>
    <cellStyle name="_4BT_BG_EDAD_PMT V27 4BT 4BLVT 4BDD T2HT2  4" xfId="53"/>
    <cellStyle name="_4BT_EDAD_Vdef" xfId="54"/>
    <cellStyle name="_4BT_EDAD_Vdef 2" xfId="55"/>
    <cellStyle name="_4BT_EDAD_Vdef 3" xfId="56"/>
    <cellStyle name="_4-mesures économies" xfId="57"/>
    <cellStyle name="_4-mesures économies 2" xfId="58"/>
    <cellStyle name="_4-mesures économies 2 2" xfId="59"/>
    <cellStyle name="_4-mesures économies 3" xfId="60"/>
    <cellStyle name="_4-mesures économies 4" xfId="61"/>
    <cellStyle name="_5BDM_BG_ANCCOMB_PMT v6" xfId="62"/>
    <cellStyle name="_5BDM_BG_ANCCOMB_PMT v6 2" xfId="63"/>
    <cellStyle name="_5BDM_BG_ANCCOMB_PMT v6 2 2" xfId="64"/>
    <cellStyle name="_5BDM_BG_ANCCOMB_PMT v6 3" xfId="65"/>
    <cellStyle name="_5BDM_BG_ANCCOMB_PMT v6 4" xfId="66"/>
    <cellStyle name="_5BDM_BG_DEFENSE_PMTv3" xfId="67"/>
    <cellStyle name="_5BDM_BG_DEFENSE_PMTv3 2" xfId="68"/>
    <cellStyle name="_5BDM_BG_DEFENSE_PMTv3 2 2" xfId="69"/>
    <cellStyle name="_5BDM_BG_DEFENSE_PMTv3 3" xfId="70"/>
    <cellStyle name="_5BDM_BG_DEFENSE_PMTv3 4" xfId="71"/>
    <cellStyle name="_6BEFP_BG_TRAVEMP_PMT" xfId="72"/>
    <cellStyle name="_6BEFP_BG_TRAVEMP_PMT (2)" xfId="73"/>
    <cellStyle name="_6BEFP_BG_TRAVEMP_PMT 2" xfId="74"/>
    <cellStyle name="_6BEFP_BG_TRAVEMP_PMT 2 2" xfId="75"/>
    <cellStyle name="_6BEFP_BG_TRAVEMP_PMT 3" xfId="76"/>
    <cellStyle name="_6BEFP_BG_TRAVEMP_PMT 3 2" xfId="77"/>
    <cellStyle name="_6BEFP_BG_TRAVEMP_PMT 4" xfId="78"/>
    <cellStyle name="_6BEFP_BG_TRAVEMP_PMT 5" xfId="79"/>
    <cellStyle name="_6BEFP_BG_TRAVEMP_PMT 6" xfId="80"/>
    <cellStyle name="_6BEFP_BG_TRAVEMP_PMT 7" xfId="81"/>
    <cellStyle name="_6BEFP_BG_TRAVEMP_PMT 8" xfId="82"/>
    <cellStyle name="_6BEFP_BG_TRAVEMP_PMT envoi synthèse 23032012" xfId="83"/>
    <cellStyle name="_6BEFP_BG_TRAVEMP_PMT envoi synthèse 23032012 2" xfId="84"/>
    <cellStyle name="_6BEFP_BG_TRAVEMP_PMT envoi synthèse 23032012 2 2" xfId="85"/>
    <cellStyle name="_6BEFP_BG_TRAVEMP_PMT envoi synthèse 23032012 3" xfId="86"/>
    <cellStyle name="_6BEFP_BG_TRAVEMP_PMT envoi synthèse 23032012 4" xfId="87"/>
    <cellStyle name="_6BEFP_TRAVEMP" xfId="88"/>
    <cellStyle name="_6BEFP_TRAVEMP_CP-octobre2011 (2)" xfId="89"/>
    <cellStyle name="_6BEFP_TRAVEMP-CP-juillet2011" xfId="90"/>
    <cellStyle name="_6BRS_BG_RSR_PMT" xfId="91"/>
    <cellStyle name="_6BRS_BG_RSR_PMT 2" xfId="92"/>
    <cellStyle name="_6BRS_BG_RSR_PMT 2 2" xfId="93"/>
    <cellStyle name="_6BRS_BG_RSR_PMT 3" xfId="94"/>
    <cellStyle name="_6BRS_BG_RSR_PMT 4" xfId="95"/>
    <cellStyle name="_6BSI_BG_SOLIDARITE_PMT_synthèse_vf" xfId="96"/>
    <cellStyle name="_6BSI_BG_SOLIDARITE_PMT_synthèse_vf 2" xfId="97"/>
    <cellStyle name="_6BSI_BG_SOLIDARITE_PMT_synthèse_vf 2 2" xfId="98"/>
    <cellStyle name="_6BSI_BG_SOLIDARITE_PMT_synthèse_vf 3" xfId="99"/>
    <cellStyle name="_6BSI_BG_SOLIDARITE_PMT_synthèse_vf 4" xfId="100"/>
    <cellStyle name="_6BSI_BG_SOLIDARITE_PMT_synthèse_vfBPB post 1er tour" xfId="101"/>
    <cellStyle name="_6BSI_BG_SOLIDARITE_PMT_synthèse_vfBPB post 1er tour 2" xfId="102"/>
    <cellStyle name="_6BSI_BG_SOLIDARITE_PMT_synthèse_vfBPB post 1er tour 2 2" xfId="103"/>
    <cellStyle name="_6BSI_BG_SOLIDARITE_PMT_synthèse_vfBPB post 1er tour 3" xfId="104"/>
    <cellStyle name="_6BSI_BG_SOLIDARITE_PMT_synthèse_vfBPB post 1er tour 4" xfId="105"/>
    <cellStyle name="_7BA_BG_AGRI_PMT" xfId="106"/>
    <cellStyle name="_7BA_BG_AGRI_PMT (feuilles opérateurs)" xfId="107"/>
    <cellStyle name="_7BA_BG_AGRI_PMT (feuilles opérateurs) 2" xfId="108"/>
    <cellStyle name="_7BA_BG_AGRI_PMT (feuilles opérateurs) 2 2" xfId="109"/>
    <cellStyle name="_7BA_BG_AGRI_PMT (feuilles opérateurs) 3" xfId="110"/>
    <cellStyle name="_7BA_BG_AGRI_PMT (feuilles opérateurs) 4" xfId="111"/>
    <cellStyle name="_7BA_BG_AGRI_PMT 2" xfId="112"/>
    <cellStyle name="_7BA_BG_AGRI_PMT 2 2" xfId="113"/>
    <cellStyle name="_7BA_BG_AGRI_PMT 3" xfId="114"/>
    <cellStyle name="_7BA_BG_AGRI_PMT 3 2" xfId="115"/>
    <cellStyle name="_7BA_BG_AGRI_PMT 4" xfId="116"/>
    <cellStyle name="_7BA_BG_AGRI_PMT 5" xfId="117"/>
    <cellStyle name="_7BA_BG_AGRI_PMT 6" xfId="118"/>
    <cellStyle name="_7BA_BG_AGRI_PMT 7" xfId="119"/>
    <cellStyle name="_7BA_BG_AGRI_PMT 8" xfId="120"/>
    <cellStyle name="_7BAED_BG_APD_PMT 23-03 VD" xfId="121"/>
    <cellStyle name="_7BAED_BG_APD_PMT 23-03 VD 2" xfId="122"/>
    <cellStyle name="_7BAED_BG_APD_PMT 23-03 VD 2 2" xfId="123"/>
    <cellStyle name="_7BAED_BG_APD_PMT 23-03 VD 3" xfId="124"/>
    <cellStyle name="_7BAED_BG_APD_PMT 23-03 VD 4" xfId="125"/>
    <cellStyle name="_7BAED_BG_IAI_PMT 23-03 VD" xfId="126"/>
    <cellStyle name="_7BAED_BG_IAI_PMT 23-03 VD 2" xfId="127"/>
    <cellStyle name="_7BAED_BG_IAI_PMT 23-03 VD 2 2" xfId="128"/>
    <cellStyle name="_7BAED_BG_IAI_PMT 23-03 VD 3" xfId="129"/>
    <cellStyle name="_7BAED_BG_IAI_PMT 23-03 VD 4" xfId="130"/>
    <cellStyle name="_8. MESR" xfId="131"/>
    <cellStyle name="_8BCJS_BG_CULTURE_PMT" xfId="132"/>
    <cellStyle name="_8BCJS_BG_CULTURE_PMT 2" xfId="133"/>
    <cellStyle name="_8BCJS_BG_CULTURE_PMT 2 2" xfId="134"/>
    <cellStyle name="_8BCJS_BG_CULTURE_PMT 3" xfId="135"/>
    <cellStyle name="_8BCJS_BG_CULTURE_PMT 4" xfId="136"/>
    <cellStyle name="_8BCJS_BG_CULTURE_PMT-opérateurs175V2MPAP" xfId="137"/>
    <cellStyle name="_8BCJS_BG_CULTURE_PMT-opérateurs175V2MPAP 2" xfId="138"/>
    <cellStyle name="_8BCJS_BG_CULTURE_PMT-opérateurs175V2MPAP 2 2" xfId="139"/>
    <cellStyle name="_8BCJS_BG_CULTURE_PMT-opérateurs175V2MPAP 3" xfId="140"/>
    <cellStyle name="_8BCJS_BG_CULTURE_PMT-opérateurs175V2MPAP 4" xfId="141"/>
    <cellStyle name="_8BEFOM_BG_GFPRH_PMT_V2 avec P309" xfId="142"/>
    <cellStyle name="_8BEFOM_BG_GFPRH_PMT_V2 avec P309 2" xfId="143"/>
    <cellStyle name="_8BEFOM_BG_GFPRH_PMT_V2 avec P309 2 2" xfId="144"/>
    <cellStyle name="_8BEFOM_BG_GFPRH_PMT_V2 avec P309 3" xfId="145"/>
    <cellStyle name="_8BEFOM_BG_GFPRH_PMT_V2 avec P309 4" xfId="146"/>
    <cellStyle name="_8BJM_BG_JUSTICE_PMT_v10" xfId="147"/>
    <cellStyle name="_8BJM_BG_JUSTICE_PMT_v10 2" xfId="148"/>
    <cellStyle name="_8BJM_BG_JUSTICE_PMT_v10 2 2" xfId="149"/>
    <cellStyle name="_8BJM_BG_JUSTICE_PMT_v10 3" xfId="150"/>
    <cellStyle name="_8BJM_BG_JUSTICE_PMT_v10 4" xfId="151"/>
    <cellStyle name="_8BJM_BG_MEDIAS_PMT_v2emeTour_vdef" xfId="152"/>
    <cellStyle name="_8BJM_BG_MEDIAS_PMT_v2emeTour_vdef 2" xfId="153"/>
    <cellStyle name="_8BJM_BG_MEDIAS_PMT_v2emeTour_vdef 2 2" xfId="154"/>
    <cellStyle name="_8BJM_BG_MEDIAS_PMT_v2emeTour_vdef 3" xfId="155"/>
    <cellStyle name="_8BJM_BG_MEDIAS_PMT_v2emeTour_vdef 4" xfId="156"/>
    <cellStyle name="_8BJM_CCF_AAP_PMT_v2emeTour_def " xfId="157"/>
    <cellStyle name="_8BJM_CCF_AAP_PMT_v2emeTour_def  2" xfId="158"/>
    <cellStyle name="_8BJM_CCF_AAP_PMT_v2emeTour_def  2 2" xfId="159"/>
    <cellStyle name="_8BJM_CCF_AAP_PMT_v2emeTour_def  3" xfId="160"/>
    <cellStyle name="_8BJM_CCF_AAP_PMT_v2emeTour_def  4" xfId="161"/>
    <cellStyle name="_annulations DA-LFR (&amp; repartition réserve vs frais) v4 envoi CBCM" xfId="162"/>
    <cellStyle name="_annulations DA-LFR (&amp; repartition réserve vs frais) v7 envoi CBCM" xfId="163"/>
    <cellStyle name="_Assiette Sup PMT 2ème Tour" xfId="164"/>
    <cellStyle name="_Assiette Sup PMT 2ème Tour (2)" xfId="165"/>
    <cellStyle name="_B3. Justice" xfId="166"/>
    <cellStyle name="_BP IONIS 11 MARS 2005V2 JMJ" xfId="167"/>
    <cellStyle name="_BRIQUES AE - DEFINITIF 13 avril" xfId="168"/>
    <cellStyle name="_BRIQUES AE - DEFINITIF 13 avril 2" xfId="169"/>
    <cellStyle name="_BRIQUES AE - DEFINITIF 13 avril 3" xfId="170"/>
    <cellStyle name="_BRIQUES AE - DEFINITIF 13 avril_PLF 2012 - MCC - Arbitrages" xfId="171"/>
    <cellStyle name="_BRIQUES AE - DEFINITIF 13 avril_PLF 2012 - MCC - Arbitrages 2" xfId="172"/>
    <cellStyle name="_BRIQUES CP - DEFINITIF 13 avril" xfId="173"/>
    <cellStyle name="_BRIQUES CP - DEFINITIF 13 avril 2" xfId="174"/>
    <cellStyle name="_BRIQUES CP - DEFINITIF 13 avril 3" xfId="175"/>
    <cellStyle name="_BRIQUES CP - DEFINITIF 13 avril_PLF 2012 - MCC - Arbitrages" xfId="176"/>
    <cellStyle name="_BRIQUES CP - DEFINITIF 13 avril_PLF 2012 - MCC - Arbitrages 2" xfId="177"/>
    <cellStyle name="_CAS AMENDES prev 2012" xfId="178"/>
    <cellStyle name="_CAS AMENDES prev 2012 2" xfId="179"/>
    <cellStyle name="_CAS p" xfId="180"/>
    <cellStyle name="_Champ constant BG 2010 - 2012 _ complet 2709" xfId="181"/>
    <cellStyle name="_Champ constant BG 2010 - 2012 _ complet 2709 2" xfId="182"/>
    <cellStyle name="_Classeur1" xfId="183"/>
    <cellStyle name="_Classeur1_Classeur3" xfId="184"/>
    <cellStyle name="_Classeur1_Classeur3 2" xfId="185"/>
    <cellStyle name="_Classeur10" xfId="186"/>
    <cellStyle name="_Classeur10 2" xfId="187"/>
    <cellStyle name="_Classeur11" xfId="188"/>
    <cellStyle name="_Classeur11 2" xfId="189"/>
    <cellStyle name="_Classeur12" xfId="190"/>
    <cellStyle name="_Classeur12 2" xfId="191"/>
    <cellStyle name="_Classeur13" xfId="192"/>
    <cellStyle name="_Classeur13 2" xfId="193"/>
    <cellStyle name="_Classeur14" xfId="194"/>
    <cellStyle name="_Classeur14 2" xfId="195"/>
    <cellStyle name="_Classeur15" xfId="196"/>
    <cellStyle name="_Classeur15 2" xfId="197"/>
    <cellStyle name="_Classeur16" xfId="198"/>
    <cellStyle name="_Classeur16 2" xfId="199"/>
    <cellStyle name="_Classeur17" xfId="200"/>
    <cellStyle name="_Classeur17 2" xfId="201"/>
    <cellStyle name="_Classeur18" xfId="202"/>
    <cellStyle name="_Classeur18 2" xfId="203"/>
    <cellStyle name="_Classeur19" xfId="204"/>
    <cellStyle name="_Classeur19 2" xfId="205"/>
    <cellStyle name="_Classeur2" xfId="206"/>
    <cellStyle name="_Classeur2 2" xfId="207"/>
    <cellStyle name="_Classeur2 2 2" xfId="208"/>
    <cellStyle name="_Classeur2 3" xfId="209"/>
    <cellStyle name="_Classeur2 4" xfId="210"/>
    <cellStyle name="_Classeur20" xfId="211"/>
    <cellStyle name="_Classeur20 2" xfId="212"/>
    <cellStyle name="_Classeur3" xfId="213"/>
    <cellStyle name="_Classeur4" xfId="214"/>
    <cellStyle name="_Classeur4 2" xfId="215"/>
    <cellStyle name="_Classeur5" xfId="216"/>
    <cellStyle name="_Classeur5 2" xfId="217"/>
    <cellStyle name="_Classeur6" xfId="218"/>
    <cellStyle name="_Classeur6 2" xfId="219"/>
    <cellStyle name="_Classeur7" xfId="220"/>
    <cellStyle name="_Classeur7 2" xfId="221"/>
    <cellStyle name="_Classeur8" xfId="222"/>
    <cellStyle name="_Classeur8 2" xfId="223"/>
    <cellStyle name="_Classeur8 2 2" xfId="224"/>
    <cellStyle name="_Classeur8 2 3" xfId="225"/>
    <cellStyle name="_Classeur8 2 4" xfId="226"/>
    <cellStyle name="_Classeur8 3" xfId="227"/>
    <cellStyle name="_Classeur8_1" xfId="228"/>
    <cellStyle name="_Classeur8_1 2" xfId="229"/>
    <cellStyle name="_Classeur8_2013 03 05 ANNEXES circulaire sécurisation" xfId="230"/>
    <cellStyle name="_Classeur8_2013 03 05 arbitrages PLF 2014" xfId="231"/>
    <cellStyle name="_Classeur8_4BLVT_EF_EPARGNE_PREV2013-2015_V3" xfId="232"/>
    <cellStyle name="_Classeur8_annexe5_arbitrage_OPE" xfId="233"/>
    <cellStyle name="_Classeur8_annexe5_circ_OPE (2)" xfId="234"/>
    <cellStyle name="_Classeur8_annexe5_circ_OPE (2) 2" xfId="235"/>
    <cellStyle name="_Classeur8_MEDDE - dossier arbitrage PLF 2013-2015 arbitrage v1" xfId="236"/>
    <cellStyle name="_Classeur8_MEDDE - dossier arbitrage PLF 2013-2015 arbitrage v1 2" xfId="237"/>
    <cellStyle name="_Classeur8_MEDDE - dossier arbitrage PLF 2013-2015 arbitrage v1 3" xfId="238"/>
    <cellStyle name="_Classeur8_MEDDE - dossier arbitrage PLF 2013-2015 arbitrage v1 4" xfId="239"/>
    <cellStyle name="_Classeur8_OPE_CAS pension_05juil_18h" xfId="240"/>
    <cellStyle name="_Classeur8_OPE_CAS pension_05juil_18h 2" xfId="241"/>
    <cellStyle name="_Classeur8_OPE_CAS pension_05juil_18h 2 2" xfId="242"/>
    <cellStyle name="_Classeur8_OPE_CAS pension_05juil_18h 3" xfId="243"/>
    <cellStyle name="_Classeur8_OPE_CAS pension_05juil_18h 4" xfId="244"/>
    <cellStyle name="_Classeur8_OPE_CAS pension_06juil_20h" xfId="245"/>
    <cellStyle name="_Classeur8_OPE_CAS pension_17juil_17h30" xfId="246"/>
    <cellStyle name="_Classeur8_Synthèse_CAS_Pensions_17juil_22h30" xfId="247"/>
    <cellStyle name="_Classeur8_Synthèse_CAS_Pensions_17juil_22h30 2" xfId="248"/>
    <cellStyle name="_Classeur8_Synthèse_CAS_Pensions_17juil_22h30 3" xfId="249"/>
    <cellStyle name="_Classeur8_Synthèse_CAS_Pensions_17juil_22h30 4" xfId="250"/>
    <cellStyle name="_Classeur8_Synthèse_CAS_Pensions_29juin_19h" xfId="251"/>
    <cellStyle name="_Classeur8_Synthèse_CAS_Pensions_29juin_19h 2" xfId="252"/>
    <cellStyle name="_Classeur8_Synthèse_CAS_Pensions_29juin_19h 3" xfId="253"/>
    <cellStyle name="_Classeur8_Synthèse_CAS_Pensions_29juin_19h 4" xfId="254"/>
    <cellStyle name="_Classeur8_Synthèse_CAS_Pensions_30juil_11h" xfId="255"/>
    <cellStyle name="_Classeur8_Synthèse_CAS_Pensions_30juil_11h 2" xfId="256"/>
    <cellStyle name="_Classeur8_Synthèse_CAS_Pensions_30juil_11h 3" xfId="257"/>
    <cellStyle name="_Classeur8_Synthèse_CAS_Pensions_30juil_11h 4" xfId="258"/>
    <cellStyle name="_Classeur9" xfId="259"/>
    <cellStyle name="_Classeur9 2" xfId="260"/>
    <cellStyle name="_Compensation gratuité musées 2011" xfId="261"/>
    <cellStyle name="_Compensation gratuité musées 2011 2" xfId="262"/>
    <cellStyle name="_Compensation gratuité musées 2011 2 2" xfId="263"/>
    <cellStyle name="_Compensation gratuité musées 2011 3" xfId="264"/>
    <cellStyle name="_Compensation gratuité musées 2011 4" xfId="265"/>
    <cellStyle name="_CONCATENATION - DEFINITIF 13 avril" xfId="266"/>
    <cellStyle name="_CONCATENATION - DEFINITIF 13 avril 2" xfId="267"/>
    <cellStyle name="_CONCATENATION - DEFINITIF 13 avril 3" xfId="268"/>
    <cellStyle name="_CONCATENATION - DEFINITIF 13 avril_PLF 2012 - MCC - Arbitrages" xfId="269"/>
    <cellStyle name="_CONCATENATION - DEFINITIF 13 avril_PLF 2012 - MCC - Arbitrages 2" xfId="270"/>
    <cellStyle name="_CONSTANT (A3)" xfId="271"/>
    <cellStyle name="_CONSTANT (A3) 2" xfId="272"/>
    <cellStyle name="_Copie de 7BA_BG_AGRI_PMT (feuilles opérateurs)" xfId="273"/>
    <cellStyle name="_Copie de 7BA_BG_AGRI_PMT (feuilles opérateurs) 2" xfId="274"/>
    <cellStyle name="_Copie de 7BA_BG_AGRI_PMT (feuilles opérateurs) 2 2" xfId="275"/>
    <cellStyle name="_Copie de 7BA_BG_AGRI_PMT (feuilles opérateurs) 3" xfId="276"/>
    <cellStyle name="_Copie de 7BA_BG_AGRI_PMT (feuilles opérateurs) 4" xfId="277"/>
    <cellStyle name="_Copie de PREX MARS exec 2012 29 01 2013 envoiBPB" xfId="278"/>
    <cellStyle name="_Copie de PREX MARS exec 2012 29 01 2013 envoiBPB 2" xfId="279"/>
    <cellStyle name="_Copie de PREX MARS exec 2012 29 01 2013 envoiBPB 3" xfId="280"/>
    <cellStyle name="_CP" xfId="281"/>
    <cellStyle name="_CP 2" xfId="282"/>
    <cellStyle name="_CPM lot 1" xfId="283"/>
    <cellStyle name="_CPM lot 1_PLF 2012 - MCC - Arbitrages" xfId="284"/>
    <cellStyle name="_CPM lot 1_PLF 2012 - MCC - Arbitrages 2" xfId="285"/>
    <cellStyle name="_CPM lot 1_Triennal 2011-2013 détaillé V11" xfId="286"/>
    <cellStyle name="_CPM lot 1_Triennal 2011-2013 détaillé V11_PLF 2012 - MCC - Arbitrages" xfId="287"/>
    <cellStyle name="_CPM lot 1_Triennal 2011-2013 détaillé V11_PLF 2012 - MCC - Arbitrages 2" xfId="288"/>
    <cellStyle name="_CPM lot 3" xfId="289"/>
    <cellStyle name="_CPM lot 3_PLF 2012 - MCC - Arbitrages" xfId="290"/>
    <cellStyle name="_CPM lot 3_PLF 2012 - MCC - Arbitrages 2" xfId="291"/>
    <cellStyle name="_CPM lot 3_Triennal 2011-2013 détaillé V11" xfId="292"/>
    <cellStyle name="_CPM lot 3_Triennal 2011-2013 détaillé V11_PLF 2012 - MCC - Arbitrages" xfId="293"/>
    <cellStyle name="_CPM lot 3_Triennal 2011-2013 détaillé V11_PLF 2012 - MCC - Arbitrages 2" xfId="294"/>
    <cellStyle name="_CPM lot 4" xfId="295"/>
    <cellStyle name="_CPM lot 4_PLF 2012 - MCC - Arbitrages" xfId="296"/>
    <cellStyle name="_CPM lot 4_PLF 2012 - MCC - Arbitrages 2" xfId="297"/>
    <cellStyle name="_CPM lot 4_Triennal 2011-2013 détaillé V11" xfId="298"/>
    <cellStyle name="_CPM lot 4_Triennal 2011-2013 détaillé V11_PLF 2012 - MCC - Arbitrages" xfId="299"/>
    <cellStyle name="_CPM lot 4_Triennal 2011-2013 détaillé V11_PLF 2012 - MCC - Arbitrages 2" xfId="300"/>
    <cellStyle name="_décisions Offer revew 120106 GDF 16049" xfId="301"/>
    <cellStyle name="_Détail synthèse" xfId="302"/>
    <cellStyle name="_Détail synthèse 2" xfId="303"/>
    <cellStyle name="_détails prévision 2012 P175" xfId="304"/>
    <cellStyle name="_détails prévision 2012 P175 2" xfId="305"/>
    <cellStyle name="_détails prévision 2012 P175 2 2" xfId="306"/>
    <cellStyle name="_détails prévision 2012 P175 3" xfId="307"/>
    <cellStyle name="_détails prévision 2012 P175 4" xfId="308"/>
    <cellStyle name="_Données_support Travaux automne_2009_2010" xfId="309"/>
    <cellStyle name="_Dossier de travail Conf de répartition P.207" xfId="310"/>
    <cellStyle name="_Dossier de travail Conf de répartition P.207 2" xfId="311"/>
    <cellStyle name="_EDAD MB v3 vf P159" xfId="312"/>
    <cellStyle name="_EDAD MB v3 vf P159 2" xfId="313"/>
    <cellStyle name="_EDAD MB v3 vf P159 3" xfId="314"/>
    <cellStyle name="_Envoi BRS BPSS 260212 Assiettes de CAS Sup" xfId="315"/>
    <cellStyle name="_Feuil1" xfId="316"/>
    <cellStyle name="_Feuil1 2" xfId="317"/>
    <cellStyle name="_Feuil1 2 2" xfId="318"/>
    <cellStyle name="_Feuil1 3" xfId="319"/>
    <cellStyle name="_Feuil1 4" xfId="320"/>
    <cellStyle name="_Feuil2" xfId="321"/>
    <cellStyle name="_Feuil2 2" xfId="322"/>
    <cellStyle name="_Feuil2 2 2" xfId="323"/>
    <cellStyle name="_Feuil2 2 3" xfId="324"/>
    <cellStyle name="_Feuil2 2 4" xfId="325"/>
    <cellStyle name="_Feuil2 3" xfId="326"/>
    <cellStyle name="_Feuil2 4" xfId="327"/>
    <cellStyle name="_Feuil2 5" xfId="328"/>
    <cellStyle name="_Feuil2_2013 03 05 ANNEXES circulaire sécurisation" xfId="329"/>
    <cellStyle name="_Feuil2_2013 03 05 arbitrages PLF 2014" xfId="330"/>
    <cellStyle name="_Feuil2_4BLVT_EF_EPARGNE_PREV2013-2015_V3" xfId="331"/>
    <cellStyle name="_Feuil2_annexe5_arbitrage_OPE" xfId="332"/>
    <cellStyle name="_Feuil2_annexe5_circ_OPE (2)" xfId="333"/>
    <cellStyle name="_Feuil2_annexe5_circ_OPE (2) 2" xfId="334"/>
    <cellStyle name="_Feuil2_MEDDE - dossier arbitrage PLF 2013-2015 arbitrage v1" xfId="335"/>
    <cellStyle name="_Feuil2_MEDDE - dossier arbitrage PLF 2013-2015 arbitrage v1 2" xfId="336"/>
    <cellStyle name="_Feuil2_MEDDE - dossier arbitrage PLF 2013-2015 arbitrage v1 3" xfId="337"/>
    <cellStyle name="_Feuil2_MEDDE - dossier arbitrage PLF 2013-2015 arbitrage v1 4" xfId="338"/>
    <cellStyle name="_Feuil2_OPE_CAS pension_05juil_18h" xfId="339"/>
    <cellStyle name="_Feuil2_OPE_CAS pension_05juil_18h 2" xfId="340"/>
    <cellStyle name="_Feuil2_OPE_CAS pension_05juil_18h 2 2" xfId="341"/>
    <cellStyle name="_Feuil2_OPE_CAS pension_05juil_18h 3" xfId="342"/>
    <cellStyle name="_Feuil2_OPE_CAS pension_05juil_18h 4" xfId="343"/>
    <cellStyle name="_Feuil2_OPE_CAS pension_06juil_20h" xfId="344"/>
    <cellStyle name="_Feuil2_OPE_CAS pension_17juil_17h30" xfId="345"/>
    <cellStyle name="_Feuil2_Synthèse_CAS_Pensions_17juil_22h30" xfId="346"/>
    <cellStyle name="_Feuil2_Synthèse_CAS_Pensions_17juil_22h30 2" xfId="347"/>
    <cellStyle name="_Feuil2_Synthèse_CAS_Pensions_17juil_22h30 3" xfId="348"/>
    <cellStyle name="_Feuil2_Synthèse_CAS_Pensions_17juil_22h30 4" xfId="349"/>
    <cellStyle name="_Feuil2_Synthèse_CAS_Pensions_29juin_19h" xfId="350"/>
    <cellStyle name="_Feuil2_Synthèse_CAS_Pensions_29juin_19h 2" xfId="351"/>
    <cellStyle name="_Feuil2_Synthèse_CAS_Pensions_29juin_19h 3" xfId="352"/>
    <cellStyle name="_Feuil2_Synthèse_CAS_Pensions_29juin_19h 4" xfId="353"/>
    <cellStyle name="_Feuil2_Synthèse_CAS_Pensions_30juil_11h" xfId="354"/>
    <cellStyle name="_Feuil2_Synthèse_CAS_Pensions_30juil_11h 2" xfId="355"/>
    <cellStyle name="_Feuil2_Synthèse_CAS_Pensions_30juil_11h 3" xfId="356"/>
    <cellStyle name="_Feuil2_Synthèse_CAS_Pensions_30juil_11h 4" xfId="357"/>
    <cellStyle name="_fichier de travail" xfId="358"/>
    <cellStyle name="_fichier de travail 2" xfId="359"/>
    <cellStyle name="_fichier de travail P.751" xfId="360"/>
    <cellStyle name="_fichier de travail P.751 2" xfId="361"/>
    <cellStyle name="_Gage DA vf" xfId="362"/>
    <cellStyle name="_GRAAL phase 1 - SYNTHESE Classeur Crédits" xfId="363"/>
    <cellStyle name="_Graph_CAS_Hors_CAS" xfId="364"/>
    <cellStyle name="_Hébergement SI" xfId="365"/>
    <cellStyle name="_Hébergement SI_PLF 2012 - MCC - Arbitrages" xfId="366"/>
    <cellStyle name="_Hébergement SI_PLF 2012 - MCC - Arbitrages 2" xfId="367"/>
    <cellStyle name="_Hébergement SI_Triennal 2011-2013 détaillé V11" xfId="368"/>
    <cellStyle name="_Hébergement SI_Triennal 2011-2013 détaillé V11_PLF 2012 - MCC - Arbitrages" xfId="369"/>
    <cellStyle name="_Hébergement SI_Triennal 2011-2013 détaillé V11_PLF 2012 - MCC - Arbitrages 2" xfId="370"/>
    <cellStyle name="_Investissements" xfId="371"/>
    <cellStyle name="_lfi20121202" xfId="372"/>
    <cellStyle name="_lfi20121202 2" xfId="373"/>
    <cellStyle name="_lfi20121202 3" xfId="374"/>
    <cellStyle name="_LOT2" xfId="375"/>
    <cellStyle name="_LOT2_PLF 2012 - MCC - Arbitrages" xfId="376"/>
    <cellStyle name="_LOT2_PLF 2012 - MCC - Arbitrages 2" xfId="377"/>
    <cellStyle name="_LOT2_Triennal 2011-2013 détaillé V11" xfId="378"/>
    <cellStyle name="_LOT2_Triennal 2011-2013 détaillé V11_PLF 2012 - MCC - Arbitrages" xfId="379"/>
    <cellStyle name="_LOT2_Triennal 2011-2013 détaillé V11_PLF 2012 - MCC - Arbitrages 2" xfId="380"/>
    <cellStyle name="_LOT4 intérieur MIOMCT" xfId="381"/>
    <cellStyle name="_LOT4 intérieur MIOMCT_PLF 2012 - MCC - Arbitrages" xfId="382"/>
    <cellStyle name="_LOT4 intérieur MIOMCT_PLF 2012 - MCC - Arbitrages 2" xfId="383"/>
    <cellStyle name="_LOT4 MEEDDAT" xfId="384"/>
    <cellStyle name="_LOT4 MEEDDAT_PLF 2012 - MCC - Arbitrages" xfId="385"/>
    <cellStyle name="_LOT4 MEEDDAT_PLF 2012 - MCC - Arbitrages 2" xfId="386"/>
    <cellStyle name="_Maquette classeurs de prévision 2011" xfId="387"/>
    <cellStyle name="_Maquette classeurs de prévision 2011 2" xfId="388"/>
    <cellStyle name="_Maquette classeurs de prévision 2011 2 2" xfId="389"/>
    <cellStyle name="_Maquette classeurs de prévision 2011 2 3" xfId="390"/>
    <cellStyle name="_Maquette classeurs de prévision 2011 2 4" xfId="391"/>
    <cellStyle name="_Maquette classeurs de prévision 2011 3" xfId="392"/>
    <cellStyle name="_Maquette classeurs de prévision 2011_2013 03 05 ANNEXES circulaire sécurisation" xfId="393"/>
    <cellStyle name="_Maquette classeurs de prévision 2011_2013 03 05 arbitrages PLF 2014" xfId="394"/>
    <cellStyle name="_Maquette classeurs de prévision 2011_annexe5_arbitrage_OPE" xfId="395"/>
    <cellStyle name="_Maquette classeurs de prévision 2011_annexe5_circ_OPE (2)" xfId="396"/>
    <cellStyle name="_Maquette classeurs de prévision 2011_annexe5_circ_OPE (2) 2" xfId="397"/>
    <cellStyle name="_Maquette classeurs de prévision 2011_Classeur3" xfId="398"/>
    <cellStyle name="_Maquette classeurs de prévision 2011_Classeur3 2" xfId="399"/>
    <cellStyle name="_Maquette classeurs de prévision 2011_Classeur4" xfId="400"/>
    <cellStyle name="_Maquette classeurs de prévision 2011_Classeur4 2" xfId="401"/>
    <cellStyle name="_Maquette classeurs de prévision 2011_Classeur5" xfId="402"/>
    <cellStyle name="_Maquette classeurs de prévision 2011_Classeur5 2" xfId="403"/>
    <cellStyle name="_Maquette classeurs de prévision 2011_Classeur6" xfId="404"/>
    <cellStyle name="_Maquette classeurs de prévision 2011_Classeur6 2" xfId="405"/>
    <cellStyle name="_Maquette classeurs de prévision 2011_Classeur7" xfId="406"/>
    <cellStyle name="_Maquette classeurs de prévision 2011_Classeur7 2" xfId="407"/>
    <cellStyle name="_Maquette classeurs de prévision 2011_MEDDE - dossier arbitrage PLF 2013-2015 arbitrage v1" xfId="408"/>
    <cellStyle name="_Maquette classeurs de prévision 2011_MEDDE - dossier arbitrage PLF 2013-2015 arbitrage v1 2" xfId="409"/>
    <cellStyle name="_Maquette classeurs de prévision 2011_MEDDE - dossier arbitrage PLF 2013-2015 arbitrage v1 3" xfId="410"/>
    <cellStyle name="_Maquette classeurs de prévision 2011_MEDDE - dossier arbitrage PLF 2013-2015 arbitrage v1 4" xfId="411"/>
    <cellStyle name="_Maquette classeurs de prévision 2011_OPE_CAS pension_05juil_18h" xfId="412"/>
    <cellStyle name="_Maquette classeurs de prévision 2011_OPE_CAS pension_05juil_18h 2" xfId="413"/>
    <cellStyle name="_Maquette classeurs de prévision 2011_OPE_CAS pension_05juil_18h 2 2" xfId="414"/>
    <cellStyle name="_Maquette classeurs de prévision 2011_OPE_CAS pension_05juil_18h 3" xfId="415"/>
    <cellStyle name="_Maquette classeurs de prévision 2011_OPE_CAS pension_05juil_18h 4" xfId="416"/>
    <cellStyle name="_Maquette classeurs de prévision 2011_OPE_CAS pension_06juil_20h" xfId="417"/>
    <cellStyle name="_Maquette classeurs de prévision 2011_OPE_CAS pension_17juil_17h30" xfId="418"/>
    <cellStyle name="_Maquette classeurs de prévision 2011_PLF 2012 - MCC - Arbitrages" xfId="419"/>
    <cellStyle name="_Maquette classeurs de prévision 2011_PLF 2012 - MCC - Arbitrages 2" xfId="420"/>
    <cellStyle name="_Maquette classeurs de prévision 2011_PREX JUIN T3 CAS envoi bureaux" xfId="421"/>
    <cellStyle name="_Maquette classeurs de prévision 2011_Synthèse_CAS_Pensions_17juil_22h30" xfId="422"/>
    <cellStyle name="_Maquette classeurs de prévision 2011_Synthèse_CAS_Pensions_17juil_22h30 2" xfId="423"/>
    <cellStyle name="_Maquette classeurs de prévision 2011_Synthèse_CAS_Pensions_17juil_22h30 3" xfId="424"/>
    <cellStyle name="_Maquette classeurs de prévision 2011_Synthèse_CAS_Pensions_17juil_22h30 4" xfId="425"/>
    <cellStyle name="_Maquette classeurs de prévision 2011_Synthèse_CAS_Pensions_29juin_19h" xfId="426"/>
    <cellStyle name="_Maquette classeurs de prévision 2011_Synthèse_CAS_Pensions_29juin_19h 2" xfId="427"/>
    <cellStyle name="_Maquette classeurs de prévision 2011_Synthèse_CAS_Pensions_29juin_19h 3" xfId="428"/>
    <cellStyle name="_Maquette classeurs de prévision 2011_Synthèse_CAS_Pensions_29juin_19h 4" xfId="429"/>
    <cellStyle name="_Maquette classeurs de prévision 2011_Synthèse_CAS_Pensions_30juil_11h" xfId="430"/>
    <cellStyle name="_Maquette classeurs de prévision 2011_Synthèse_CAS_Pensions_30juil_11h 2" xfId="431"/>
    <cellStyle name="_Maquette classeurs de prévision 2011_Synthèse_CAS_Pensions_30juil_11h 3" xfId="432"/>
    <cellStyle name="_Maquette classeurs de prévision 2011_Synthèse_CAS_Pensions_30juil_11h 4" xfId="433"/>
    <cellStyle name="_NMPrev juin 2011 V2" xfId="434"/>
    <cellStyle name="_Nosia BPlan V0 10D" xfId="435"/>
    <cellStyle name="_OPE_Bud_EmploisCAS" xfId="436"/>
    <cellStyle name="_OPE_Bud_EmploisCAS 2" xfId="437"/>
    <cellStyle name="_OPE_Bud_EmploisCAS 2 2" xfId="438"/>
    <cellStyle name="_OPE_Bud_EmploisCAS 3" xfId="439"/>
    <cellStyle name="_OPE_Bud_EmploisCAS 3 2" xfId="440"/>
    <cellStyle name="_OPE_Bud_EmploisCAS 4" xfId="441"/>
    <cellStyle name="_P 751 - PMT - fichier de travail (2)" xfId="442"/>
    <cellStyle name="_P 751 - PMT - fichier de travail (2) 2" xfId="443"/>
    <cellStyle name="_Pg 751_PLF 2012_Fiche comp n3_Maquette constante (2)" xfId="444"/>
    <cellStyle name="_PITE Position DMAT (2)" xfId="445"/>
    <cellStyle name="_PITE Position DMAT (2) 2" xfId="446"/>
    <cellStyle name="_PMT 2013-2016 CAS AMENDES" xfId="447"/>
    <cellStyle name="_PMT Mission EDAD - Tour 2 - v.1" xfId="448"/>
    <cellStyle name="_PMT Mission EDAD - Tour 2 - v.1 2" xfId="449"/>
    <cellStyle name="_PMT Mission EDAD - Tour 2 - v.1 2 2" xfId="450"/>
    <cellStyle name="_PMT Mission EDAD - Tour 2 - v.1 3" xfId="451"/>
    <cellStyle name="_PMT Mission EDAD - Tour 2 - v.1 4" xfId="452"/>
    <cellStyle name="_PMToperateurs2MPAP" xfId="453"/>
    <cellStyle name="_PMToperateurs2MPAP 2" xfId="454"/>
    <cellStyle name="_PMToperateurs2MPAP 2 2" xfId="455"/>
    <cellStyle name="_PMToperateurs2MPAP 3" xfId="456"/>
    <cellStyle name="_PMToperateurs2MPAP 4" xfId="457"/>
    <cellStyle name="_PnL VF RTE CNES  Réseau 16 11 2005 V2" xfId="458"/>
    <cellStyle name="_prev 5bcl V2 modéré avec stabilisation pour CL" xfId="459"/>
    <cellStyle name="_prev 5bcl V2 modéré avec stabilisation pour CL 2" xfId="460"/>
    <cellStyle name="_prev def ju ub v4 post AV" xfId="461"/>
    <cellStyle name="_prev def ju ub v7" xfId="462"/>
    <cellStyle name="_Prev. Exe. 1" xfId="463"/>
    <cellStyle name="_Prev. Exe. 1 2" xfId="464"/>
    <cellStyle name="_prévision labels" xfId="465"/>
    <cellStyle name="_PREX JUIN T3 CAS envoi bureaux" xfId="466"/>
    <cellStyle name="_PREX MARS exec 2012 29 01 2013 envoiBPB" xfId="467"/>
    <cellStyle name="_PREX MARS exec 2012 29 01 2013 envoiBPB 2" xfId="468"/>
    <cellStyle name="_PREX MARS exec 2012 29 01 2013 envoiBPB 3" xfId="469"/>
    <cellStyle name="_PREX MARS maquette 2013 29 01 2013 envoiBPB" xfId="470"/>
    <cellStyle name="_PREX MARS maquette 2013 29 01 2013 envoiBPB 2" xfId="471"/>
    <cellStyle name="_PREX MARS maquette 2013 29 01 2013 envoiBPB 3" xfId="472"/>
    <cellStyle name="_PREX MARS onglet T3 CAS" xfId="473"/>
    <cellStyle name="_PREX MARS onglet T3 CAS 2" xfId="474"/>
    <cellStyle name="_PREX MARS onglet T3 CAS 2 2" xfId="475"/>
    <cellStyle name="_PREX MARS onglet T3 CAS 3" xfId="476"/>
    <cellStyle name="_PREX MARS onglet T3 CAS 4" xfId="477"/>
    <cellStyle name="_PREX OCTOBRE  retour bureaux 11 10 2012 9h" xfId="478"/>
    <cellStyle name="_PREX OCTOBRE BASE 1 BE" xfId="479"/>
    <cellStyle name="_PREX OCTOBRE BASE 1 BE 2" xfId="480"/>
    <cellStyle name="_PREX OCTOBRE BASE 1 BE 2 2" xfId="481"/>
    <cellStyle name="_PREX OCTOBRE BASE 1 BE 3" xfId="482"/>
    <cellStyle name="_PREX OCTOBRE BASE 1 BE 4" xfId="483"/>
    <cellStyle name="_PREX octobre livrable excel V17" xfId="484"/>
    <cellStyle name="_PrEx-juillet2011 v8" xfId="485"/>
    <cellStyle name="_PrEx-juillet2011 v8 2" xfId="486"/>
    <cellStyle name="_PrEx-juillet2011 v8 3" xfId="487"/>
    <cellStyle name="_PrEx-juillet2011 v8 4" xfId="488"/>
    <cellStyle name="_PrEx-juillet2011 v8_2013 03 05 ANNEXES circulaire sécurisation" xfId="489"/>
    <cellStyle name="_PrEx-juillet2011 v8_2013 03 05 arbitrages PLF 2014" xfId="490"/>
    <cellStyle name="_PrEx-juillet2011 v8_annexe5_arbitrage_OPE" xfId="491"/>
    <cellStyle name="_PrEx-juillet2011 v8_annexe5_circ_OPE (2)" xfId="492"/>
    <cellStyle name="_PrEx-juillet2011 v8_annexe5_circ_OPE (2) 2" xfId="493"/>
    <cellStyle name="_PrEx-juillet2011 v8_Classeur5" xfId="494"/>
    <cellStyle name="_PrEx-juillet2011 v8_Classeur5 2" xfId="495"/>
    <cellStyle name="_PrEx-nov_2011 v02" xfId="496"/>
    <cellStyle name="_PrEx-nov_2011 v02 2" xfId="497"/>
    <cellStyle name="_PrEx-nov_2011 v02 2 2" xfId="498"/>
    <cellStyle name="_PrEx-nov_2011 v02 3" xfId="499"/>
    <cellStyle name="_PrEx-nov_2011 v02 4" xfId="500"/>
    <cellStyle name="_RangeColumns" xfId="501"/>
    <cellStyle name="_RangeColumns 2" xfId="502"/>
    <cellStyle name="_RangeData" xfId="503"/>
    <cellStyle name="_RangeData 2" xfId="504"/>
    <cellStyle name="_RangeProperties" xfId="505"/>
    <cellStyle name="_RangeProperties 2" xfId="506"/>
    <cellStyle name="_RangePropertiesColumns" xfId="507"/>
    <cellStyle name="_RangePropertiesColumns 2" xfId="508"/>
    <cellStyle name="_RangeRows" xfId="509"/>
    <cellStyle name="_RangeRows 2" xfId="510"/>
    <cellStyle name="_RangeSlicer" xfId="511"/>
    <cellStyle name="_Sanofi - Gestion Serveurs et Reseau v3 12 10 05" xfId="512"/>
    <cellStyle name="_Schéma de gage des ouvertures LFR Printemps envoi cab (3)" xfId="513"/>
    <cellStyle name="_Schéma de gage des ouvertures LFR Printemps envoi cab (3) 2" xfId="514"/>
    <cellStyle name="_SNTHESE - DEFINITIF 13 avril" xfId="515"/>
    <cellStyle name="_SNTHESE - DEFINITIF 13 avril 2" xfId="516"/>
    <cellStyle name="_SNTHESE - DEFINITIF 13 avril 3" xfId="517"/>
    <cellStyle name="_SNTHESE - DEFINITIF 13 avril_PLF 2012 - MCC - Arbitrages" xfId="518"/>
    <cellStyle name="_SNTHESE - DEFINITIF 13 avril_PLF 2012 - MCC - Arbitrages 2" xfId="519"/>
    <cellStyle name="_Sous Jacents FAM et ODEADOM" xfId="520"/>
    <cellStyle name="_Sous Jacents FAM et ODEADOM 2" xfId="521"/>
    <cellStyle name="_Sous Jacents FAM et ODEADOM 2 2" xfId="522"/>
    <cellStyle name="_Sous Jacents FAM et ODEADOM 3" xfId="523"/>
    <cellStyle name="_Sous Jacents FAM et ODEADOM 4" xfId="524"/>
    <cellStyle name="_SQ01" xfId="525"/>
    <cellStyle name="_SQ01 2" xfId="526"/>
    <cellStyle name="_SQ01 2 2" xfId="527"/>
    <cellStyle name="_SQ01 2 3" xfId="528"/>
    <cellStyle name="_SQ01 2 4" xfId="529"/>
    <cellStyle name="_SQ01 3" xfId="530"/>
    <cellStyle name="_SQ01_2013 03 05 ANNEXES circulaire sécurisation" xfId="531"/>
    <cellStyle name="_SQ01_2013 03 05 arbitrages PLF 2014" xfId="532"/>
    <cellStyle name="_SQ01_annexe5_arbitrage_OPE" xfId="533"/>
    <cellStyle name="_SQ01_annexe5_circ_OPE (2)" xfId="534"/>
    <cellStyle name="_SQ01_annexe5_circ_OPE (2) 2" xfId="535"/>
    <cellStyle name="_SQ01_Classeur3" xfId="536"/>
    <cellStyle name="_SQ01_Classeur3 2" xfId="537"/>
    <cellStyle name="_SQ01_Classeur4" xfId="538"/>
    <cellStyle name="_SQ01_Classeur4 2" xfId="539"/>
    <cellStyle name="_SQ01_Classeur5" xfId="540"/>
    <cellStyle name="_SQ01_Classeur5 2" xfId="541"/>
    <cellStyle name="_SQ01_Classeur6" xfId="542"/>
    <cellStyle name="_SQ01_Classeur6 2" xfId="543"/>
    <cellStyle name="_SQ01_Classeur7" xfId="544"/>
    <cellStyle name="_SQ01_Classeur7 2" xfId="545"/>
    <cellStyle name="_SQ01_MEDDE - dossier arbitrage PLF 2013-2015 arbitrage v1" xfId="546"/>
    <cellStyle name="_SQ01_MEDDE - dossier arbitrage PLF 2013-2015 arbitrage v1 2" xfId="547"/>
    <cellStyle name="_SQ01_MEDDE - dossier arbitrage PLF 2013-2015 arbitrage v1 3" xfId="548"/>
    <cellStyle name="_SQ01_MEDDE - dossier arbitrage PLF 2013-2015 arbitrage v1 4" xfId="549"/>
    <cellStyle name="_SQ01_OPE_CAS pension_05juil_18h" xfId="550"/>
    <cellStyle name="_SQ01_OPE_CAS pension_05juil_18h 2" xfId="551"/>
    <cellStyle name="_SQ01_OPE_CAS pension_05juil_18h 2 2" xfId="552"/>
    <cellStyle name="_SQ01_OPE_CAS pension_05juil_18h 3" xfId="553"/>
    <cellStyle name="_SQ01_OPE_CAS pension_05juil_18h 4" xfId="554"/>
    <cellStyle name="_SQ01_OPE_CAS pension_06juil_20h" xfId="555"/>
    <cellStyle name="_SQ01_OPE_CAS pension_17juil_17h30" xfId="556"/>
    <cellStyle name="_SQ01_PLF 2012 - MCC - Arbitrages" xfId="557"/>
    <cellStyle name="_SQ01_PLF 2012 - MCC - Arbitrages 2" xfId="558"/>
    <cellStyle name="_SQ01_PREX JUIN T3 CAS envoi bureaux" xfId="559"/>
    <cellStyle name="_SQ01_Synthèse_CAS_Pensions_17juil_22h30" xfId="560"/>
    <cellStyle name="_SQ01_Synthèse_CAS_Pensions_17juil_22h30 2" xfId="561"/>
    <cellStyle name="_SQ01_Synthèse_CAS_Pensions_17juil_22h30 3" xfId="562"/>
    <cellStyle name="_SQ01_Synthèse_CAS_Pensions_17juil_22h30 4" xfId="563"/>
    <cellStyle name="_SQ01_Synthèse_CAS_Pensions_29juin_19h" xfId="564"/>
    <cellStyle name="_SQ01_Synthèse_CAS_Pensions_29juin_19h 2" xfId="565"/>
    <cellStyle name="_SQ01_Synthèse_CAS_Pensions_29juin_19h 3" xfId="566"/>
    <cellStyle name="_SQ01_Synthèse_CAS_Pensions_29juin_19h 4" xfId="567"/>
    <cellStyle name="_SQ01_Synthèse_CAS_Pensions_30juil_11h" xfId="568"/>
    <cellStyle name="_SQ01_Synthèse_CAS_Pensions_30juil_11h 2" xfId="569"/>
    <cellStyle name="_SQ01_Synthèse_CAS_Pensions_30juil_11h 3" xfId="570"/>
    <cellStyle name="_SQ01_Synthèse_CAS_Pensions_30juil_11h 4" xfId="571"/>
    <cellStyle name="_Squelette PMT 22-02" xfId="572"/>
    <cellStyle name="_Squelette PMT 22-02 2" xfId="573"/>
    <cellStyle name="_Squelette PMT 22-02 2 2" xfId="574"/>
    <cellStyle name="_Squelette PMT 22-02 2 3" xfId="575"/>
    <cellStyle name="_Squelette PMT 22-02 2 4" xfId="576"/>
    <cellStyle name="_Squelette PMT 22-02 3" xfId="577"/>
    <cellStyle name="_Squelette PMT 22-02_2013 03 05 ANNEXES circulaire sécurisation" xfId="578"/>
    <cellStyle name="_Squelette PMT 22-02_2013 03 05 arbitrages PLF 2014" xfId="579"/>
    <cellStyle name="_Squelette PMT 22-02_4BLVT_EF_EPARGNE_PREV2013-2015_V3" xfId="580"/>
    <cellStyle name="_Squelette PMT 22-02_annexe5_arbitrage_OPE" xfId="581"/>
    <cellStyle name="_Squelette PMT 22-02_annexe5_circ_OPE (2)" xfId="582"/>
    <cellStyle name="_Squelette PMT 22-02_annexe5_circ_OPE (2) 2" xfId="583"/>
    <cellStyle name="_Squelette PMT 22-02_MEDDE - dossier arbitrage PLF 2013-2015 arbitrage v1" xfId="584"/>
    <cellStyle name="_Squelette PMT 22-02_MEDDE - dossier arbitrage PLF 2013-2015 arbitrage v1 2" xfId="585"/>
    <cellStyle name="_Squelette PMT 22-02_MEDDE - dossier arbitrage PLF 2013-2015 arbitrage v1 3" xfId="586"/>
    <cellStyle name="_Squelette PMT 22-02_MEDDE - dossier arbitrage PLF 2013-2015 arbitrage v1 4" xfId="587"/>
    <cellStyle name="_Squelette PMT 22-02_OPE_CAS pension_05juil_18h" xfId="588"/>
    <cellStyle name="_Squelette PMT 22-02_OPE_CAS pension_05juil_18h 2" xfId="589"/>
    <cellStyle name="_Squelette PMT 22-02_OPE_CAS pension_05juil_18h 2 2" xfId="590"/>
    <cellStyle name="_Squelette PMT 22-02_OPE_CAS pension_05juil_18h 3" xfId="591"/>
    <cellStyle name="_Squelette PMT 22-02_OPE_CAS pension_05juil_18h 4" xfId="592"/>
    <cellStyle name="_Squelette PMT 22-02_OPE_CAS pension_06juil_20h" xfId="593"/>
    <cellStyle name="_Squelette PMT 22-02_OPE_CAS pension_17juil_17h30" xfId="594"/>
    <cellStyle name="_Squelette PMT 22-02_Synthèse_CAS_Pensions_17juil_22h30" xfId="595"/>
    <cellStyle name="_Squelette PMT 22-02_Synthèse_CAS_Pensions_17juil_22h30 2" xfId="596"/>
    <cellStyle name="_Squelette PMT 22-02_Synthèse_CAS_Pensions_17juil_22h30 3" xfId="597"/>
    <cellStyle name="_Squelette PMT 22-02_Synthèse_CAS_Pensions_17juil_22h30 4" xfId="598"/>
    <cellStyle name="_Squelette PMT 22-02_Synthèse_CAS_Pensions_29juin_19h" xfId="599"/>
    <cellStyle name="_Squelette PMT 22-02_Synthèse_CAS_Pensions_29juin_19h 2" xfId="600"/>
    <cellStyle name="_Squelette PMT 22-02_Synthèse_CAS_Pensions_29juin_19h 3" xfId="601"/>
    <cellStyle name="_Squelette PMT 22-02_Synthèse_CAS_Pensions_29juin_19h 4" xfId="602"/>
    <cellStyle name="_Squelette PMT 22-02_Synthèse_CAS_Pensions_30juil_11h" xfId="603"/>
    <cellStyle name="_Squelette PMT 22-02_Synthèse_CAS_Pensions_30juil_11h 2" xfId="604"/>
    <cellStyle name="_Squelette PMT 22-02_Synthèse_CAS_Pensions_30juil_11h 3" xfId="605"/>
    <cellStyle name="_Squelette PMT 22-02_Synthèse_CAS_Pensions_30juil_11h 4" xfId="606"/>
    <cellStyle name="_SUIVI REPARTITION 09-14" xfId="607"/>
    <cellStyle name="_SUIVI REPARTITION 09-14 2" xfId="608"/>
    <cellStyle name="_SYNTHESE - DEFINITIF 13 avril" xfId="609"/>
    <cellStyle name="_SYNTHESE - DEFINITIF 13 avril 2" xfId="610"/>
    <cellStyle name="_SYNTHESE - DEFINITIF 13 avril 3" xfId="611"/>
    <cellStyle name="_SYNTHESE - DEFINITIF 13 avril_PLF 2012 - MCC - Arbitrages" xfId="612"/>
    <cellStyle name="_SYNTHESE - DEFINITIF 13 avril_PLF 2012 - MCC - Arbitrages 2" xfId="613"/>
    <cellStyle name="_synthèse APAFAR conférences budgétisation V5" xfId="614"/>
    <cellStyle name="_Synthèse reports généraux 2013 22 03 2013 retour cabinet 20 h" xfId="615"/>
    <cellStyle name="_Synthèse T2 2BPSS PEX 19 10 2012" xfId="616"/>
    <cellStyle name="_Synthèse Travail et emploi v3" xfId="617"/>
    <cellStyle name="_Synthèse Travail et emploi v4" xfId="618"/>
    <cellStyle name="_Synthèse_PMT_Emplois_23mars2012_17h16" xfId="619"/>
    <cellStyle name="_Synthèse_PMT_Emplois_23mars2012_17h16 2" xfId="620"/>
    <cellStyle name="_Synthèse_PMT_Emplois_23mars2012_17h16 2 2" xfId="621"/>
    <cellStyle name="_Synthèse_PMT_Emplois_23mars2012_17h16 3" xfId="622"/>
    <cellStyle name="_Synthèse_PMT_Emplois_23mars2012_17h16 4" xfId="623"/>
    <cellStyle name="_Synthèses_missions (10) (2)" xfId="624"/>
    <cellStyle name="_Synthèses_missions (10) (2) 2" xfId="625"/>
    <cellStyle name="_Synthèses_missions (10) (2) 2 2" xfId="626"/>
    <cellStyle name="_Synthèses_missions (10) (2) 2 3" xfId="627"/>
    <cellStyle name="_Synthèses_missions (10) (2) 2 4" xfId="628"/>
    <cellStyle name="_Synthèses_missions (10) (2) 3" xfId="629"/>
    <cellStyle name="_Synthèses_missions (10) (2)_2013 03 05 ANNEXES circulaire sécurisation" xfId="630"/>
    <cellStyle name="_Synthèses_missions (10) (2)_2013 03 05 arbitrages PLF 2014" xfId="631"/>
    <cellStyle name="_Synthèses_missions (10) (2)_annexe5_arbitrage_OPE" xfId="632"/>
    <cellStyle name="_Synthèses_missions (10) (2)_annexe5_circ_OPE (2)" xfId="633"/>
    <cellStyle name="_Synthèses_missions (10) (2)_annexe5_circ_OPE (2) 2" xfId="634"/>
    <cellStyle name="_Synthèses_missions (10) (2)_Classeur3" xfId="635"/>
    <cellStyle name="_Synthèses_missions (10) (2)_Classeur3 2" xfId="636"/>
    <cellStyle name="_Synthèses_missions (10) (2)_Classeur4" xfId="637"/>
    <cellStyle name="_Synthèses_missions (10) (2)_Classeur4 2" xfId="638"/>
    <cellStyle name="_Synthèses_missions (10) (2)_Classeur5" xfId="639"/>
    <cellStyle name="_Synthèses_missions (10) (2)_Classeur5 2" xfId="640"/>
    <cellStyle name="_Synthèses_missions (10) (2)_Classeur6" xfId="641"/>
    <cellStyle name="_Synthèses_missions (10) (2)_Classeur6 2" xfId="642"/>
    <cellStyle name="_Synthèses_missions (10) (2)_Classeur7" xfId="643"/>
    <cellStyle name="_Synthèses_missions (10) (2)_Classeur7 2" xfId="644"/>
    <cellStyle name="_Synthèses_missions (10) (2)_MEDDE - dossier arbitrage PLF 2013-2015 arbitrage v1" xfId="645"/>
    <cellStyle name="_Synthèses_missions (10) (2)_MEDDE - dossier arbitrage PLF 2013-2015 arbitrage v1 2" xfId="646"/>
    <cellStyle name="_Synthèses_missions (10) (2)_MEDDE - dossier arbitrage PLF 2013-2015 arbitrage v1 3" xfId="647"/>
    <cellStyle name="_Synthèses_missions (10) (2)_MEDDE - dossier arbitrage PLF 2013-2015 arbitrage v1 4" xfId="648"/>
    <cellStyle name="_Synthèses_missions (10) (2)_OPE_CAS pension_05juil_18h" xfId="649"/>
    <cellStyle name="_Synthèses_missions (10) (2)_OPE_CAS pension_05juil_18h 2" xfId="650"/>
    <cellStyle name="_Synthèses_missions (10) (2)_OPE_CAS pension_05juil_18h 2 2" xfId="651"/>
    <cellStyle name="_Synthèses_missions (10) (2)_OPE_CAS pension_05juil_18h 3" xfId="652"/>
    <cellStyle name="_Synthèses_missions (10) (2)_OPE_CAS pension_05juil_18h 4" xfId="653"/>
    <cellStyle name="_Synthèses_missions (10) (2)_OPE_CAS pension_06juil_20h" xfId="654"/>
    <cellStyle name="_Synthèses_missions (10) (2)_OPE_CAS pension_17juil_17h30" xfId="655"/>
    <cellStyle name="_Synthèses_missions (10) (2)_PLF 2012 - MCC - Arbitrages" xfId="656"/>
    <cellStyle name="_Synthèses_missions (10) (2)_PLF 2012 - MCC - Arbitrages 2" xfId="657"/>
    <cellStyle name="_Synthèses_missions (10) (2)_PREX JUIN T3 CAS envoi bureaux" xfId="658"/>
    <cellStyle name="_Synthèses_missions (10) (2)_Synthèse_CAS_Pensions_17juil_22h30" xfId="659"/>
    <cellStyle name="_Synthèses_missions (10) (2)_Synthèse_CAS_Pensions_17juil_22h30 2" xfId="660"/>
    <cellStyle name="_Synthèses_missions (10) (2)_Synthèse_CAS_Pensions_17juil_22h30 3" xfId="661"/>
    <cellStyle name="_Synthèses_missions (10) (2)_Synthèse_CAS_Pensions_17juil_22h30 4" xfId="662"/>
    <cellStyle name="_Synthèses_missions (10) (2)_Synthèse_CAS_Pensions_29juin_19h" xfId="663"/>
    <cellStyle name="_Synthèses_missions (10) (2)_Synthèse_CAS_Pensions_29juin_19h 2" xfId="664"/>
    <cellStyle name="_Synthèses_missions (10) (2)_Synthèse_CAS_Pensions_29juin_19h 3" xfId="665"/>
    <cellStyle name="_Synthèses_missions (10) (2)_Synthèse_CAS_Pensions_29juin_19h 4" xfId="666"/>
    <cellStyle name="_Synthèses_missions (10) (2)_Synthèse_CAS_Pensions_30juil_11h" xfId="667"/>
    <cellStyle name="_Synthèses_missions (10) (2)_Synthèse_CAS_Pensions_30juil_11h 2" xfId="668"/>
    <cellStyle name="_Synthèses_missions (10) (2)_Synthèse_CAS_Pensions_30juil_11h 3" xfId="669"/>
    <cellStyle name="_Synthèses_missions (10) (2)_Synthèse_CAS_Pensions_30juil_11h 4" xfId="670"/>
    <cellStyle name="_Synthèses_missions (8)" xfId="671"/>
    <cellStyle name="_Synthèses_missions (8) 2" xfId="672"/>
    <cellStyle name="_Synthèses_missions (8) 2 2" xfId="673"/>
    <cellStyle name="_Synthèses_missions (8) 2 3" xfId="674"/>
    <cellStyle name="_Synthèses_missions (8) 2 4" xfId="675"/>
    <cellStyle name="_Synthèses_missions (8) 3" xfId="676"/>
    <cellStyle name="_Synthèses_missions (8)_2013 03 05 ANNEXES circulaire sécurisation" xfId="677"/>
    <cellStyle name="_Synthèses_missions (8)_2013 03 05 arbitrages PLF 2014" xfId="678"/>
    <cellStyle name="_Synthèses_missions (8)_annexe5_arbitrage_OPE" xfId="679"/>
    <cellStyle name="_Synthèses_missions (8)_annexe5_circ_OPE (2)" xfId="680"/>
    <cellStyle name="_Synthèses_missions (8)_annexe5_circ_OPE (2) 2" xfId="681"/>
    <cellStyle name="_Synthèses_missions (8)_Classeur3" xfId="682"/>
    <cellStyle name="_Synthèses_missions (8)_Classeur3 2" xfId="683"/>
    <cellStyle name="_Synthèses_missions (8)_Classeur4" xfId="684"/>
    <cellStyle name="_Synthèses_missions (8)_Classeur4 2" xfId="685"/>
    <cellStyle name="_Synthèses_missions (8)_Classeur5" xfId="686"/>
    <cellStyle name="_Synthèses_missions (8)_Classeur5 2" xfId="687"/>
    <cellStyle name="_Synthèses_missions (8)_Classeur6" xfId="688"/>
    <cellStyle name="_Synthèses_missions (8)_Classeur6 2" xfId="689"/>
    <cellStyle name="_Synthèses_missions (8)_Classeur7" xfId="690"/>
    <cellStyle name="_Synthèses_missions (8)_Classeur7 2" xfId="691"/>
    <cellStyle name="_Synthèses_missions (8)_MEDDE - dossier arbitrage PLF 2013-2015 arbitrage v1" xfId="692"/>
    <cellStyle name="_Synthèses_missions (8)_MEDDE - dossier arbitrage PLF 2013-2015 arbitrage v1 2" xfId="693"/>
    <cellStyle name="_Synthèses_missions (8)_MEDDE - dossier arbitrage PLF 2013-2015 arbitrage v1 3" xfId="694"/>
    <cellStyle name="_Synthèses_missions (8)_MEDDE - dossier arbitrage PLF 2013-2015 arbitrage v1 4" xfId="695"/>
    <cellStyle name="_Synthèses_missions (8)_OPE_CAS pension_05juil_18h" xfId="696"/>
    <cellStyle name="_Synthèses_missions (8)_OPE_CAS pension_05juil_18h 2" xfId="697"/>
    <cellStyle name="_Synthèses_missions (8)_OPE_CAS pension_05juil_18h 2 2" xfId="698"/>
    <cellStyle name="_Synthèses_missions (8)_OPE_CAS pension_05juil_18h 3" xfId="699"/>
    <cellStyle name="_Synthèses_missions (8)_OPE_CAS pension_05juil_18h 4" xfId="700"/>
    <cellStyle name="_Synthèses_missions (8)_OPE_CAS pension_06juil_20h" xfId="701"/>
    <cellStyle name="_Synthèses_missions (8)_OPE_CAS pension_17juil_17h30" xfId="702"/>
    <cellStyle name="_Synthèses_missions (8)_PLF 2012 - MCC - Arbitrages" xfId="703"/>
    <cellStyle name="_Synthèses_missions (8)_PLF 2012 - MCC - Arbitrages 2" xfId="704"/>
    <cellStyle name="_Synthèses_missions (8)_PREX JUIN T3 CAS envoi bureaux" xfId="705"/>
    <cellStyle name="_Synthèses_missions (8)_Synthèse_CAS_Pensions_17juil_22h30" xfId="706"/>
    <cellStyle name="_Synthèses_missions (8)_Synthèse_CAS_Pensions_17juil_22h30 2" xfId="707"/>
    <cellStyle name="_Synthèses_missions (8)_Synthèse_CAS_Pensions_17juil_22h30 3" xfId="708"/>
    <cellStyle name="_Synthèses_missions (8)_Synthèse_CAS_Pensions_17juil_22h30 4" xfId="709"/>
    <cellStyle name="_Synthèses_missions (8)_Synthèse_CAS_Pensions_29juin_19h" xfId="710"/>
    <cellStyle name="_Synthèses_missions (8)_Synthèse_CAS_Pensions_29juin_19h 2" xfId="711"/>
    <cellStyle name="_Synthèses_missions (8)_Synthèse_CAS_Pensions_29juin_19h 3" xfId="712"/>
    <cellStyle name="_Synthèses_missions (8)_Synthèse_CAS_Pensions_29juin_19h 4" xfId="713"/>
    <cellStyle name="_Synthèses_missions (8)_Synthèse_CAS_Pensions_30juil_11h" xfId="714"/>
    <cellStyle name="_Synthèses_missions (8)_Synthèse_CAS_Pensions_30juil_11h 2" xfId="715"/>
    <cellStyle name="_Synthèses_missions (8)_Synthèse_CAS_Pensions_30juil_11h 3" xfId="716"/>
    <cellStyle name="_Synthèses_missions (8)_Synthèse_CAS_Pensions_30juil_11h 4" xfId="717"/>
    <cellStyle name="_T3 CAS 20+gros Opé" xfId="718"/>
    <cellStyle name="_tableau slide 3 (2)" xfId="719"/>
    <cellStyle name="_tableau slide 3 (2) 2" xfId="720"/>
    <cellStyle name="_tableau slide 3 (2) 2 2" xfId="721"/>
    <cellStyle name="_tableau slide 3 (2) 2 3" xfId="722"/>
    <cellStyle name="_tableau slide 3 (2) 2 4" xfId="723"/>
    <cellStyle name="_tableau slide 3 (2) 3" xfId="724"/>
    <cellStyle name="_tableau slide 3 (2) 4" xfId="725"/>
    <cellStyle name="_tableau slide 3 (2) 5" xfId="726"/>
    <cellStyle name="_Tableaux répartition GFPRH 2011-2013 (v2 post-conf répart )" xfId="727"/>
    <cellStyle name="_Tableaux répartition GFPRH 2011-2013 (v2 post-conf répart )_PLF 2012 - MCC - Arbitrages" xfId="728"/>
    <cellStyle name="_Tableaux répartition GFPRH 2011-2013 (v2 post-conf répart )_PLF 2012 - MCC - Arbitrages 2" xfId="729"/>
    <cellStyle name="_tableaux synthèse 175 CP et sous jacentsV2" xfId="730"/>
    <cellStyle name="_tableaux synthèse 175 CP et sous jacentsV2 2" xfId="731"/>
    <cellStyle name="_tableaux synthèse 175 CP et sous jacentsV2 2 2" xfId="732"/>
    <cellStyle name="_tableaux synthèse 175 CP et sous jacentsV2 3" xfId="733"/>
    <cellStyle name="_tableaux synthèse 175 CP et sous jacentsV2 4" xfId="734"/>
    <cellStyle name="_tableaux T2 NI Prev triennale 2BPSSmodifié v3" xfId="735"/>
    <cellStyle name="_Tableaux_IGN_Synthèse_PMT" xfId="736"/>
    <cellStyle name="_Tableaux_IGN_Synthèse_PMT 2" xfId="737"/>
    <cellStyle name="_Tableaux_IGN_Synthèse_PMT 2 2" xfId="738"/>
    <cellStyle name="_Tableaux_IGN_Synthèse_PMT 3" xfId="739"/>
    <cellStyle name="_Tableaux_IGN_Synthèse_PMT 4" xfId="740"/>
    <cellStyle name="_Taxation PLFR_final yc intérieur (2) (8)" xfId="741"/>
    <cellStyle name="_Taxation PLFR_final yc intérieur (2) (8) 2" xfId="742"/>
    <cellStyle name="_TC10" xfId="743"/>
    <cellStyle name="_TC10_PLF 2012 - MCC - Arbitrages" xfId="744"/>
    <cellStyle name="_TC10_PLF 2012 - MCC - Arbitrages 2" xfId="745"/>
    <cellStyle name="_TC10_Triennal 2011-2013 détaillé V11" xfId="746"/>
    <cellStyle name="_TC10_Triennal 2011-2013 détaillé V11_PLF 2012 - MCC - Arbitrages" xfId="747"/>
    <cellStyle name="_TC10_Triennal 2011-2013 détaillé V11_PLF 2012 - MCC - Arbitrages 2" xfId="748"/>
    <cellStyle name="_TC2" xfId="749"/>
    <cellStyle name="_TC2_PLF 2012 - MCC - Arbitrages" xfId="750"/>
    <cellStyle name="_TC2_PLF 2012 - MCC - Arbitrages 2" xfId="751"/>
    <cellStyle name="_TC2_Triennal 2011-2013 détaillé V11" xfId="752"/>
    <cellStyle name="_TC2_Triennal 2011-2013 détaillé V11_PLF 2012 - MCC - Arbitrages" xfId="753"/>
    <cellStyle name="_TC2_Triennal 2011-2013 détaillé V11_PLF 2012 - MCC - Arbitrages 2" xfId="754"/>
    <cellStyle name="_TC27" xfId="755"/>
    <cellStyle name="_TC27_PLF 2012 - MCC - Arbitrages" xfId="756"/>
    <cellStyle name="_TC27_PLF 2012 - MCC - Arbitrages 2" xfId="757"/>
    <cellStyle name="_TC27_Triennal 2011-2013 détaillé V11" xfId="758"/>
    <cellStyle name="_TC27_Triennal 2011-2013 détaillé V11_PLF 2012 - MCC - Arbitrages" xfId="759"/>
    <cellStyle name="_TC27_Triennal 2011-2013 détaillé V11_PLF 2012 - MCC - Arbitrages 2" xfId="760"/>
    <cellStyle name="_TC28" xfId="761"/>
    <cellStyle name="_TC28_PLF 2012 - MCC - Arbitrages" xfId="762"/>
    <cellStyle name="_TC28_PLF 2012 - MCC - Arbitrages 2" xfId="763"/>
    <cellStyle name="_TC28_Triennal 2011-2013 détaillé V11" xfId="764"/>
    <cellStyle name="_TC28_Triennal 2011-2013 détaillé V11_PLF 2012 - MCC - Arbitrages" xfId="765"/>
    <cellStyle name="_TC28_Triennal 2011-2013 détaillé V11_PLF 2012 - MCC - Arbitrages 2" xfId="766"/>
    <cellStyle name="_TC4" xfId="767"/>
    <cellStyle name="_TC4_PLF 2012 - MCC - Arbitrages" xfId="768"/>
    <cellStyle name="_TC4_PLF 2012 - MCC - Arbitrages 2" xfId="769"/>
    <cellStyle name="_TC4_Triennal 2011-2013 détaillé V11" xfId="770"/>
    <cellStyle name="_TC4_Triennal 2011-2013 détaillé V11_PLF 2012 - MCC - Arbitrages" xfId="771"/>
    <cellStyle name="_TC4_Triennal 2011-2013 détaillé V11_PLF 2012 - MCC - Arbitrages 2" xfId="772"/>
    <cellStyle name="_TC6" xfId="773"/>
    <cellStyle name="_TC6_PLF 2012 - MCC - Arbitrages" xfId="774"/>
    <cellStyle name="_TC6_PLF 2012 - MCC - Arbitrages 2" xfId="775"/>
    <cellStyle name="_TC6_Triennal 2011-2013 détaillé V11" xfId="776"/>
    <cellStyle name="_TC6_Triennal 2011-2013 détaillé V11_PLF 2012 - MCC - Arbitrages" xfId="777"/>
    <cellStyle name="_TC6_Triennal 2011-2013 détaillé V11_PLF 2012 - MCC - Arbitrages 2" xfId="778"/>
    <cellStyle name="_test base" xfId="779"/>
    <cellStyle name="_UB 2013-2016 752  29022012" xfId="780"/>
    <cellStyle name="_UB 2013-2016 752  29022012 2" xfId="781"/>
    <cellStyle name="_Version DB 4BT_BG_EDAD_PMT2" xfId="782"/>
    <cellStyle name="_Version DB 4BT_BG_EDAD_PMT2 2" xfId="783"/>
    <cellStyle name="_Version DB 4BT_BG_EDAD_PMT2 2 2" xfId="784"/>
    <cellStyle name="_Version DB 4BT_BG_EDAD_PMT2 3" xfId="785"/>
    <cellStyle name="_Version DB 4BT_BG_EDAD_PMT2 4" xfId="786"/>
    <cellStyle name="+" xfId="787"/>
    <cellStyle name="+_PLF 2012 - MCC - Arbitrages" xfId="788"/>
    <cellStyle name="+_PLF 2012 - MCC - Arbitrages 2" xfId="789"/>
    <cellStyle name="0,0_x000a__x000a_NA_x000a__x000a_" xfId="790"/>
    <cellStyle name="0,0_x000d__x000a_NA_x000d__x000a_" xfId="791"/>
    <cellStyle name="10^-3" xfId="792"/>
    <cellStyle name="10^-3 2" xfId="793"/>
    <cellStyle name="10^-3 2 2" xfId="794"/>
    <cellStyle name="10^-3 3" xfId="795"/>
    <cellStyle name="10^-3 4" xfId="796"/>
    <cellStyle name="1000s (0)" xfId="797"/>
    <cellStyle name="20 % - Accent1" xfId="2758" builtinId="30" customBuiltin="1"/>
    <cellStyle name="20 % - Accent1 2" xfId="798"/>
    <cellStyle name="20 % - Accent1 2 2" xfId="799"/>
    <cellStyle name="20 % - Accent1 2 3" xfId="800"/>
    <cellStyle name="20 % - Accent1 2 4" xfId="801"/>
    <cellStyle name="20 % - Accent1 2 5" xfId="802"/>
    <cellStyle name="20 % - Accent1 2 5 2" xfId="803"/>
    <cellStyle name="20 % - Accent1 2 5 3" xfId="804"/>
    <cellStyle name="20 % - Accent1 3" xfId="805"/>
    <cellStyle name="20 % - Accent1 3 2" xfId="806"/>
    <cellStyle name="20 % - Accent1 3 2 2" xfId="807"/>
    <cellStyle name="20 % - Accent1 3 2 2 2" xfId="808"/>
    <cellStyle name="20 % - Accent1 3 2 2 3" xfId="809"/>
    <cellStyle name="20 % - Accent1 3 2 3" xfId="810"/>
    <cellStyle name="20 % - Accent1 3 2 4" xfId="811"/>
    <cellStyle name="20 % - Accent1 3 3" xfId="812"/>
    <cellStyle name="20 % - Accent1 3 3 2" xfId="813"/>
    <cellStyle name="20 % - Accent1 3 3 3" xfId="814"/>
    <cellStyle name="20 % - Accent1 3 4" xfId="815"/>
    <cellStyle name="20 % - Accent1 3 4 2" xfId="816"/>
    <cellStyle name="20 % - Accent1 3 4 3" xfId="817"/>
    <cellStyle name="20 % - Accent1 3 5" xfId="818"/>
    <cellStyle name="20 % - Accent1 3 6" xfId="819"/>
    <cellStyle name="20 % - Accent1 3_vue Rému RA 2015" xfId="2533"/>
    <cellStyle name="20 % - Accent1 4" xfId="820"/>
    <cellStyle name="20 % - Accent1 5" xfId="821"/>
    <cellStyle name="20 % - Accent1 5 2" xfId="822"/>
    <cellStyle name="20 % - Accent1 5 3" xfId="823"/>
    <cellStyle name="20 % - Accent1 6" xfId="824"/>
    <cellStyle name="20 % - Accent1 7" xfId="825"/>
    <cellStyle name="20 % - Accent1 8" xfId="2534"/>
    <cellStyle name="20 % - Accent2" xfId="2762" builtinId="34" customBuiltin="1"/>
    <cellStyle name="20 % - Accent2 2" xfId="826"/>
    <cellStyle name="20 % - Accent2 2 2" xfId="827"/>
    <cellStyle name="20 % - Accent2 2 3" xfId="828"/>
    <cellStyle name="20 % - Accent2 2 4" xfId="829"/>
    <cellStyle name="20 % - Accent2 2 5" xfId="830"/>
    <cellStyle name="20 % - Accent2 2 5 2" xfId="831"/>
    <cellStyle name="20 % - Accent2 2 5 3" xfId="832"/>
    <cellStyle name="20 % - Accent2 3" xfId="833"/>
    <cellStyle name="20 % - Accent2 3 2" xfId="834"/>
    <cellStyle name="20 % - Accent2 3 2 2" xfId="835"/>
    <cellStyle name="20 % - Accent2 3 2 2 2" xfId="836"/>
    <cellStyle name="20 % - Accent2 3 2 2 3" xfId="837"/>
    <cellStyle name="20 % - Accent2 3 2 3" xfId="838"/>
    <cellStyle name="20 % - Accent2 3 2 4" xfId="839"/>
    <cellStyle name="20 % - Accent2 3 3" xfId="840"/>
    <cellStyle name="20 % - Accent2 3 3 2" xfId="841"/>
    <cellStyle name="20 % - Accent2 3 3 3" xfId="842"/>
    <cellStyle name="20 % - Accent2 3 4" xfId="843"/>
    <cellStyle name="20 % - Accent2 3 4 2" xfId="844"/>
    <cellStyle name="20 % - Accent2 3 4 3" xfId="845"/>
    <cellStyle name="20 % - Accent2 3 5" xfId="846"/>
    <cellStyle name="20 % - Accent2 3 6" xfId="847"/>
    <cellStyle name="20 % - Accent2 3_vue Rému RA 2015" xfId="2535"/>
    <cellStyle name="20 % - Accent2 4" xfId="848"/>
    <cellStyle name="20 % - Accent2 5" xfId="849"/>
    <cellStyle name="20 % - Accent2 5 2" xfId="850"/>
    <cellStyle name="20 % - Accent2 5 3" xfId="851"/>
    <cellStyle name="20 % - Accent2 6" xfId="852"/>
    <cellStyle name="20 % - Accent2 7" xfId="853"/>
    <cellStyle name="20 % - Accent2 8" xfId="2536"/>
    <cellStyle name="20 % - Accent3" xfId="2766" builtinId="38" customBuiltin="1"/>
    <cellStyle name="20 % - Accent3 2" xfId="854"/>
    <cellStyle name="20 % - Accent3 2 2" xfId="855"/>
    <cellStyle name="20 % - Accent3 2 3" xfId="856"/>
    <cellStyle name="20 % - Accent3 2 4" xfId="857"/>
    <cellStyle name="20 % - Accent3 2 5" xfId="858"/>
    <cellStyle name="20 % - Accent3 2 5 2" xfId="859"/>
    <cellStyle name="20 % - Accent3 2 5 3" xfId="860"/>
    <cellStyle name="20 % - Accent3 3" xfId="861"/>
    <cellStyle name="20 % - Accent3 3 2" xfId="862"/>
    <cellStyle name="20 % - Accent3 3 2 2" xfId="863"/>
    <cellStyle name="20 % - Accent3 3 2 2 2" xfId="864"/>
    <cellStyle name="20 % - Accent3 3 2 2 3" xfId="865"/>
    <cellStyle name="20 % - Accent3 3 2 3" xfId="866"/>
    <cellStyle name="20 % - Accent3 3 2 4" xfId="867"/>
    <cellStyle name="20 % - Accent3 3 3" xfId="868"/>
    <cellStyle name="20 % - Accent3 3 3 2" xfId="869"/>
    <cellStyle name="20 % - Accent3 3 3 3" xfId="870"/>
    <cellStyle name="20 % - Accent3 3 4" xfId="871"/>
    <cellStyle name="20 % - Accent3 3 4 2" xfId="872"/>
    <cellStyle name="20 % - Accent3 3 4 3" xfId="873"/>
    <cellStyle name="20 % - Accent3 3 5" xfId="874"/>
    <cellStyle name="20 % - Accent3 3 6" xfId="875"/>
    <cellStyle name="20 % - Accent3 3_vue Rému RA 2015" xfId="2537"/>
    <cellStyle name="20 % - Accent3 4" xfId="876"/>
    <cellStyle name="20 % - Accent3 5" xfId="877"/>
    <cellStyle name="20 % - Accent3 5 2" xfId="878"/>
    <cellStyle name="20 % - Accent3 5 3" xfId="879"/>
    <cellStyle name="20 % - Accent3 6" xfId="880"/>
    <cellStyle name="20 % - Accent3 7" xfId="881"/>
    <cellStyle name="20 % - Accent4" xfId="2770" builtinId="42" customBuiltin="1"/>
    <cellStyle name="20 % - Accent4 2" xfId="882"/>
    <cellStyle name="20 % - Accent4 2 2" xfId="883"/>
    <cellStyle name="20 % - Accent4 2 3" xfId="884"/>
    <cellStyle name="20 % - Accent4 2 4" xfId="885"/>
    <cellStyle name="20 % - Accent4 2 5" xfId="886"/>
    <cellStyle name="20 % - Accent4 2 5 2" xfId="887"/>
    <cellStyle name="20 % - Accent4 2 5 3" xfId="888"/>
    <cellStyle name="20 % - Accent4 3" xfId="889"/>
    <cellStyle name="20 % - Accent4 3 2" xfId="890"/>
    <cellStyle name="20 % - Accent4 3 2 2" xfId="891"/>
    <cellStyle name="20 % - Accent4 3 2 2 2" xfId="892"/>
    <cellStyle name="20 % - Accent4 3 2 2 3" xfId="893"/>
    <cellStyle name="20 % - Accent4 3 2 3" xfId="894"/>
    <cellStyle name="20 % - Accent4 3 2 4" xfId="895"/>
    <cellStyle name="20 % - Accent4 3 3" xfId="896"/>
    <cellStyle name="20 % - Accent4 3 3 2" xfId="897"/>
    <cellStyle name="20 % - Accent4 3 3 3" xfId="898"/>
    <cellStyle name="20 % - Accent4 3 4" xfId="899"/>
    <cellStyle name="20 % - Accent4 3 4 2" xfId="900"/>
    <cellStyle name="20 % - Accent4 3 4 3" xfId="901"/>
    <cellStyle name="20 % - Accent4 3 5" xfId="902"/>
    <cellStyle name="20 % - Accent4 3 6" xfId="903"/>
    <cellStyle name="20 % - Accent4 3_vue Rému RA 2015" xfId="2538"/>
    <cellStyle name="20 % - Accent4 4" xfId="904"/>
    <cellStyle name="20 % - Accent4 5" xfId="905"/>
    <cellStyle name="20 % - Accent4 5 2" xfId="906"/>
    <cellStyle name="20 % - Accent4 5 3" xfId="907"/>
    <cellStyle name="20 % - Accent4 6" xfId="908"/>
    <cellStyle name="20 % - Accent4 7" xfId="909"/>
    <cellStyle name="20 % - Accent4 8" xfId="2539"/>
    <cellStyle name="20 % - Accent5" xfId="2774" builtinId="46" customBuiltin="1"/>
    <cellStyle name="20 % - Accent5 2" xfId="910"/>
    <cellStyle name="20 % - Accent5 2 2" xfId="911"/>
    <cellStyle name="20 % - Accent5 2 2 2" xfId="912"/>
    <cellStyle name="20 % - Accent5 2 2 3" xfId="913"/>
    <cellStyle name="20 % - Accent5 3" xfId="914"/>
    <cellStyle name="20 % - Accent5 3 2" xfId="915"/>
    <cellStyle name="20 % - Accent5 3 2 2" xfId="916"/>
    <cellStyle name="20 % - Accent5 3 2 2 2" xfId="917"/>
    <cellStyle name="20 % - Accent5 3 2 2 3" xfId="918"/>
    <cellStyle name="20 % - Accent5 3 2 3" xfId="919"/>
    <cellStyle name="20 % - Accent5 3 2 4" xfId="920"/>
    <cellStyle name="20 % - Accent5 3 3" xfId="921"/>
    <cellStyle name="20 % - Accent5 3 3 2" xfId="922"/>
    <cellStyle name="20 % - Accent5 3 3 3" xfId="923"/>
    <cellStyle name="20 % - Accent5 3 4" xfId="924"/>
    <cellStyle name="20 % - Accent5 3 4 2" xfId="925"/>
    <cellStyle name="20 % - Accent5 3 4 3" xfId="926"/>
    <cellStyle name="20 % - Accent5 3 5" xfId="927"/>
    <cellStyle name="20 % - Accent5 3 6" xfId="928"/>
    <cellStyle name="20 % - Accent5 3_vue Rému RA 2015" xfId="2540"/>
    <cellStyle name="20 % - Accent5 4" xfId="929"/>
    <cellStyle name="20 % - Accent5 4 2" xfId="930"/>
    <cellStyle name="20 % - Accent5 4 3" xfId="931"/>
    <cellStyle name="20 % - Accent5 5" xfId="932"/>
    <cellStyle name="20 % - Accent5 6" xfId="933"/>
    <cellStyle name="20 % - Accent6" xfId="2778" builtinId="50" customBuiltin="1"/>
    <cellStyle name="20 % - Accent6 2" xfId="934"/>
    <cellStyle name="20 % - Accent6 2 2" xfId="935"/>
    <cellStyle name="20 % - Accent6 2 3" xfId="936"/>
    <cellStyle name="20 % - Accent6 2 4" xfId="937"/>
    <cellStyle name="20 % - Accent6 2 5" xfId="938"/>
    <cellStyle name="20 % - Accent6 2 5 2" xfId="939"/>
    <cellStyle name="20 % - Accent6 2 5 3" xfId="940"/>
    <cellStyle name="20 % - Accent6 3" xfId="941"/>
    <cellStyle name="20 % - Accent6 3 2" xfId="942"/>
    <cellStyle name="20 % - Accent6 3 2 2" xfId="943"/>
    <cellStyle name="20 % - Accent6 3 2 2 2" xfId="944"/>
    <cellStyle name="20 % - Accent6 3 2 2 3" xfId="945"/>
    <cellStyle name="20 % - Accent6 3 2 3" xfId="946"/>
    <cellStyle name="20 % - Accent6 3 2 4" xfId="947"/>
    <cellStyle name="20 % - Accent6 3 3" xfId="948"/>
    <cellStyle name="20 % - Accent6 3 3 2" xfId="949"/>
    <cellStyle name="20 % - Accent6 3 3 3" xfId="950"/>
    <cellStyle name="20 % - Accent6 3 4" xfId="951"/>
    <cellStyle name="20 % - Accent6 3 4 2" xfId="952"/>
    <cellStyle name="20 % - Accent6 3 4 3" xfId="953"/>
    <cellStyle name="20 % - Accent6 3 5" xfId="954"/>
    <cellStyle name="20 % - Accent6 3 6" xfId="955"/>
    <cellStyle name="20 % - Accent6 3_vue Rému RA 2015" xfId="2541"/>
    <cellStyle name="20 % - Accent6 4" xfId="956"/>
    <cellStyle name="20 % - Accent6 5" xfId="957"/>
    <cellStyle name="20 % - Accent6 5 2" xfId="958"/>
    <cellStyle name="20 % - Accent6 5 3" xfId="959"/>
    <cellStyle name="20 % - Accent6 6" xfId="960"/>
    <cellStyle name="20 % - Accent6 7" xfId="961"/>
    <cellStyle name="20% - Accent1" xfId="962"/>
    <cellStyle name="20% - Accent2" xfId="963"/>
    <cellStyle name="20% - Accent3" xfId="964"/>
    <cellStyle name="20% - Accent4" xfId="965"/>
    <cellStyle name="20% - Accent5" xfId="966"/>
    <cellStyle name="20% - Accent6" xfId="967"/>
    <cellStyle name="20% - Акцент1" xfId="968"/>
    <cellStyle name="20% - Акцент2" xfId="969"/>
    <cellStyle name="20% - Акцент3" xfId="970"/>
    <cellStyle name="20% - Акцент4" xfId="971"/>
    <cellStyle name="20% - Акцент5" xfId="972"/>
    <cellStyle name="20% - Акцент6" xfId="973"/>
    <cellStyle name="40 % - Accent1" xfId="2759" builtinId="31" customBuiltin="1"/>
    <cellStyle name="40 % - Accent1 2" xfId="974"/>
    <cellStyle name="40 % - Accent1 2 2" xfId="975"/>
    <cellStyle name="40 % - Accent1 2 3" xfId="976"/>
    <cellStyle name="40 % - Accent1 2 4" xfId="977"/>
    <cellStyle name="40 % - Accent1 2 5" xfId="978"/>
    <cellStyle name="40 % - Accent1 2 5 2" xfId="979"/>
    <cellStyle name="40 % - Accent1 2 5 3" xfId="980"/>
    <cellStyle name="40 % - Accent1 3" xfId="981"/>
    <cellStyle name="40 % - Accent1 3 2" xfId="982"/>
    <cellStyle name="40 % - Accent1 3 2 2" xfId="983"/>
    <cellStyle name="40 % - Accent1 3 2 2 2" xfId="984"/>
    <cellStyle name="40 % - Accent1 3 2 2 3" xfId="985"/>
    <cellStyle name="40 % - Accent1 3 2 3" xfId="986"/>
    <cellStyle name="40 % - Accent1 3 2 4" xfId="987"/>
    <cellStyle name="40 % - Accent1 3 3" xfId="988"/>
    <cellStyle name="40 % - Accent1 3 3 2" xfId="989"/>
    <cellStyle name="40 % - Accent1 3 3 3" xfId="990"/>
    <cellStyle name="40 % - Accent1 3 4" xfId="991"/>
    <cellStyle name="40 % - Accent1 3 4 2" xfId="992"/>
    <cellStyle name="40 % - Accent1 3 4 3" xfId="993"/>
    <cellStyle name="40 % - Accent1 3 5" xfId="994"/>
    <cellStyle name="40 % - Accent1 3 6" xfId="995"/>
    <cellStyle name="40 % - Accent1 3_vue Rému RA 2015" xfId="2542"/>
    <cellStyle name="40 % - Accent1 4" xfId="996"/>
    <cellStyle name="40 % - Accent1 5" xfId="997"/>
    <cellStyle name="40 % - Accent1 5 2" xfId="998"/>
    <cellStyle name="40 % - Accent1 5 3" xfId="999"/>
    <cellStyle name="40 % - Accent1 6" xfId="1000"/>
    <cellStyle name="40 % - Accent1 7" xfId="1001"/>
    <cellStyle name="40 % - Accent1 8" xfId="2543"/>
    <cellStyle name="40 % - Accent2" xfId="2763" builtinId="35" customBuiltin="1"/>
    <cellStyle name="40 % - Accent2 2" xfId="1002"/>
    <cellStyle name="40 % - Accent2 2 2" xfId="1003"/>
    <cellStyle name="40 % - Accent2 2 2 2" xfId="1004"/>
    <cellStyle name="40 % - Accent2 2 2 3" xfId="1005"/>
    <cellStyle name="40 % - Accent2 3" xfId="1006"/>
    <cellStyle name="40 % - Accent2 3 2" xfId="1007"/>
    <cellStyle name="40 % - Accent2 3 2 2" xfId="1008"/>
    <cellStyle name="40 % - Accent2 3 2 2 2" xfId="1009"/>
    <cellStyle name="40 % - Accent2 3 2 2 3" xfId="1010"/>
    <cellStyle name="40 % - Accent2 3 2 3" xfId="1011"/>
    <cellStyle name="40 % - Accent2 3 2 4" xfId="1012"/>
    <cellStyle name="40 % - Accent2 3 3" xfId="1013"/>
    <cellStyle name="40 % - Accent2 3 3 2" xfId="1014"/>
    <cellStyle name="40 % - Accent2 3 3 3" xfId="1015"/>
    <cellStyle name="40 % - Accent2 3 4" xfId="1016"/>
    <cellStyle name="40 % - Accent2 3 4 2" xfId="1017"/>
    <cellStyle name="40 % - Accent2 3 4 3" xfId="1018"/>
    <cellStyle name="40 % - Accent2 3 5" xfId="1019"/>
    <cellStyle name="40 % - Accent2 3 6" xfId="1020"/>
    <cellStyle name="40 % - Accent2 3_vue Rému RA 2015" xfId="2544"/>
    <cellStyle name="40 % - Accent2 4" xfId="1021"/>
    <cellStyle name="40 % - Accent2 4 2" xfId="1022"/>
    <cellStyle name="40 % - Accent2 4 3" xfId="1023"/>
    <cellStyle name="40 % - Accent2 5" xfId="1024"/>
    <cellStyle name="40 % - Accent2 6" xfId="1025"/>
    <cellStyle name="40 % - Accent3" xfId="2767" builtinId="39" customBuiltin="1"/>
    <cellStyle name="40 % - Accent3 2" xfId="1026"/>
    <cellStyle name="40 % - Accent3 2 2" xfId="1027"/>
    <cellStyle name="40 % - Accent3 2 3" xfId="1028"/>
    <cellStyle name="40 % - Accent3 2 4" xfId="1029"/>
    <cellStyle name="40 % - Accent3 2 5" xfId="1030"/>
    <cellStyle name="40 % - Accent3 2 5 2" xfId="1031"/>
    <cellStyle name="40 % - Accent3 2 5 3" xfId="1032"/>
    <cellStyle name="40 % - Accent3 3" xfId="1033"/>
    <cellStyle name="40 % - Accent3 3 2" xfId="1034"/>
    <cellStyle name="40 % - Accent3 3 2 2" xfId="1035"/>
    <cellStyle name="40 % - Accent3 3 2 2 2" xfId="1036"/>
    <cellStyle name="40 % - Accent3 3 2 2 3" xfId="1037"/>
    <cellStyle name="40 % - Accent3 3 2 3" xfId="1038"/>
    <cellStyle name="40 % - Accent3 3 2 4" xfId="1039"/>
    <cellStyle name="40 % - Accent3 3 3" xfId="1040"/>
    <cellStyle name="40 % - Accent3 3 3 2" xfId="1041"/>
    <cellStyle name="40 % - Accent3 3 3 3" xfId="1042"/>
    <cellStyle name="40 % - Accent3 3 4" xfId="1043"/>
    <cellStyle name="40 % - Accent3 3 4 2" xfId="1044"/>
    <cellStyle name="40 % - Accent3 3 4 3" xfId="1045"/>
    <cellStyle name="40 % - Accent3 3 5" xfId="1046"/>
    <cellStyle name="40 % - Accent3 3 6" xfId="1047"/>
    <cellStyle name="40 % - Accent3 3_vue Rému RA 2015" xfId="2545"/>
    <cellStyle name="40 % - Accent3 4" xfId="1048"/>
    <cellStyle name="40 % - Accent3 5" xfId="1049"/>
    <cellStyle name="40 % - Accent3 5 2" xfId="1050"/>
    <cellStyle name="40 % - Accent3 5 3" xfId="1051"/>
    <cellStyle name="40 % - Accent3 6" xfId="1052"/>
    <cellStyle name="40 % - Accent3 7" xfId="1053"/>
    <cellStyle name="40 % - Accent4" xfId="2771" builtinId="43" customBuiltin="1"/>
    <cellStyle name="40 % - Accent4 2" xfId="1054"/>
    <cellStyle name="40 % - Accent4 2 2" xfId="1055"/>
    <cellStyle name="40 % - Accent4 2 3" xfId="1056"/>
    <cellStyle name="40 % - Accent4 2 4" xfId="1057"/>
    <cellStyle name="40 % - Accent4 2 5" xfId="1058"/>
    <cellStyle name="40 % - Accent4 2 5 2" xfId="1059"/>
    <cellStyle name="40 % - Accent4 2 5 3" xfId="1060"/>
    <cellStyle name="40 % - Accent4 3" xfId="1061"/>
    <cellStyle name="40 % - Accent4 3 2" xfId="1062"/>
    <cellStyle name="40 % - Accent4 3 2 2" xfId="1063"/>
    <cellStyle name="40 % - Accent4 3 2 2 2" xfId="1064"/>
    <cellStyle name="40 % - Accent4 3 2 2 3" xfId="1065"/>
    <cellStyle name="40 % - Accent4 3 2 3" xfId="1066"/>
    <cellStyle name="40 % - Accent4 3 2 4" xfId="1067"/>
    <cellStyle name="40 % - Accent4 3 3" xfId="1068"/>
    <cellStyle name="40 % - Accent4 3 3 2" xfId="1069"/>
    <cellStyle name="40 % - Accent4 3 3 3" xfId="1070"/>
    <cellStyle name="40 % - Accent4 3 4" xfId="1071"/>
    <cellStyle name="40 % - Accent4 3 4 2" xfId="1072"/>
    <cellStyle name="40 % - Accent4 3 4 3" xfId="1073"/>
    <cellStyle name="40 % - Accent4 3 5" xfId="1074"/>
    <cellStyle name="40 % - Accent4 3 6" xfId="1075"/>
    <cellStyle name="40 % - Accent4 3_vue Rému RA 2015" xfId="2546"/>
    <cellStyle name="40 % - Accent4 4" xfId="1076"/>
    <cellStyle name="40 % - Accent4 5" xfId="1077"/>
    <cellStyle name="40 % - Accent4 5 2" xfId="1078"/>
    <cellStyle name="40 % - Accent4 5 3" xfId="1079"/>
    <cellStyle name="40 % - Accent4 6" xfId="1080"/>
    <cellStyle name="40 % - Accent4 7" xfId="1081"/>
    <cellStyle name="40 % - Accent4 8" xfId="2547"/>
    <cellStyle name="40 % - Accent5" xfId="2775" builtinId="47" customBuiltin="1"/>
    <cellStyle name="40 % - Accent5 2" xfId="1082"/>
    <cellStyle name="40 % - Accent5 2 2" xfId="1083"/>
    <cellStyle name="40 % - Accent5 2 3" xfId="1084"/>
    <cellStyle name="40 % - Accent5 2 4" xfId="1085"/>
    <cellStyle name="40 % - Accent5 2 5" xfId="1086"/>
    <cellStyle name="40 % - Accent5 2 5 2" xfId="1087"/>
    <cellStyle name="40 % - Accent5 2 5 3" xfId="1088"/>
    <cellStyle name="40 % - Accent5 3" xfId="1089"/>
    <cellStyle name="40 % - Accent5 3 2" xfId="1090"/>
    <cellStyle name="40 % - Accent5 3 2 2" xfId="1091"/>
    <cellStyle name="40 % - Accent5 3 2 2 2" xfId="1092"/>
    <cellStyle name="40 % - Accent5 3 2 2 3" xfId="1093"/>
    <cellStyle name="40 % - Accent5 3 2 3" xfId="1094"/>
    <cellStyle name="40 % - Accent5 3 2 4" xfId="1095"/>
    <cellStyle name="40 % - Accent5 3 3" xfId="1096"/>
    <cellStyle name="40 % - Accent5 3 3 2" xfId="1097"/>
    <cellStyle name="40 % - Accent5 3 3 3" xfId="1098"/>
    <cellStyle name="40 % - Accent5 3 4" xfId="1099"/>
    <cellStyle name="40 % - Accent5 3 4 2" xfId="1100"/>
    <cellStyle name="40 % - Accent5 3 4 3" xfId="1101"/>
    <cellStyle name="40 % - Accent5 3 5" xfId="1102"/>
    <cellStyle name="40 % - Accent5 3 6" xfId="1103"/>
    <cellStyle name="40 % - Accent5 3_vue Rému RA 2015" xfId="2548"/>
    <cellStyle name="40 % - Accent5 4" xfId="1104"/>
    <cellStyle name="40 % - Accent5 5" xfId="1105"/>
    <cellStyle name="40 % - Accent5 5 2" xfId="1106"/>
    <cellStyle name="40 % - Accent5 5 3" xfId="1107"/>
    <cellStyle name="40 % - Accent5 6" xfId="1108"/>
    <cellStyle name="40 % - Accent5 7" xfId="1109"/>
    <cellStyle name="40 % - Accent6" xfId="2779" builtinId="51" customBuiltin="1"/>
    <cellStyle name="40 % - Accent6 2" xfId="1110"/>
    <cellStyle name="40 % - Accent6 2 2" xfId="1111"/>
    <cellStyle name="40 % - Accent6 2 3" xfId="1112"/>
    <cellStyle name="40 % - Accent6 2 4" xfId="1113"/>
    <cellStyle name="40 % - Accent6 2 5" xfId="1114"/>
    <cellStyle name="40 % - Accent6 2 5 2" xfId="1115"/>
    <cellStyle name="40 % - Accent6 2 5 3" xfId="1116"/>
    <cellStyle name="40 % - Accent6 3" xfId="1117"/>
    <cellStyle name="40 % - Accent6 3 2" xfId="1118"/>
    <cellStyle name="40 % - Accent6 3 2 2" xfId="1119"/>
    <cellStyle name="40 % - Accent6 3 2 2 2" xfId="1120"/>
    <cellStyle name="40 % - Accent6 3 2 2 3" xfId="1121"/>
    <cellStyle name="40 % - Accent6 3 2 3" xfId="1122"/>
    <cellStyle name="40 % - Accent6 3 2 4" xfId="1123"/>
    <cellStyle name="40 % - Accent6 3 3" xfId="1124"/>
    <cellStyle name="40 % - Accent6 3 3 2" xfId="1125"/>
    <cellStyle name="40 % - Accent6 3 3 3" xfId="1126"/>
    <cellStyle name="40 % - Accent6 3 4" xfId="1127"/>
    <cellStyle name="40 % - Accent6 3 4 2" xfId="1128"/>
    <cellStyle name="40 % - Accent6 3 4 3" xfId="1129"/>
    <cellStyle name="40 % - Accent6 3 5" xfId="1130"/>
    <cellStyle name="40 % - Accent6 3 6" xfId="1131"/>
    <cellStyle name="40 % - Accent6 3_vue Rému RA 2015" xfId="2549"/>
    <cellStyle name="40 % - Accent6 4" xfId="1132"/>
    <cellStyle name="40 % - Accent6 5" xfId="1133"/>
    <cellStyle name="40 % - Accent6 5 2" xfId="1134"/>
    <cellStyle name="40 % - Accent6 5 3" xfId="1135"/>
    <cellStyle name="40 % - Accent6 6" xfId="1136"/>
    <cellStyle name="40 % - Accent6 7" xfId="1137"/>
    <cellStyle name="40 % - Accent6 8" xfId="2550"/>
    <cellStyle name="40% - Accent1" xfId="1138"/>
    <cellStyle name="40% - Accent2" xfId="1139"/>
    <cellStyle name="40% - Accent3" xfId="1140"/>
    <cellStyle name="40% - Accent4" xfId="1141"/>
    <cellStyle name="40% - Accent5" xfId="1142"/>
    <cellStyle name="40% - Accent6" xfId="1143"/>
    <cellStyle name="40% - Акцент1" xfId="1144"/>
    <cellStyle name="40% - Акцент2" xfId="1145"/>
    <cellStyle name="40% - Акцент3" xfId="1146"/>
    <cellStyle name="40% - Акцент4" xfId="1147"/>
    <cellStyle name="40% - Акцент5" xfId="1148"/>
    <cellStyle name="40% - Акцент6" xfId="1149"/>
    <cellStyle name="60 % - Accent1" xfId="2760" builtinId="32" customBuiltin="1"/>
    <cellStyle name="60 % - Accent1 2" xfId="1150"/>
    <cellStyle name="60 % - Accent1 2 2" xfId="1151"/>
    <cellStyle name="60 % - Accent1 2 3" xfId="1152"/>
    <cellStyle name="60 % - Accent1 2 4" xfId="1153"/>
    <cellStyle name="60 % - Accent1 2 5" xfId="1154"/>
    <cellStyle name="60 % - Accent1 3" xfId="1155"/>
    <cellStyle name="60 % - Accent1 4" xfId="1156"/>
    <cellStyle name="60 % - Accent1 5" xfId="2551"/>
    <cellStyle name="60 % - Accent2" xfId="2764" builtinId="36" customBuiltin="1"/>
    <cellStyle name="60 % - Accent2 2" xfId="1157"/>
    <cellStyle name="60 % - Accent2 2 2" xfId="1158"/>
    <cellStyle name="60 % - Accent2 2 3" xfId="1159"/>
    <cellStyle name="60 % - Accent2 2 4" xfId="1160"/>
    <cellStyle name="60 % - Accent2 2 5" xfId="1161"/>
    <cellStyle name="60 % - Accent2 3" xfId="1162"/>
    <cellStyle name="60 % - Accent2 4" xfId="1163"/>
    <cellStyle name="60 % - Accent3" xfId="2768" builtinId="40" customBuiltin="1"/>
    <cellStyle name="60 % - Accent3 2" xfId="1164"/>
    <cellStyle name="60 % - Accent3 2 2" xfId="1165"/>
    <cellStyle name="60 % - Accent3 2 3" xfId="1166"/>
    <cellStyle name="60 % - Accent3 2 4" xfId="1167"/>
    <cellStyle name="60 % - Accent3 2 5" xfId="1168"/>
    <cellStyle name="60 % - Accent3 3" xfId="1169"/>
    <cellStyle name="60 % - Accent3 4" xfId="1170"/>
    <cellStyle name="60 % - Accent3 5" xfId="2552"/>
    <cellStyle name="60 % - Accent4" xfId="2772" builtinId="44" customBuiltin="1"/>
    <cellStyle name="60 % - Accent4 2" xfId="1171"/>
    <cellStyle name="60 % - Accent4 2 2" xfId="1172"/>
    <cellStyle name="60 % - Accent4 2 3" xfId="1173"/>
    <cellStyle name="60 % - Accent4 2 4" xfId="1174"/>
    <cellStyle name="60 % - Accent4 2 5" xfId="1175"/>
    <cellStyle name="60 % - Accent4 3" xfId="1176"/>
    <cellStyle name="60 % - Accent4 4" xfId="1177"/>
    <cellStyle name="60 % - Accent4 5" xfId="2553"/>
    <cellStyle name="60 % - Accent5" xfId="2776" builtinId="48" customBuiltin="1"/>
    <cellStyle name="60 % - Accent5 2" xfId="1178"/>
    <cellStyle name="60 % - Accent5 2 2" xfId="1179"/>
    <cellStyle name="60 % - Accent5 2 3" xfId="1180"/>
    <cellStyle name="60 % - Accent5 2 4" xfId="1181"/>
    <cellStyle name="60 % - Accent5 2 5" xfId="1182"/>
    <cellStyle name="60 % - Accent5 3" xfId="1183"/>
    <cellStyle name="60 % - Accent5 4" xfId="1184"/>
    <cellStyle name="60 % - Accent6" xfId="2780" builtinId="52" customBuiltin="1"/>
    <cellStyle name="60 % - Accent6 2" xfId="1185"/>
    <cellStyle name="60 % - Accent6 2 2" xfId="1186"/>
    <cellStyle name="60 % - Accent6 2 3" xfId="1187"/>
    <cellStyle name="60 % - Accent6 2 4" xfId="1188"/>
    <cellStyle name="60 % - Accent6 2 5" xfId="1189"/>
    <cellStyle name="60 % - Accent6 3" xfId="1190"/>
    <cellStyle name="60 % - Accent6 4" xfId="1191"/>
    <cellStyle name="60 % - Accent6 5" xfId="2554"/>
    <cellStyle name="60% - Accent1" xfId="1192"/>
    <cellStyle name="60% - Accent2" xfId="1193"/>
    <cellStyle name="60% - Accent3" xfId="1194"/>
    <cellStyle name="60% - Accent4" xfId="1195"/>
    <cellStyle name="60% - Accent5" xfId="1196"/>
    <cellStyle name="60% - Accent6" xfId="1197"/>
    <cellStyle name="60% - Акцент1" xfId="1198"/>
    <cellStyle name="60% - Акцент2" xfId="1199"/>
    <cellStyle name="60% - Акцент3" xfId="1200"/>
    <cellStyle name="60% - Акцент4" xfId="1201"/>
    <cellStyle name="60% - Акцент5" xfId="1202"/>
    <cellStyle name="60% - Акцент6" xfId="1203"/>
    <cellStyle name="6eme niveau" xfId="1204"/>
    <cellStyle name="A" xfId="1205"/>
    <cellStyle name="AA" xfId="1206"/>
    <cellStyle name="Accent1" xfId="2757" builtinId="29" customBuiltin="1"/>
    <cellStyle name="Accent1 - 20 %" xfId="1207"/>
    <cellStyle name="Accent1 - 40 %" xfId="1208"/>
    <cellStyle name="Accent1 - 60 %" xfId="1209"/>
    <cellStyle name="Accent1 10" xfId="1210"/>
    <cellStyle name="Accent1 11" xfId="1211"/>
    <cellStyle name="Accent1 12" xfId="1212"/>
    <cellStyle name="Accent1 13" xfId="1213"/>
    <cellStyle name="Accent1 14" xfId="1214"/>
    <cellStyle name="Accent1 15" xfId="1215"/>
    <cellStyle name="Accent1 16" xfId="1216"/>
    <cellStyle name="Accent1 17" xfId="1217"/>
    <cellStyle name="Accent1 18" xfId="1218"/>
    <cellStyle name="Accent1 19" xfId="1219"/>
    <cellStyle name="Accent1 2" xfId="1220"/>
    <cellStyle name="Accent1 2 2" xfId="1221"/>
    <cellStyle name="Accent1 2 3" xfId="1222"/>
    <cellStyle name="Accent1 2 4" xfId="1223"/>
    <cellStyle name="Accent1 2 5" xfId="1224"/>
    <cellStyle name="Accent1 20" xfId="1225"/>
    <cellStyle name="Accent1 21" xfId="1226"/>
    <cellStyle name="Accent1 22" xfId="1227"/>
    <cellStyle name="Accent1 23" xfId="1228"/>
    <cellStyle name="Accent1 24" xfId="1229"/>
    <cellStyle name="Accent1 25" xfId="1230"/>
    <cellStyle name="Accent1 26" xfId="1231"/>
    <cellStyle name="Accent1 27" xfId="1232"/>
    <cellStyle name="Accent1 28" xfId="1233"/>
    <cellStyle name="Accent1 29" xfId="1234"/>
    <cellStyle name="Accent1 3" xfId="1235"/>
    <cellStyle name="Accent1 3 2" xfId="1236"/>
    <cellStyle name="Accent1 30" xfId="1237"/>
    <cellStyle name="Accent1 31" xfId="1238"/>
    <cellStyle name="Accent1 32" xfId="1239"/>
    <cellStyle name="Accent1 33" xfId="1240"/>
    <cellStyle name="Accent1 34" xfId="1241"/>
    <cellStyle name="Accent1 35" xfId="1242"/>
    <cellStyle name="Accent1 36" xfId="1243"/>
    <cellStyle name="Accent1 37" xfId="1244"/>
    <cellStyle name="Accent1 38" xfId="1245"/>
    <cellStyle name="Accent1 39" xfId="1246"/>
    <cellStyle name="Accent1 4" xfId="1247"/>
    <cellStyle name="Accent1 40" xfId="1248"/>
    <cellStyle name="Accent1 41" xfId="1249"/>
    <cellStyle name="Accent1 42" xfId="1250"/>
    <cellStyle name="Accent1 43" xfId="1251"/>
    <cellStyle name="Accent1 44" xfId="1252"/>
    <cellStyle name="Accent1 45" xfId="1253"/>
    <cellStyle name="Accent1 46" xfId="2555"/>
    <cellStyle name="Accent1 47" xfId="2556"/>
    <cellStyle name="Accent1 5" xfId="1254"/>
    <cellStyle name="Accent1 6" xfId="1255"/>
    <cellStyle name="Accent1 7" xfId="1256"/>
    <cellStyle name="Accent1 8" xfId="1257"/>
    <cellStyle name="Accent1 9" xfId="1258"/>
    <cellStyle name="Accent2" xfId="2761" builtinId="33" customBuiltin="1"/>
    <cellStyle name="Accent2 - 20 %" xfId="1259"/>
    <cellStyle name="Accent2 - 40 %" xfId="1260"/>
    <cellStyle name="Accent2 - 60 %" xfId="1261"/>
    <cellStyle name="Accent2 10" xfId="1262"/>
    <cellStyle name="Accent2 11" xfId="1263"/>
    <cellStyle name="Accent2 12" xfId="1264"/>
    <cellStyle name="Accent2 13" xfId="1265"/>
    <cellStyle name="Accent2 14" xfId="1266"/>
    <cellStyle name="Accent2 15" xfId="1267"/>
    <cellStyle name="Accent2 16" xfId="1268"/>
    <cellStyle name="Accent2 17" xfId="1269"/>
    <cellStyle name="Accent2 18" xfId="1270"/>
    <cellStyle name="Accent2 19" xfId="1271"/>
    <cellStyle name="Accent2 2" xfId="1272"/>
    <cellStyle name="Accent2 2 2" xfId="1273"/>
    <cellStyle name="Accent2 2 3" xfId="1274"/>
    <cellStyle name="Accent2 2 4" xfId="1275"/>
    <cellStyle name="Accent2 2 5" xfId="1276"/>
    <cellStyle name="Accent2 20" xfId="1277"/>
    <cellStyle name="Accent2 21" xfId="1278"/>
    <cellStyle name="Accent2 22" xfId="1279"/>
    <cellStyle name="Accent2 23" xfId="1280"/>
    <cellStyle name="Accent2 24" xfId="1281"/>
    <cellStyle name="Accent2 25" xfId="1282"/>
    <cellStyle name="Accent2 26" xfId="1283"/>
    <cellStyle name="Accent2 27" xfId="1284"/>
    <cellStyle name="Accent2 28" xfId="1285"/>
    <cellStyle name="Accent2 29" xfId="1286"/>
    <cellStyle name="Accent2 3" xfId="1287"/>
    <cellStyle name="Accent2 3 2" xfId="1288"/>
    <cellStyle name="Accent2 30" xfId="1289"/>
    <cellStyle name="Accent2 31" xfId="1290"/>
    <cellStyle name="Accent2 32" xfId="1291"/>
    <cellStyle name="Accent2 33" xfId="1292"/>
    <cellStyle name="Accent2 34" xfId="1293"/>
    <cellStyle name="Accent2 35" xfId="1294"/>
    <cellStyle name="Accent2 36" xfId="1295"/>
    <cellStyle name="Accent2 37" xfId="1296"/>
    <cellStyle name="Accent2 38" xfId="1297"/>
    <cellStyle name="Accent2 39" xfId="1298"/>
    <cellStyle name="Accent2 4" xfId="1299"/>
    <cellStyle name="Accent2 40" xfId="1300"/>
    <cellStyle name="Accent2 41" xfId="1301"/>
    <cellStyle name="Accent2 42" xfId="1302"/>
    <cellStyle name="Accent2 43" xfId="1303"/>
    <cellStyle name="Accent2 44" xfId="1304"/>
    <cellStyle name="Accent2 45" xfId="1305"/>
    <cellStyle name="Accent2 46" xfId="2557"/>
    <cellStyle name="Accent2 47" xfId="2558"/>
    <cellStyle name="Accent2 5" xfId="1306"/>
    <cellStyle name="Accent2 6" xfId="1307"/>
    <cellStyle name="Accent2 7" xfId="1308"/>
    <cellStyle name="Accent2 8" xfId="1309"/>
    <cellStyle name="Accent2 9" xfId="1310"/>
    <cellStyle name="Accent3" xfId="2765" builtinId="37" customBuiltin="1"/>
    <cellStyle name="Accent3 - 20 %" xfId="1311"/>
    <cellStyle name="Accent3 - 40 %" xfId="1312"/>
    <cellStyle name="Accent3 - 60 %" xfId="1313"/>
    <cellStyle name="Accent3 10" xfId="1314"/>
    <cellStyle name="Accent3 11" xfId="1315"/>
    <cellStyle name="Accent3 12" xfId="1316"/>
    <cellStyle name="Accent3 13" xfId="1317"/>
    <cellStyle name="Accent3 14" xfId="1318"/>
    <cellStyle name="Accent3 15" xfId="1319"/>
    <cellStyle name="Accent3 16" xfId="1320"/>
    <cellStyle name="Accent3 17" xfId="1321"/>
    <cellStyle name="Accent3 18" xfId="1322"/>
    <cellStyle name="Accent3 19" xfId="1323"/>
    <cellStyle name="Accent3 2" xfId="1324"/>
    <cellStyle name="Accent3 2 2" xfId="1325"/>
    <cellStyle name="Accent3 2 3" xfId="1326"/>
    <cellStyle name="Accent3 2 4" xfId="1327"/>
    <cellStyle name="Accent3 2 5" xfId="1328"/>
    <cellStyle name="Accent3 20" xfId="1329"/>
    <cellStyle name="Accent3 21" xfId="1330"/>
    <cellStyle name="Accent3 22" xfId="1331"/>
    <cellStyle name="Accent3 23" xfId="1332"/>
    <cellStyle name="Accent3 24" xfId="1333"/>
    <cellStyle name="Accent3 25" xfId="1334"/>
    <cellStyle name="Accent3 26" xfId="1335"/>
    <cellStyle name="Accent3 27" xfId="1336"/>
    <cellStyle name="Accent3 28" xfId="1337"/>
    <cellStyle name="Accent3 29" xfId="1338"/>
    <cellStyle name="Accent3 3" xfId="1339"/>
    <cellStyle name="Accent3 3 2" xfId="1340"/>
    <cellStyle name="Accent3 30" xfId="1341"/>
    <cellStyle name="Accent3 31" xfId="1342"/>
    <cellStyle name="Accent3 32" xfId="1343"/>
    <cellStyle name="Accent3 33" xfId="1344"/>
    <cellStyle name="Accent3 34" xfId="1345"/>
    <cellStyle name="Accent3 35" xfId="1346"/>
    <cellStyle name="Accent3 36" xfId="1347"/>
    <cellStyle name="Accent3 37" xfId="1348"/>
    <cellStyle name="Accent3 38" xfId="1349"/>
    <cellStyle name="Accent3 39" xfId="1350"/>
    <cellStyle name="Accent3 4" xfId="1351"/>
    <cellStyle name="Accent3 40" xfId="1352"/>
    <cellStyle name="Accent3 41" xfId="1353"/>
    <cellStyle name="Accent3 42" xfId="1354"/>
    <cellStyle name="Accent3 43" xfId="1355"/>
    <cellStyle name="Accent3 44" xfId="1356"/>
    <cellStyle name="Accent3 45" xfId="1357"/>
    <cellStyle name="Accent3 46" xfId="2559"/>
    <cellStyle name="Accent3 47" xfId="2560"/>
    <cellStyle name="Accent3 5" xfId="1358"/>
    <cellStyle name="Accent3 6" xfId="1359"/>
    <cellStyle name="Accent3 7" xfId="1360"/>
    <cellStyle name="Accent3 8" xfId="1361"/>
    <cellStyle name="Accent3 9" xfId="1362"/>
    <cellStyle name="Accent4" xfId="2769" builtinId="41" customBuiltin="1"/>
    <cellStyle name="Accent4 - 20 %" xfId="1363"/>
    <cellStyle name="Accent4 - 40 %" xfId="1364"/>
    <cellStyle name="Accent4 - 60 %" xfId="1365"/>
    <cellStyle name="Accent4 10" xfId="1366"/>
    <cellStyle name="Accent4 11" xfId="1367"/>
    <cellStyle name="Accent4 12" xfId="1368"/>
    <cellStyle name="Accent4 13" xfId="1369"/>
    <cellStyle name="Accent4 14" xfId="1370"/>
    <cellStyle name="Accent4 15" xfId="1371"/>
    <cellStyle name="Accent4 16" xfId="1372"/>
    <cellStyle name="Accent4 17" xfId="1373"/>
    <cellStyle name="Accent4 18" xfId="1374"/>
    <cellStyle name="Accent4 19" xfId="1375"/>
    <cellStyle name="Accent4 2" xfId="1376"/>
    <cellStyle name="Accent4 2 2" xfId="1377"/>
    <cellStyle name="Accent4 2 3" xfId="1378"/>
    <cellStyle name="Accent4 2 4" xfId="1379"/>
    <cellStyle name="Accent4 2 5" xfId="1380"/>
    <cellStyle name="Accent4 20" xfId="1381"/>
    <cellStyle name="Accent4 21" xfId="1382"/>
    <cellStyle name="Accent4 22" xfId="1383"/>
    <cellStyle name="Accent4 23" xfId="1384"/>
    <cellStyle name="Accent4 24" xfId="1385"/>
    <cellStyle name="Accent4 25" xfId="1386"/>
    <cellStyle name="Accent4 26" xfId="1387"/>
    <cellStyle name="Accent4 27" xfId="1388"/>
    <cellStyle name="Accent4 28" xfId="1389"/>
    <cellStyle name="Accent4 29" xfId="1390"/>
    <cellStyle name="Accent4 3" xfId="1391"/>
    <cellStyle name="Accent4 3 2" xfId="1392"/>
    <cellStyle name="Accent4 30" xfId="1393"/>
    <cellStyle name="Accent4 31" xfId="1394"/>
    <cellStyle name="Accent4 32" xfId="1395"/>
    <cellStyle name="Accent4 33" xfId="1396"/>
    <cellStyle name="Accent4 34" xfId="1397"/>
    <cellStyle name="Accent4 35" xfId="1398"/>
    <cellStyle name="Accent4 36" xfId="1399"/>
    <cellStyle name="Accent4 37" xfId="1400"/>
    <cellStyle name="Accent4 38" xfId="1401"/>
    <cellStyle name="Accent4 39" xfId="1402"/>
    <cellStyle name="Accent4 4" xfId="1403"/>
    <cellStyle name="Accent4 40" xfId="1404"/>
    <cellStyle name="Accent4 41" xfId="1405"/>
    <cellStyle name="Accent4 42" xfId="1406"/>
    <cellStyle name="Accent4 43" xfId="1407"/>
    <cellStyle name="Accent4 44" xfId="1408"/>
    <cellStyle name="Accent4 45" xfId="1409"/>
    <cellStyle name="Accent4 46" xfId="2561"/>
    <cellStyle name="Accent4 47" xfId="2562"/>
    <cellStyle name="Accent4 5" xfId="1410"/>
    <cellStyle name="Accent4 6" xfId="1411"/>
    <cellStyle name="Accent4 7" xfId="1412"/>
    <cellStyle name="Accent4 8" xfId="1413"/>
    <cellStyle name="Accent4 9" xfId="1414"/>
    <cellStyle name="Accent5" xfId="2773" builtinId="45" customBuiltin="1"/>
    <cellStyle name="Accent5 - 20 %" xfId="1415"/>
    <cellStyle name="Accent5 - 40 %" xfId="1416"/>
    <cellStyle name="Accent5 - 60 %" xfId="1417"/>
    <cellStyle name="Accent5 10" xfId="1418"/>
    <cellStyle name="Accent5 11" xfId="1419"/>
    <cellStyle name="Accent5 12" xfId="1420"/>
    <cellStyle name="Accent5 13" xfId="1421"/>
    <cellStyle name="Accent5 14" xfId="1422"/>
    <cellStyle name="Accent5 15" xfId="1423"/>
    <cellStyle name="Accent5 16" xfId="1424"/>
    <cellStyle name="Accent5 17" xfId="1425"/>
    <cellStyle name="Accent5 18" xfId="1426"/>
    <cellStyle name="Accent5 19" xfId="1427"/>
    <cellStyle name="Accent5 2" xfId="1428"/>
    <cellStyle name="Accent5 2 2" xfId="1429"/>
    <cellStyle name="Accent5 20" xfId="1430"/>
    <cellStyle name="Accent5 21" xfId="1431"/>
    <cellStyle name="Accent5 22" xfId="1432"/>
    <cellStyle name="Accent5 23" xfId="1433"/>
    <cellStyle name="Accent5 24" xfId="1434"/>
    <cellStyle name="Accent5 25" xfId="1435"/>
    <cellStyle name="Accent5 26" xfId="1436"/>
    <cellStyle name="Accent5 27" xfId="1437"/>
    <cellStyle name="Accent5 28" xfId="1438"/>
    <cellStyle name="Accent5 29" xfId="1439"/>
    <cellStyle name="Accent5 3" xfId="1440"/>
    <cellStyle name="Accent5 3 2" xfId="1441"/>
    <cellStyle name="Accent5 30" xfId="1442"/>
    <cellStyle name="Accent5 31" xfId="1443"/>
    <cellStyle name="Accent5 32" xfId="1444"/>
    <cellStyle name="Accent5 33" xfId="1445"/>
    <cellStyle name="Accent5 34" xfId="1446"/>
    <cellStyle name="Accent5 35" xfId="1447"/>
    <cellStyle name="Accent5 36" xfId="1448"/>
    <cellStyle name="Accent5 37" xfId="1449"/>
    <cellStyle name="Accent5 38" xfId="1450"/>
    <cellStyle name="Accent5 39" xfId="1451"/>
    <cellStyle name="Accent5 4" xfId="1452"/>
    <cellStyle name="Accent5 40" xfId="1453"/>
    <cellStyle name="Accent5 41" xfId="1454"/>
    <cellStyle name="Accent5 42" xfId="1455"/>
    <cellStyle name="Accent5 43" xfId="1456"/>
    <cellStyle name="Accent5 44" xfId="1457"/>
    <cellStyle name="Accent5 45" xfId="1458"/>
    <cellStyle name="Accent5 46" xfId="2563"/>
    <cellStyle name="Accent5 47" xfId="2564"/>
    <cellStyle name="Accent5 5" xfId="1459"/>
    <cellStyle name="Accent5 6" xfId="1460"/>
    <cellStyle name="Accent5 7" xfId="1461"/>
    <cellStyle name="Accent5 8" xfId="1462"/>
    <cellStyle name="Accent5 9" xfId="1463"/>
    <cellStyle name="Accent6" xfId="2777" builtinId="49" customBuiltin="1"/>
    <cellStyle name="Accent6 - 20 %" xfId="1464"/>
    <cellStyle name="Accent6 - 40 %" xfId="1465"/>
    <cellStyle name="Accent6 - 60 %" xfId="1466"/>
    <cellStyle name="Accent6 10" xfId="1467"/>
    <cellStyle name="Accent6 11" xfId="1468"/>
    <cellStyle name="Accent6 12" xfId="1469"/>
    <cellStyle name="Accent6 13" xfId="1470"/>
    <cellStyle name="Accent6 14" xfId="1471"/>
    <cellStyle name="Accent6 15" xfId="1472"/>
    <cellStyle name="Accent6 16" xfId="1473"/>
    <cellStyle name="Accent6 17" xfId="1474"/>
    <cellStyle name="Accent6 18" xfId="1475"/>
    <cellStyle name="Accent6 19" xfId="1476"/>
    <cellStyle name="Accent6 2" xfId="1477"/>
    <cellStyle name="Accent6 2 2" xfId="1478"/>
    <cellStyle name="Accent6 2 3" xfId="1479"/>
    <cellStyle name="Accent6 2 4" xfId="1480"/>
    <cellStyle name="Accent6 2 5" xfId="1481"/>
    <cellStyle name="Accent6 20" xfId="1482"/>
    <cellStyle name="Accent6 21" xfId="1483"/>
    <cellStyle name="Accent6 22" xfId="1484"/>
    <cellStyle name="Accent6 23" xfId="1485"/>
    <cellStyle name="Accent6 24" xfId="1486"/>
    <cellStyle name="Accent6 25" xfId="1487"/>
    <cellStyle name="Accent6 26" xfId="1488"/>
    <cellStyle name="Accent6 27" xfId="1489"/>
    <cellStyle name="Accent6 28" xfId="1490"/>
    <cellStyle name="Accent6 29" xfId="1491"/>
    <cellStyle name="Accent6 3" xfId="1492"/>
    <cellStyle name="Accent6 3 2" xfId="1493"/>
    <cellStyle name="Accent6 30" xfId="1494"/>
    <cellStyle name="Accent6 31" xfId="1495"/>
    <cellStyle name="Accent6 32" xfId="1496"/>
    <cellStyle name="Accent6 33" xfId="1497"/>
    <cellStyle name="Accent6 34" xfId="1498"/>
    <cellStyle name="Accent6 35" xfId="1499"/>
    <cellStyle name="Accent6 36" xfId="1500"/>
    <cellStyle name="Accent6 37" xfId="1501"/>
    <cellStyle name="Accent6 38" xfId="1502"/>
    <cellStyle name="Accent6 39" xfId="1503"/>
    <cellStyle name="Accent6 4" xfId="1504"/>
    <cellStyle name="Accent6 40" xfId="1505"/>
    <cellStyle name="Accent6 41" xfId="1506"/>
    <cellStyle name="Accent6 42" xfId="1507"/>
    <cellStyle name="Accent6 43" xfId="1508"/>
    <cellStyle name="Accent6 44" xfId="1509"/>
    <cellStyle name="Accent6 45" xfId="1510"/>
    <cellStyle name="Accent6 46" xfId="2565"/>
    <cellStyle name="Accent6 47" xfId="2566"/>
    <cellStyle name="Accent6 5" xfId="1511"/>
    <cellStyle name="Accent6 6" xfId="1512"/>
    <cellStyle name="Accent6 7" xfId="1513"/>
    <cellStyle name="Accent6 8" xfId="1514"/>
    <cellStyle name="Accent6 9" xfId="1515"/>
    <cellStyle name="arial" xfId="1516"/>
    <cellStyle name="arial 2" xfId="1517"/>
    <cellStyle name="Arial 8 Souligné" xfId="1518"/>
    <cellStyle name="arial gras" xfId="1519"/>
    <cellStyle name="Avertissement" xfId="2754" builtinId="11" customBuiltin="1"/>
    <cellStyle name="Avertissement 2" xfId="1520"/>
    <cellStyle name="Avertissement 2 2" xfId="1521"/>
    <cellStyle name="Avertissement 3" xfId="1522"/>
    <cellStyle name="B" xfId="1523"/>
    <cellStyle name="Bad" xfId="1524"/>
    <cellStyle name="C" xfId="1525"/>
    <cellStyle name="Calcul" xfId="2751" builtinId="22" customBuiltin="1"/>
    <cellStyle name="Calcul 2" xfId="1526"/>
    <cellStyle name="Calcul 2 2" xfId="1527"/>
    <cellStyle name="Calcul 2 2 2" xfId="1528"/>
    <cellStyle name="Calcul 2 3" xfId="1529"/>
    <cellStyle name="Calcul 2 3 2" xfId="1530"/>
    <cellStyle name="Calcul 2 4" xfId="1531"/>
    <cellStyle name="Calcul 2 4 2" xfId="1532"/>
    <cellStyle name="Calcul 2 5" xfId="1533"/>
    <cellStyle name="Calcul 2 6" xfId="1534"/>
    <cellStyle name="Calcul 3" xfId="1535"/>
    <cellStyle name="Calcul 3 2" xfId="1536"/>
    <cellStyle name="Calcul 4" xfId="1537"/>
    <cellStyle name="Calcul 4 2" xfId="1538"/>
    <cellStyle name="Calcul 5" xfId="2567"/>
    <cellStyle name="Calculation" xfId="1539"/>
    <cellStyle name="Calculation 2" xfId="1540"/>
    <cellStyle name="Calculation 3" xfId="1541"/>
    <cellStyle name="Cat. A" xfId="1542"/>
    <cellStyle name="Cat. B" xfId="1543"/>
    <cellStyle name="Cat. C" xfId="1544"/>
    <cellStyle name="Cat. D" xfId="1545"/>
    <cellStyle name="Cellule liée" xfId="2752" builtinId="24" customBuiltin="1"/>
    <cellStyle name="Cellule liée 2" xfId="1546"/>
    <cellStyle name="Cellule liée 2 2" xfId="1547"/>
    <cellStyle name="Cellule liée 2 3" xfId="1548"/>
    <cellStyle name="Cellule liée 2 4" xfId="1549"/>
    <cellStyle name="Cellule liée 2 5" xfId="1550"/>
    <cellStyle name="Cellule liée 3" xfId="1551"/>
    <cellStyle name="Cellule liée 4" xfId="1552"/>
    <cellStyle name="Chap" xfId="1553"/>
    <cellStyle name="Chap 2" xfId="1554"/>
    <cellStyle name="Check Cell" xfId="1555"/>
    <cellStyle name="ColBlue" xfId="1556"/>
    <cellStyle name="ColGreen" xfId="1557"/>
    <cellStyle name="colonne" xfId="1558"/>
    <cellStyle name="ColRed" xfId="1559"/>
    <cellStyle name="Comma (1)" xfId="1560"/>
    <cellStyle name="Comma (2)" xfId="1561"/>
    <cellStyle name="Comma 2" xfId="1562"/>
    <cellStyle name="Comma 2 2" xfId="1563"/>
    <cellStyle name="Commentaire 2" xfId="1564"/>
    <cellStyle name="Commentaire 2 10" xfId="1565"/>
    <cellStyle name="Commentaire 2 10 2" xfId="2568"/>
    <cellStyle name="Commentaire 2 10 2 2" xfId="2569"/>
    <cellStyle name="Commentaire 2 10 3" xfId="2570"/>
    <cellStyle name="Commentaire 2 11" xfId="1566"/>
    <cellStyle name="Commentaire 2 2" xfId="1567"/>
    <cellStyle name="Commentaire 2 2 2" xfId="1568"/>
    <cellStyle name="Commentaire 2 2 2 2" xfId="2571"/>
    <cellStyle name="Commentaire 2 2 3" xfId="1569"/>
    <cellStyle name="Commentaire 2 2 4" xfId="1570"/>
    <cellStyle name="Commentaire 2 2 4 2" xfId="1571"/>
    <cellStyle name="Commentaire 2 2 4 2 2" xfId="1572"/>
    <cellStyle name="Commentaire 2 2 4 2 2 2" xfId="2572"/>
    <cellStyle name="Commentaire 2 2 4 2 2 2 2" xfId="2573"/>
    <cellStyle name="Commentaire 2 2 4 2 2 3" xfId="2574"/>
    <cellStyle name="Commentaire 2 2 4 2 3" xfId="1573"/>
    <cellStyle name="Commentaire 2 2 4 3" xfId="1574"/>
    <cellStyle name="Commentaire 2 2 4 4" xfId="1575"/>
    <cellStyle name="Commentaire 2 2 5" xfId="1576"/>
    <cellStyle name="Commentaire 2 2 5 2" xfId="2575"/>
    <cellStyle name="Commentaire 2 2 5 2 2" xfId="2576"/>
    <cellStyle name="Commentaire 2 2 5 3" xfId="2577"/>
    <cellStyle name="Commentaire 2 2 6" xfId="1577"/>
    <cellStyle name="Commentaire 2 3" xfId="1578"/>
    <cellStyle name="Commentaire 2 3 2" xfId="1579"/>
    <cellStyle name="Commentaire 2 4" xfId="1580"/>
    <cellStyle name="Commentaire 2 4 2" xfId="1581"/>
    <cellStyle name="Commentaire 2 4 3" xfId="1582"/>
    <cellStyle name="Commentaire 2 5" xfId="1583"/>
    <cellStyle name="Commentaire 2 6" xfId="1584"/>
    <cellStyle name="Commentaire 2 6 2" xfId="2578"/>
    <cellStyle name="Commentaire 2 7" xfId="1585"/>
    <cellStyle name="Commentaire 2 8" xfId="1586"/>
    <cellStyle name="Commentaire 2 8 2" xfId="1587"/>
    <cellStyle name="Commentaire 2 8 2 2" xfId="2579"/>
    <cellStyle name="Commentaire 2 8 3" xfId="1588"/>
    <cellStyle name="Commentaire 2 9" xfId="1589"/>
    <cellStyle name="Commentaire 2 9 2" xfId="1590"/>
    <cellStyle name="Commentaire 2 9 2 2" xfId="2580"/>
    <cellStyle name="Commentaire 2 9 2 2 2" xfId="2581"/>
    <cellStyle name="Commentaire 2 9 2 3" xfId="2582"/>
    <cellStyle name="Commentaire 2 9 3" xfId="1591"/>
    <cellStyle name="Commentaire 3" xfId="1592"/>
    <cellStyle name="Commentaire 3 2" xfId="1593"/>
    <cellStyle name="Commentaire 3 2 2" xfId="1594"/>
    <cellStyle name="Commentaire 3 2 3" xfId="1595"/>
    <cellStyle name="Commentaire 3 3" xfId="1596"/>
    <cellStyle name="Commentaire 3 3 2" xfId="1597"/>
    <cellStyle name="Commentaire 3 3 3" xfId="1598"/>
    <cellStyle name="Commentaire 3 4" xfId="1599"/>
    <cellStyle name="Commentaire 3 5" xfId="1600"/>
    <cellStyle name="Commentaire 4" xfId="1601"/>
    <cellStyle name="Commentaire 4 2" xfId="1602"/>
    <cellStyle name="Commentaire 4 2 2" xfId="2583"/>
    <cellStyle name="Commentaire 4 3" xfId="1603"/>
    <cellStyle name="Commentaire 4 4" xfId="1604"/>
    <cellStyle name="Commentaire 4 4 2" xfId="1605"/>
    <cellStyle name="Commentaire 4 4 2 2" xfId="1606"/>
    <cellStyle name="Commentaire 4 4 2 2 2" xfId="2584"/>
    <cellStyle name="Commentaire 4 4 2 2 2 2" xfId="2585"/>
    <cellStyle name="Commentaire 4 4 2 2 3" xfId="2586"/>
    <cellStyle name="Commentaire 4 4 2 3" xfId="1607"/>
    <cellStyle name="Commentaire 4 4 3" xfId="1608"/>
    <cellStyle name="Commentaire 4 4 4" xfId="1609"/>
    <cellStyle name="Commentaire 4 5" xfId="1610"/>
    <cellStyle name="Commentaire 4 5 2" xfId="2587"/>
    <cellStyle name="Commentaire 4 5 2 2" xfId="2588"/>
    <cellStyle name="Commentaire 4 5 3" xfId="2589"/>
    <cellStyle name="Commentaire 4 6" xfId="1611"/>
    <cellStyle name="Commentaire 5" xfId="1612"/>
    <cellStyle name="Commentaire 5 2" xfId="1613"/>
    <cellStyle name="Commentaire 5 3" xfId="1614"/>
    <cellStyle name="Commentaire 6" xfId="1615"/>
    <cellStyle name="Commentaire 6 2" xfId="1616"/>
    <cellStyle name="Commentaire 6 2 2" xfId="1617"/>
    <cellStyle name="Commentaire 6 3" xfId="1618"/>
    <cellStyle name="Commentaire 6 4" xfId="1619"/>
    <cellStyle name="Commentaire 7" xfId="1620"/>
    <cellStyle name="Commentaire 7 2" xfId="2590"/>
    <cellStyle name="Commentaire 7 2 2" xfId="2591"/>
    <cellStyle name="Commentaire 7 3" xfId="2592"/>
    <cellStyle name="Commentaire 8" xfId="2593"/>
    <cellStyle name="Commentaire 9" xfId="2786"/>
    <cellStyle name="Currency (0)" xfId="1621"/>
    <cellStyle name="Currency (2)" xfId="1622"/>
    <cellStyle name="Currency_Book2" xfId="1623"/>
    <cellStyle name="D" xfId="1624"/>
    <cellStyle name="Date" xfId="1625"/>
    <cellStyle name="Date 2" xfId="1626"/>
    <cellStyle name="Date 2 2" xfId="1627"/>
    <cellStyle name="Date 3" xfId="1628"/>
    <cellStyle name="Défaut" xfId="1629"/>
    <cellStyle name="DEFINITION" xfId="2594"/>
    <cellStyle name="Emphase 1" xfId="1630"/>
    <cellStyle name="Emphase 2" xfId="1631"/>
    <cellStyle name="Emphase 3" xfId="1632"/>
    <cellStyle name="EncTitre" xfId="1633"/>
    <cellStyle name="En-tête 1" xfId="1634"/>
    <cellStyle name="En-tête 1 2" xfId="1635"/>
    <cellStyle name="En-tête 1 2 2" xfId="1636"/>
    <cellStyle name="En-tête 1 3" xfId="1637"/>
    <cellStyle name="En-tête 1_vue Rému RA 2015" xfId="2595"/>
    <cellStyle name="En-tête 2" xfId="1638"/>
    <cellStyle name="En-tête 2 2" xfId="1639"/>
    <cellStyle name="En-tête 2 2 2" xfId="1640"/>
    <cellStyle name="En-tête 2 2 2 2" xfId="1641"/>
    <cellStyle name="En-tête 2 3" xfId="1642"/>
    <cellStyle name="En-tête 2 3 2" xfId="1643"/>
    <cellStyle name="En-tête 2 4" xfId="1644"/>
    <cellStyle name="En-tête 2 4 2" xfId="1645"/>
    <cellStyle name="En-tête 2 4 2 2" xfId="1646"/>
    <cellStyle name="En-tête 2 4 3" xfId="1647"/>
    <cellStyle name="En-tête 2 4 4" xfId="1648"/>
    <cellStyle name="En-tête 2_vue Rému RA 2015" xfId="2596"/>
    <cellStyle name="Entrée" xfId="2749" builtinId="20" customBuiltin="1"/>
    <cellStyle name="Entrée 2" xfId="1649"/>
    <cellStyle name="Entrée 2 2" xfId="1650"/>
    <cellStyle name="Entrée 2 2 2" xfId="1651"/>
    <cellStyle name="Entrée 2 3" xfId="1652"/>
    <cellStyle name="Entrée 2 3 2" xfId="1653"/>
    <cellStyle name="Entrée 2 4" xfId="1654"/>
    <cellStyle name="Entrée 2 4 2" xfId="1655"/>
    <cellStyle name="Entrée 2 5" xfId="1656"/>
    <cellStyle name="Entrée 2 6" xfId="1657"/>
    <cellStyle name="Entrée 3" xfId="1658"/>
    <cellStyle name="Entrée 3 2" xfId="1659"/>
    <cellStyle name="Entrée 4" xfId="1660"/>
    <cellStyle name="Entrée 4 2" xfId="1661"/>
    <cellStyle name="Erotin 2" xfId="2597"/>
    <cellStyle name="Erotin 2 2" xfId="2598"/>
    <cellStyle name="Erotin 2 2 2" xfId="2599"/>
    <cellStyle name="Erotin 2 3" xfId="2600"/>
    <cellStyle name="Erotin 2 4" xfId="2601"/>
    <cellStyle name="Erotin 2 5" xfId="2602"/>
    <cellStyle name="Euro" xfId="1662"/>
    <cellStyle name="Euro 1" xfId="1663"/>
    <cellStyle name="Euro 1 2" xfId="1664"/>
    <cellStyle name="Euro 10" xfId="1665"/>
    <cellStyle name="Euro 10 2" xfId="2603"/>
    <cellStyle name="Euro 11" xfId="2604"/>
    <cellStyle name="Euro 2" xfId="1666"/>
    <cellStyle name="Euro 2 2" xfId="1667"/>
    <cellStyle name="Euro 2 3" xfId="1668"/>
    <cellStyle name="Euro 3" xfId="1669"/>
    <cellStyle name="Euro 3 2" xfId="1670"/>
    <cellStyle name="Euro 3 2 2" xfId="1671"/>
    <cellStyle name="Euro 3 2 3" xfId="1672"/>
    <cellStyle name="Euro 3 3" xfId="1673"/>
    <cellStyle name="Euro 3 3 2" xfId="1674"/>
    <cellStyle name="Euro 3 4" xfId="1675"/>
    <cellStyle name="Euro 3 5" xfId="1676"/>
    <cellStyle name="Euro 4" xfId="1677"/>
    <cellStyle name="Euro 4 2" xfId="1678"/>
    <cellStyle name="Euro 4 2 2" xfId="1679"/>
    <cellStyle name="Euro 4 2 3" xfId="1680"/>
    <cellStyle name="Euro 4 3" xfId="1681"/>
    <cellStyle name="Euro 4 3 2" xfId="1682"/>
    <cellStyle name="Euro 4 4" xfId="1683"/>
    <cellStyle name="Euro 4 5" xfId="1684"/>
    <cellStyle name="Euro 5" xfId="1685"/>
    <cellStyle name="Euro 5 2" xfId="1686"/>
    <cellStyle name="Euro 5 2 2" xfId="1687"/>
    <cellStyle name="Euro 5 3" xfId="1688"/>
    <cellStyle name="Euro 6" xfId="1689"/>
    <cellStyle name="Euro 6 2" xfId="1690"/>
    <cellStyle name="Euro 6 2 2" xfId="1691"/>
    <cellStyle name="Euro 6 2 3" xfId="1692"/>
    <cellStyle name="Euro 6 3" xfId="1693"/>
    <cellStyle name="Euro 7" xfId="1694"/>
    <cellStyle name="Euro 7 2" xfId="1695"/>
    <cellStyle name="Euro 7 2 2" xfId="1696"/>
    <cellStyle name="Euro 7 2 3" xfId="1697"/>
    <cellStyle name="Euro 8" xfId="1698"/>
    <cellStyle name="Euro 8 2" xfId="1699"/>
    <cellStyle name="Euro 8 2 2" xfId="1700"/>
    <cellStyle name="Euro 8 3" xfId="1701"/>
    <cellStyle name="Euro 8 4" xfId="1702"/>
    <cellStyle name="Euro 9" xfId="1703"/>
    <cellStyle name="Euro_0705XX_RETP_2007_DM1_BOP_v3" xfId="1704"/>
    <cellStyle name="EVAL" xfId="1705"/>
    <cellStyle name="Excel Built-in Normal" xfId="1706"/>
    <cellStyle name="Excel Built-in Normal 2" xfId="1707"/>
    <cellStyle name="Excel Built-in Normal 3" xfId="1708"/>
    <cellStyle name="Excel Built-in Normal 4" xfId="1709"/>
    <cellStyle name="Excel.Chart" xfId="1710"/>
    <cellStyle name="Excel.Chart 2" xfId="1711"/>
    <cellStyle name="Excel.Chart 3" xfId="1712"/>
    <cellStyle name="Explanatory Text" xfId="1713"/>
    <cellStyle name="FILET_HAUT" xfId="2605"/>
    <cellStyle name="Financier" xfId="1714"/>
    <cellStyle name="Financier 2" xfId="1715"/>
    <cellStyle name="Financier 2 2" xfId="1716"/>
    <cellStyle name="Financier0" xfId="1717"/>
    <cellStyle name="Financier0 2" xfId="1718"/>
    <cellStyle name="Financier0 2 2" xfId="1719"/>
    <cellStyle name="Financier0 3" xfId="1720"/>
    <cellStyle name="Flag" xfId="1721"/>
    <cellStyle name="Formule Interne" xfId="1722"/>
    <cellStyle name="Francs" xfId="1723"/>
    <cellStyle name="Good" xfId="1724"/>
    <cellStyle name="Grey" xfId="1725"/>
    <cellStyle name="Grey 2" xfId="1726"/>
    <cellStyle name="headerStyle" xfId="1727"/>
    <cellStyle name="Heading 1" xfId="1728"/>
    <cellStyle name="Heading 2" xfId="1729"/>
    <cellStyle name="Heading 3" xfId="1730"/>
    <cellStyle name="Heading 4" xfId="1731"/>
    <cellStyle name="Heading2" xfId="1732"/>
    <cellStyle name="Heading3" xfId="1733"/>
    <cellStyle name="HP" xfId="1734"/>
    <cellStyle name="Hyperlink 2" xfId="2606"/>
    <cellStyle name="Input" xfId="1735"/>
    <cellStyle name="Input [yellow]" xfId="1736"/>
    <cellStyle name="Input [yellow] 2" xfId="1737"/>
    <cellStyle name="Input 10" xfId="1738"/>
    <cellStyle name="Input 11" xfId="1739"/>
    <cellStyle name="Input 12" xfId="1740"/>
    <cellStyle name="Input 13" xfId="1741"/>
    <cellStyle name="Input 14" xfId="1742"/>
    <cellStyle name="Input 15" xfId="1743"/>
    <cellStyle name="Input 16" xfId="1744"/>
    <cellStyle name="Input 17" xfId="1745"/>
    <cellStyle name="Input 18" xfId="1746"/>
    <cellStyle name="Input 19" xfId="1747"/>
    <cellStyle name="Input 2" xfId="1748"/>
    <cellStyle name="Input 20" xfId="1749"/>
    <cellStyle name="Input 21" xfId="1750"/>
    <cellStyle name="Input 22" xfId="1751"/>
    <cellStyle name="Input 23" xfId="1752"/>
    <cellStyle name="Input 24" xfId="1753"/>
    <cellStyle name="Input 25" xfId="1754"/>
    <cellStyle name="Input 26" xfId="1755"/>
    <cellStyle name="Input 27" xfId="1756"/>
    <cellStyle name="Input 28" xfId="1757"/>
    <cellStyle name="Input 29" xfId="1758"/>
    <cellStyle name="Input 3" xfId="1759"/>
    <cellStyle name="Input 30" xfId="1760"/>
    <cellStyle name="Input 31" xfId="1761"/>
    <cellStyle name="Input 32" xfId="1762"/>
    <cellStyle name="Input 33" xfId="1763"/>
    <cellStyle name="Input 34" xfId="1764"/>
    <cellStyle name="Input 35" xfId="1765"/>
    <cellStyle name="Input 36" xfId="1766"/>
    <cellStyle name="Input 37" xfId="1767"/>
    <cellStyle name="Input 38" xfId="1768"/>
    <cellStyle name="Input 39" xfId="1769"/>
    <cellStyle name="Input 4" xfId="1770"/>
    <cellStyle name="Input 40" xfId="1771"/>
    <cellStyle name="Input 41" xfId="1772"/>
    <cellStyle name="Input 42" xfId="1773"/>
    <cellStyle name="Input 43" xfId="1774"/>
    <cellStyle name="Input 44" xfId="1775"/>
    <cellStyle name="Input 5" xfId="1776"/>
    <cellStyle name="Input 6" xfId="1777"/>
    <cellStyle name="Input 7" xfId="1778"/>
    <cellStyle name="Input 8" xfId="1779"/>
    <cellStyle name="Input 9" xfId="1780"/>
    <cellStyle name="Input_Echéancier calamités publiques 2012-2016 au 28 juin 2012" xfId="1781"/>
    <cellStyle name="Insatisfaisant" xfId="2747" builtinId="27" customBuiltin="1"/>
    <cellStyle name="Insatisfaisant 2" xfId="1782"/>
    <cellStyle name="Insatisfaisant 2 2" xfId="1783"/>
    <cellStyle name="Insatisfaisant 2 3" xfId="1784"/>
    <cellStyle name="Insatisfaisant 2 4" xfId="1785"/>
    <cellStyle name="Insatisfaisant 2 5" xfId="1786"/>
    <cellStyle name="Insatisfaisant 3" xfId="1787"/>
    <cellStyle name="Insatisfaisant 4" xfId="1788"/>
    <cellStyle name="ith" xfId="1789"/>
    <cellStyle name="kCACHE" xfId="2607"/>
    <cellStyle name="Liaison Externe" xfId="1790"/>
    <cellStyle name="Lien hypertexte" xfId="2792" builtinId="8"/>
    <cellStyle name="Lien hypertexte 2" xfId="1791"/>
    <cellStyle name="Lien hypertexte 2 2" xfId="1792"/>
    <cellStyle name="Lien hypertexte 3" xfId="1793"/>
    <cellStyle name="Lien hypertexte 3 2" xfId="1794"/>
    <cellStyle name="Lien hypertexte 3 3" xfId="2608"/>
    <cellStyle name="Lien hypertexte visité 2" xfId="1795"/>
    <cellStyle name="Lien hypertexte visité 2 2" xfId="1796"/>
    <cellStyle name="Lien hypertexte visité 3" xfId="1797"/>
    <cellStyle name="Lien hypertexte visité 3 2" xfId="1798"/>
    <cellStyle name="Linked Cell" xfId="1799"/>
    <cellStyle name="Milliers 10" xfId="1800"/>
    <cellStyle name="Milliers 2" xfId="1801"/>
    <cellStyle name="Milliers 2 2" xfId="1802"/>
    <cellStyle name="Milliers 2 2 2" xfId="1803"/>
    <cellStyle name="Milliers 2 3" xfId="1804"/>
    <cellStyle name="Milliers 2 4" xfId="1805"/>
    <cellStyle name="Milliers 2 5" xfId="1806"/>
    <cellStyle name="Milliers 3" xfId="1807"/>
    <cellStyle name="Milliers 3 2" xfId="1808"/>
    <cellStyle name="Milliers 3 2 2" xfId="1809"/>
    <cellStyle name="Milliers 3 2 3" xfId="1810"/>
    <cellStyle name="Milliers 3 2 4" xfId="1811"/>
    <cellStyle name="Milliers 3 3" xfId="1812"/>
    <cellStyle name="Milliers 3 3 2" xfId="1813"/>
    <cellStyle name="Milliers 3 4" xfId="1814"/>
    <cellStyle name="Milliers 3 5" xfId="1815"/>
    <cellStyle name="Milliers 32" xfId="1816"/>
    <cellStyle name="Milliers 32 2" xfId="1817"/>
    <cellStyle name="Milliers 32 2 2" xfId="2609"/>
    <cellStyle name="Milliers 32 2 2 2" xfId="2610"/>
    <cellStyle name="Milliers 32 2 3" xfId="2611"/>
    <cellStyle name="Milliers 32 3" xfId="1818"/>
    <cellStyle name="Milliers 32 3 2" xfId="2612"/>
    <cellStyle name="Milliers 32 3 2 2" xfId="2613"/>
    <cellStyle name="Milliers 32 3 3" xfId="2614"/>
    <cellStyle name="Milliers 32 4" xfId="2615"/>
    <cellStyle name="Milliers 32 4 2" xfId="2616"/>
    <cellStyle name="Milliers 32 5" xfId="2617"/>
    <cellStyle name="Milliers 4" xfId="1819"/>
    <cellStyle name="Milliers 4 2" xfId="1820"/>
    <cellStyle name="Milliers 5" xfId="1821"/>
    <cellStyle name="Milliers 5 2" xfId="1822"/>
    <cellStyle name="Milliers 5 2 2" xfId="1823"/>
    <cellStyle name="Milliers 5 2 3" xfId="1824"/>
    <cellStyle name="Milliers 5 2 3 2" xfId="2618"/>
    <cellStyle name="Milliers 5 2 3 2 2" xfId="2619"/>
    <cellStyle name="Milliers 5 2 3 3" xfId="2620"/>
    <cellStyle name="Milliers 5 3" xfId="1825"/>
    <cellStyle name="Milliers 5 4" xfId="1826"/>
    <cellStyle name="Milliers 5 4 2" xfId="2621"/>
    <cellStyle name="Milliers 5 4 2 2" xfId="2622"/>
    <cellStyle name="Milliers 5 4 3" xfId="2623"/>
    <cellStyle name="Milliers 6" xfId="1827"/>
    <cellStyle name="Milliers 6 2" xfId="1828"/>
    <cellStyle name="Milliers 6 3" xfId="1829"/>
    <cellStyle name="Milliers 7" xfId="1830"/>
    <cellStyle name="Milliers 7 2" xfId="1831"/>
    <cellStyle name="Milliers 7 2 2" xfId="1832"/>
    <cellStyle name="Milliers 7 3" xfId="1833"/>
    <cellStyle name="Milliers 7 4" xfId="1834"/>
    <cellStyle name="Milliers 7 4 2" xfId="2624"/>
    <cellStyle name="Milliers 7 4 2 2" xfId="2625"/>
    <cellStyle name="Milliers 7 4 2 3" xfId="2626"/>
    <cellStyle name="Milliers 8" xfId="1835"/>
    <cellStyle name="Milliers 8 2" xfId="1836"/>
    <cellStyle name="Milliers 9" xfId="1837"/>
    <cellStyle name="Milliers 9 2" xfId="1838"/>
    <cellStyle name="Milliers(0)" xfId="1839"/>
    <cellStyle name="Milliers(1)" xfId="1840"/>
    <cellStyle name="Milliers(1) 2" xfId="1841"/>
    <cellStyle name="Milliers(1) 2 2" xfId="1842"/>
    <cellStyle name="Milliers(1) 3" xfId="1843"/>
    <cellStyle name="Milliers(1) 4" xfId="1844"/>
    <cellStyle name="Milliers(2)" xfId="1845"/>
    <cellStyle name="Milliers(2) 2" xfId="1846"/>
    <cellStyle name="Milliers0" xfId="1847"/>
    <cellStyle name="Millions [1]" xfId="1848"/>
    <cellStyle name="Monétaire 2" xfId="1849"/>
    <cellStyle name="Monétaire 2 2" xfId="1850"/>
    <cellStyle name="Monétaire 3" xfId="1851"/>
    <cellStyle name="Monétaire 3 2" xfId="1852"/>
    <cellStyle name="Monétaire 3 2 2" xfId="1853"/>
    <cellStyle name="Monétaire 3 3" xfId="1854"/>
    <cellStyle name="Monétaire 4" xfId="1855"/>
    <cellStyle name="Monétaire 4 2" xfId="1856"/>
    <cellStyle name="Monétaire 5" xfId="1857"/>
    <cellStyle name="Monétaire 5 2" xfId="1858"/>
    <cellStyle name="Monétaire 6" xfId="1859"/>
    <cellStyle name="Monétaire 6 2" xfId="1860"/>
    <cellStyle name="Monétaire 7" xfId="1861"/>
    <cellStyle name="Monétaire0" xfId="1862"/>
    <cellStyle name="Monétaire0 2" xfId="1863"/>
    <cellStyle name="Monétaire0 2 2" xfId="1864"/>
    <cellStyle name="Motif" xfId="1865"/>
    <cellStyle name="Motif 10" xfId="3"/>
    <cellStyle name="Motif 10 2" xfId="1866"/>
    <cellStyle name="Motif 10 2 2" xfId="1867"/>
    <cellStyle name="Motif 10 2 3" xfId="1868"/>
    <cellStyle name="Motif 11" xfId="1869"/>
    <cellStyle name="Motif 11 2" xfId="1870"/>
    <cellStyle name="Motif 11 2 2" xfId="1871"/>
    <cellStyle name="Motif 11 3" xfId="1872"/>
    <cellStyle name="Motif 11 4" xfId="1873"/>
    <cellStyle name="Motif 12" xfId="1874"/>
    <cellStyle name="Motif 12 2" xfId="6"/>
    <cellStyle name="Motif 13" xfId="1875"/>
    <cellStyle name="Motif 2" xfId="1876"/>
    <cellStyle name="Motif 2 2" xfId="1877"/>
    <cellStyle name="Motif 2 2 2" xfId="1878"/>
    <cellStyle name="Motif 2 3" xfId="1879"/>
    <cellStyle name="Motif 2 3 2" xfId="1"/>
    <cellStyle name="Motif 2 3 3" xfId="1880"/>
    <cellStyle name="Motif 2 4" xfId="1881"/>
    <cellStyle name="Motif 3" xfId="4"/>
    <cellStyle name="Motif 3 2" xfId="1882"/>
    <cellStyle name="Motif 3 2 2" xfId="7"/>
    <cellStyle name="Motif 3 3" xfId="1883"/>
    <cellStyle name="Motif 3 3 2" xfId="1884"/>
    <cellStyle name="Motif 3 4" xfId="1885"/>
    <cellStyle name="Motif 3_vue Rému RA 2015" xfId="2627"/>
    <cellStyle name="Motif 4" xfId="1886"/>
    <cellStyle name="Motif 4 2" xfId="1887"/>
    <cellStyle name="Motif 4 2 2" xfId="1888"/>
    <cellStyle name="Motif 4 2 2 2" xfId="1889"/>
    <cellStyle name="Motif 4 2 3" xfId="1890"/>
    <cellStyle name="Motif 4 2_vue Rému RA 2015" xfId="2628"/>
    <cellStyle name="Motif 4 3" xfId="1891"/>
    <cellStyle name="Motif 4 4" xfId="1892"/>
    <cellStyle name="Motif 4 4 2" xfId="1893"/>
    <cellStyle name="Motif 4 5" xfId="1894"/>
    <cellStyle name="Motif 4 5 2" xfId="1895"/>
    <cellStyle name="Motif 4 6" xfId="1896"/>
    <cellStyle name="Motif 4 6 2" xfId="1897"/>
    <cellStyle name="Motif 4 6 2 2" xfId="1898"/>
    <cellStyle name="Motif 4 6 2 3" xfId="1899"/>
    <cellStyle name="Motif 5" xfId="1900"/>
    <cellStyle name="Motif 5 2" xfId="1901"/>
    <cellStyle name="Motif 5 2 2" xfId="1902"/>
    <cellStyle name="Motif 5 3" xfId="1903"/>
    <cellStyle name="Motif 5 4" xfId="1904"/>
    <cellStyle name="Motif 5 5" xfId="1905"/>
    <cellStyle name="Motif 6" xfId="1906"/>
    <cellStyle name="Motif 6 2" xfId="1907"/>
    <cellStyle name="Motif 6 2 2" xfId="1908"/>
    <cellStyle name="Motif 6 3" xfId="1909"/>
    <cellStyle name="Motif 6_vue Rému RA 2015" xfId="2629"/>
    <cellStyle name="Motif 7" xfId="1910"/>
    <cellStyle name="Motif 7 2" xfId="1911"/>
    <cellStyle name="Motif 8" xfId="1912"/>
    <cellStyle name="Motif 8 2" xfId="1913"/>
    <cellStyle name="Motif 8_vue Rému RA 2015" xfId="2630"/>
    <cellStyle name="Motif 9" xfId="1914"/>
    <cellStyle name="Motif 9 2" xfId="1915"/>
    <cellStyle name="Motif 9 2 2" xfId="1916"/>
    <cellStyle name="Motif 9 2 3" xfId="1917"/>
    <cellStyle name="Motif 9 3" xfId="1918"/>
    <cellStyle name="Motif 9 3 2" xfId="1919"/>
    <cellStyle name="Motif 9 3 3" xfId="1920"/>
    <cellStyle name="Motif_vue Rému RA 2015" xfId="2631"/>
    <cellStyle name="motif1" xfId="1921"/>
    <cellStyle name="NEGATIF" xfId="1922"/>
    <cellStyle name="Neutral" xfId="1923"/>
    <cellStyle name="Neutre" xfId="2748" builtinId="28" customBuiltin="1"/>
    <cellStyle name="Neutre 2" xfId="1924"/>
    <cellStyle name="Neutre 2 2" xfId="1925"/>
    <cellStyle name="Neutre 2 3" xfId="1926"/>
    <cellStyle name="Neutre 2 4" xfId="1927"/>
    <cellStyle name="Neutre 2 5" xfId="1928"/>
    <cellStyle name="Neutre 3" xfId="1929"/>
    <cellStyle name="Neutre 4" xfId="1930"/>
    <cellStyle name="Normaali 2" xfId="2632"/>
    <cellStyle name="Normal" xfId="0" builtinId="0"/>
    <cellStyle name="Normal - Style1" xfId="1931"/>
    <cellStyle name="Normal 1" xfId="1932"/>
    <cellStyle name="Normal 10" xfId="1933"/>
    <cellStyle name="Normal 10 2" xfId="1934"/>
    <cellStyle name="Normal 10 2 2" xfId="1935"/>
    <cellStyle name="Normal 10 3" xfId="1936"/>
    <cellStyle name="Normal 100" xfId="1937"/>
    <cellStyle name="Normal 101" xfId="1938"/>
    <cellStyle name="Normal 102" xfId="1939"/>
    <cellStyle name="Normal 103" xfId="1940"/>
    <cellStyle name="Normal 104" xfId="1941"/>
    <cellStyle name="Normal 105" xfId="1942"/>
    <cellStyle name="Normal 106" xfId="1943"/>
    <cellStyle name="Normal 107" xfId="1944"/>
    <cellStyle name="Normal 108" xfId="1945"/>
    <cellStyle name="Normal 109" xfId="1946"/>
    <cellStyle name="Normal 109 2" xfId="2633"/>
    <cellStyle name="Normal 11" xfId="1947"/>
    <cellStyle name="Normal 11 2" xfId="1948"/>
    <cellStyle name="Normal 11 2 2" xfId="1949"/>
    <cellStyle name="Normal 11 2 3" xfId="1950"/>
    <cellStyle name="Normal 11 3" xfId="1951"/>
    <cellStyle name="Normal 11 4" xfId="1952"/>
    <cellStyle name="Normal 11 5" xfId="1953"/>
    <cellStyle name="Normal 11 6" xfId="2634"/>
    <cellStyle name="Normal 110" xfId="1954"/>
    <cellStyle name="Normal 110 2" xfId="2635"/>
    <cellStyle name="Normal 111" xfId="1955"/>
    <cellStyle name="Normal 112" xfId="1956"/>
    <cellStyle name="Normal 113" xfId="1957"/>
    <cellStyle name="Normal 114" xfId="1958"/>
    <cellStyle name="Normal 115" xfId="1959"/>
    <cellStyle name="Normal 116" xfId="1960"/>
    <cellStyle name="Normal 117" xfId="1961"/>
    <cellStyle name="Normal 117 2" xfId="2636"/>
    <cellStyle name="Normal 117 3" xfId="2637"/>
    <cellStyle name="Normal 118" xfId="1962"/>
    <cellStyle name="Normal 118 2" xfId="2790"/>
    <cellStyle name="Normal 119" xfId="1963"/>
    <cellStyle name="Normal 12" xfId="1964"/>
    <cellStyle name="Normal 12 2" xfId="1965"/>
    <cellStyle name="Normal 12 2 2" xfId="1966"/>
    <cellStyle name="Normal 12 2 3" xfId="1967"/>
    <cellStyle name="Normal 12 3" xfId="1968"/>
    <cellStyle name="Normal 12 4" xfId="1969"/>
    <cellStyle name="Normal 12 5" xfId="1970"/>
    <cellStyle name="Normal 120" xfId="1971"/>
    <cellStyle name="Normal 121" xfId="1972"/>
    <cellStyle name="Normal 122" xfId="1973"/>
    <cellStyle name="Normal 123" xfId="1974"/>
    <cellStyle name="Normal 124" xfId="2638"/>
    <cellStyle name="Normal 125" xfId="2639"/>
    <cellStyle name="Normal 126" xfId="2531"/>
    <cellStyle name="Normal 127" xfId="2781"/>
    <cellStyle name="Normal 128" xfId="2783"/>
    <cellStyle name="Normal 129" xfId="2785"/>
    <cellStyle name="Normal 13" xfId="1975"/>
    <cellStyle name="Normal 13 2" xfId="1976"/>
    <cellStyle name="Normal 13 2 2" xfId="1977"/>
    <cellStyle name="Normal 13 3" xfId="1978"/>
    <cellStyle name="Normal 13 4" xfId="1979"/>
    <cellStyle name="Normal 130" xfId="2789"/>
    <cellStyle name="Normal 14" xfId="1980"/>
    <cellStyle name="Normal 14 2" xfId="1981"/>
    <cellStyle name="Normal 14 2 2" xfId="1982"/>
    <cellStyle name="Normal 14 3" xfId="1983"/>
    <cellStyle name="Normal 14 4" xfId="1984"/>
    <cellStyle name="Normal 15" xfId="1985"/>
    <cellStyle name="Normal 15 2" xfId="1986"/>
    <cellStyle name="Normal 15 2 2" xfId="1987"/>
    <cellStyle name="Normal 15 3" xfId="1988"/>
    <cellStyle name="Normal 15 4" xfId="1989"/>
    <cellStyle name="Normal 16" xfId="1990"/>
    <cellStyle name="Normal 16 2" xfId="1991"/>
    <cellStyle name="Normal 16 2 2" xfId="1992"/>
    <cellStyle name="Normal 16 3" xfId="1993"/>
    <cellStyle name="Normal 16 4" xfId="1994"/>
    <cellStyle name="Normal 17" xfId="1995"/>
    <cellStyle name="Normal 17 2" xfId="1996"/>
    <cellStyle name="Normal 17 3" xfId="1997"/>
    <cellStyle name="Normal 17 4" xfId="1998"/>
    <cellStyle name="Normal 17_vue Rému RA 2015" xfId="2640"/>
    <cellStyle name="Normal 18" xfId="1999"/>
    <cellStyle name="Normal 18 2" xfId="2000"/>
    <cellStyle name="Normal 18 2 2" xfId="2001"/>
    <cellStyle name="Normal 18 3" xfId="2002"/>
    <cellStyle name="Normal 18 4" xfId="2003"/>
    <cellStyle name="Normal 18 4 2" xfId="2641"/>
    <cellStyle name="Normal 18 5" xfId="2004"/>
    <cellStyle name="Normal 18_vue Rému RA 2015" xfId="2642"/>
    <cellStyle name="Normal 19" xfId="2005"/>
    <cellStyle name="Normal 19 2" xfId="2006"/>
    <cellStyle name="Normal 19 2 2" xfId="2007"/>
    <cellStyle name="Normal 19 3" xfId="2008"/>
    <cellStyle name="Normal 19 3 2" xfId="2009"/>
    <cellStyle name="Normal 19 4" xfId="2010"/>
    <cellStyle name="Normal 19_vue Rému RA 2015" xfId="2643"/>
    <cellStyle name="Normal 2" xfId="2011"/>
    <cellStyle name="Normal 2 2" xfId="2012"/>
    <cellStyle name="Normal 2 2 2" xfId="2013"/>
    <cellStyle name="Normal 2 2 2 2" xfId="2014"/>
    <cellStyle name="Normal 2 2 2 2 2" xfId="2015"/>
    <cellStyle name="Normal 2 2 2 2 3" xfId="2016"/>
    <cellStyle name="Normal 2 2 2 2 3 2" xfId="2644"/>
    <cellStyle name="Normal 2 2 2 2 4" xfId="2645"/>
    <cellStyle name="Normal 2 2 2 3" xfId="2017"/>
    <cellStyle name="Normal 2 2 2 3 2" xfId="2018"/>
    <cellStyle name="Normal 2 2 2 3 3" xfId="2019"/>
    <cellStyle name="Normal 2 2 2 4" xfId="2020"/>
    <cellStyle name="Normal 2 2 2 5" xfId="2021"/>
    <cellStyle name="Normal 2 2 2 5 2" xfId="2646"/>
    <cellStyle name="Normal 2 2 3" xfId="2022"/>
    <cellStyle name="Normal 2 2 3 2" xfId="2647"/>
    <cellStyle name="Normal 2 2 4" xfId="2648"/>
    <cellStyle name="Normal 2 3" xfId="2023"/>
    <cellStyle name="Normal 2 3 2" xfId="2024"/>
    <cellStyle name="Normal 2 3 2 2" xfId="2025"/>
    <cellStyle name="Normal 2 3 2 2 2" xfId="2026"/>
    <cellStyle name="Normal 2 3 2 2 3" xfId="2027"/>
    <cellStyle name="Normal 2 3 2 3" xfId="2028"/>
    <cellStyle name="Normal 2 3 2 4" xfId="2029"/>
    <cellStyle name="Normal 2 3 3" xfId="2030"/>
    <cellStyle name="Normal 2 3 3 2" xfId="2031"/>
    <cellStyle name="Normal 2 3 3 3" xfId="2032"/>
    <cellStyle name="Normal 2 3 4" xfId="2033"/>
    <cellStyle name="Normal 2 3 4 2" xfId="2034"/>
    <cellStyle name="Normal 2 3 4 3" xfId="2035"/>
    <cellStyle name="Normal 2 3 5" xfId="2036"/>
    <cellStyle name="Normal 2 3 6" xfId="2037"/>
    <cellStyle name="Normal 2 3 6 2" xfId="2649"/>
    <cellStyle name="Normal 2 3_vue Rému RA 2015" xfId="2650"/>
    <cellStyle name="Normal 2 4" xfId="2"/>
    <cellStyle name="Normal 2 4 2" xfId="5"/>
    <cellStyle name="Normal 2 4 3" xfId="2038"/>
    <cellStyle name="Normal 2 5" xfId="2039"/>
    <cellStyle name="Normal 2 5 2" xfId="2040"/>
    <cellStyle name="Normal 2 5 2 2" xfId="2041"/>
    <cellStyle name="Normal 2 5 2 3" xfId="2042"/>
    <cellStyle name="Normal 2 5 3" xfId="2043"/>
    <cellStyle name="Normal 2 5 3 2" xfId="2044"/>
    <cellStyle name="Normal 2 5 3 3" xfId="2045"/>
    <cellStyle name="Normal 2 5 4" xfId="2046"/>
    <cellStyle name="Normal 2 5 5" xfId="2047"/>
    <cellStyle name="Normal 2 5 5 2" xfId="2651"/>
    <cellStyle name="Normal 2 6" xfId="2048"/>
    <cellStyle name="Normal 2 6 2" xfId="2049"/>
    <cellStyle name="Normal 2 6 3" xfId="2050"/>
    <cellStyle name="Normal 2 7" xfId="2051"/>
    <cellStyle name="Normal 2 7 2" xfId="2052"/>
    <cellStyle name="Normal 2 7 3" xfId="2053"/>
    <cellStyle name="Normal 2 8" xfId="2054"/>
    <cellStyle name="Normal 2 9" xfId="2055"/>
    <cellStyle name="Normal 2_vue Rému RA 2015" xfId="2652"/>
    <cellStyle name="Normal 20" xfId="2056"/>
    <cellStyle name="Normal 20 2" xfId="2057"/>
    <cellStyle name="Normal 20 2 2" xfId="2058"/>
    <cellStyle name="Normal 20 2 3" xfId="2653"/>
    <cellStyle name="Normal 20 3" xfId="2059"/>
    <cellStyle name="Normal 20 3 2" xfId="2654"/>
    <cellStyle name="Normal 20_vue Rému RA 2015" xfId="2655"/>
    <cellStyle name="Normal 21" xfId="2060"/>
    <cellStyle name="Normal 21 2" xfId="2061"/>
    <cellStyle name="Normal 21 2 2" xfId="2656"/>
    <cellStyle name="Normal 21 3" xfId="2062"/>
    <cellStyle name="Normal 21 3 2" xfId="2657"/>
    <cellStyle name="Normal 21 4" xfId="2658"/>
    <cellStyle name="Normal 21_vue Rému RA 2015" xfId="2659"/>
    <cellStyle name="Normal 22" xfId="2063"/>
    <cellStyle name="Normal 22 2" xfId="2660"/>
    <cellStyle name="Normal 22 3" xfId="2661"/>
    <cellStyle name="Normal 22 4" xfId="2662"/>
    <cellStyle name="Normal 22_vue Rému RA 2015" xfId="2663"/>
    <cellStyle name="Normal 23" xfId="2064"/>
    <cellStyle name="Normal 23 2" xfId="2664"/>
    <cellStyle name="Normal 23 3" xfId="2665"/>
    <cellStyle name="Normal 23 4" xfId="2666"/>
    <cellStyle name="Normal 23_vue Rému RA 2015" xfId="2667"/>
    <cellStyle name="Normal 24" xfId="2065"/>
    <cellStyle name="Normal 24 2" xfId="2668"/>
    <cellStyle name="Normal 24 3" xfId="2669"/>
    <cellStyle name="Normal 24 4" xfId="2670"/>
    <cellStyle name="Normal 24_vue Rému RA 2015" xfId="2671"/>
    <cellStyle name="Normal 25" xfId="2066"/>
    <cellStyle name="Normal 25 2" xfId="2672"/>
    <cellStyle name="Normal 25 3" xfId="2673"/>
    <cellStyle name="Normal 25 4" xfId="2674"/>
    <cellStyle name="Normal 25_vue Rému RA 2015" xfId="2675"/>
    <cellStyle name="Normal 26" xfId="2067"/>
    <cellStyle name="Normal 26 2" xfId="2676"/>
    <cellStyle name="Normal 27" xfId="2068"/>
    <cellStyle name="Normal 27 2" xfId="2677"/>
    <cellStyle name="Normal 28" xfId="2069"/>
    <cellStyle name="Normal 29" xfId="2070"/>
    <cellStyle name="Normal 3" xfId="2071"/>
    <cellStyle name="Normal 3 2" xfId="2072"/>
    <cellStyle name="Normal 3 2 2" xfId="2073"/>
    <cellStyle name="Normal 3 2 2 2" xfId="2074"/>
    <cellStyle name="Normal 3 2 3" xfId="2075"/>
    <cellStyle name="Normal 3 2 4" xfId="2076"/>
    <cellStyle name="Normal 3 3" xfId="2077"/>
    <cellStyle name="Normal 3 3 2" xfId="2078"/>
    <cellStyle name="Normal 3 3 2 2" xfId="2079"/>
    <cellStyle name="Normal 3 3 3" xfId="2080"/>
    <cellStyle name="Normal 3 4" xfId="2081"/>
    <cellStyle name="Normal 3 4 2" xfId="2678"/>
    <cellStyle name="Normal 3 5" xfId="2082"/>
    <cellStyle name="Normal 3 6" xfId="2083"/>
    <cellStyle name="Normal 3 7" xfId="2084"/>
    <cellStyle name="Normal 30" xfId="2085"/>
    <cellStyle name="Normal 31" xfId="2086"/>
    <cellStyle name="Normal 32" xfId="2087"/>
    <cellStyle name="Normal 33" xfId="2088"/>
    <cellStyle name="Normal 34" xfId="2089"/>
    <cellStyle name="Normal 35" xfId="2090"/>
    <cellStyle name="Normal 36" xfId="2091"/>
    <cellStyle name="Normal 37" xfId="2092"/>
    <cellStyle name="Normal 38" xfId="2093"/>
    <cellStyle name="Normal 39" xfId="2094"/>
    <cellStyle name="Normal 4" xfId="2095"/>
    <cellStyle name="Normal 4 2" xfId="2096"/>
    <cellStyle name="Normal 4 2 2" xfId="2097"/>
    <cellStyle name="Normal 4 2 2 2" xfId="2098"/>
    <cellStyle name="Normal 4 2 3" xfId="2099"/>
    <cellStyle name="Normal 4 2 4" xfId="2100"/>
    <cellStyle name="Normal 4 3" xfId="2101"/>
    <cellStyle name="Normal 4 3 2" xfId="2102"/>
    <cellStyle name="Normal 4 3 2 2" xfId="2103"/>
    <cellStyle name="Normal 4 3 3" xfId="2104"/>
    <cellStyle name="Normal 4 4" xfId="2105"/>
    <cellStyle name="Normal 4 4 2" xfId="2106"/>
    <cellStyle name="Normal 4 5" xfId="2107"/>
    <cellStyle name="Normal 4 5 2" xfId="2108"/>
    <cellStyle name="Normal 4 5 3" xfId="2109"/>
    <cellStyle name="Normal 4 6" xfId="2110"/>
    <cellStyle name="Normal 4 6 2" xfId="2111"/>
    <cellStyle name="Normal 4_vue Rému RA 2015" xfId="2679"/>
    <cellStyle name="Normal 40" xfId="2112"/>
    <cellStyle name="Normal 41" xfId="2113"/>
    <cellStyle name="Normal 42" xfId="2114"/>
    <cellStyle name="Normal 43" xfId="2115"/>
    <cellStyle name="Normal 44" xfId="2116"/>
    <cellStyle name="Normal 45" xfId="2117"/>
    <cellStyle name="Normal 46" xfId="2118"/>
    <cellStyle name="Normal 47" xfId="2119"/>
    <cellStyle name="Normal 48" xfId="2120"/>
    <cellStyle name="Normal 49" xfId="2121"/>
    <cellStyle name="Normal 5" xfId="2122"/>
    <cellStyle name="Normal 5 12" xfId="2123"/>
    <cellStyle name="Normal 5 2" xfId="2124"/>
    <cellStyle name="Normal 5 2 2" xfId="2125"/>
    <cellStyle name="Normal 5 2 3" xfId="2126"/>
    <cellStyle name="Normal 5 2 4" xfId="2680"/>
    <cellStyle name="Normal 5 3" xfId="2127"/>
    <cellStyle name="Normal 5 4" xfId="2128"/>
    <cellStyle name="Normal 5 4 2" xfId="2681"/>
    <cellStyle name="Normal 5 5" xfId="2129"/>
    <cellStyle name="Normal 5 6" xfId="2130"/>
    <cellStyle name="Normal 50" xfId="2131"/>
    <cellStyle name="Normal 51" xfId="2132"/>
    <cellStyle name="Normal 52" xfId="2133"/>
    <cellStyle name="Normal 53" xfId="2134"/>
    <cellStyle name="Normal 54" xfId="2135"/>
    <cellStyle name="Normal 55" xfId="2136"/>
    <cellStyle name="Normal 55 2" xfId="2137"/>
    <cellStyle name="Normal 56" xfId="2138"/>
    <cellStyle name="Normal 56 2" xfId="2139"/>
    <cellStyle name="Normal 57" xfId="2140"/>
    <cellStyle name="Normal 58" xfId="2141"/>
    <cellStyle name="Normal 59" xfId="2142"/>
    <cellStyle name="Normal 6" xfId="2143"/>
    <cellStyle name="Normal 6 2" xfId="2144"/>
    <cellStyle name="Normal 6 2 2" xfId="2145"/>
    <cellStyle name="Normal 6 2 2 2" xfId="2682"/>
    <cellStyle name="Normal 6 2 2 2 2" xfId="2683"/>
    <cellStyle name="Normal 6 2 2 3" xfId="2684"/>
    <cellStyle name="Normal 6 3" xfId="2146"/>
    <cellStyle name="Normal 6 3 2" xfId="2147"/>
    <cellStyle name="Normal 6 4" xfId="2148"/>
    <cellStyle name="Normal 6_vue Rému RA 2015" xfId="2685"/>
    <cellStyle name="Normal 60" xfId="2149"/>
    <cellStyle name="Normal 61" xfId="2150"/>
    <cellStyle name="Normal 62" xfId="2151"/>
    <cellStyle name="Normal 62 2" xfId="2152"/>
    <cellStyle name="Normal 62 3" xfId="2153"/>
    <cellStyle name="Normal 62 4" xfId="2154"/>
    <cellStyle name="Normal 63" xfId="2155"/>
    <cellStyle name="Normal 64" xfId="2156"/>
    <cellStyle name="Normal 65" xfId="2157"/>
    <cellStyle name="Normal 66" xfId="2158"/>
    <cellStyle name="Normal 67" xfId="2159"/>
    <cellStyle name="Normal 68" xfId="2160"/>
    <cellStyle name="Normal 69" xfId="2161"/>
    <cellStyle name="Normal 7" xfId="2162"/>
    <cellStyle name="Normal 7 2" xfId="2163"/>
    <cellStyle name="Normal 7 2 2" xfId="2164"/>
    <cellStyle name="Normal 7 3" xfId="2165"/>
    <cellStyle name="Normal 7 4" xfId="2166"/>
    <cellStyle name="Normal 7 5" xfId="2167"/>
    <cellStyle name="Normal 70" xfId="2168"/>
    <cellStyle name="Normal 71" xfId="2169"/>
    <cellStyle name="Normal 72" xfId="2170"/>
    <cellStyle name="Normal 73" xfId="2171"/>
    <cellStyle name="Normal 74" xfId="2172"/>
    <cellStyle name="Normal 75" xfId="2173"/>
    <cellStyle name="Normal 76" xfId="2174"/>
    <cellStyle name="Normal 77" xfId="2175"/>
    <cellStyle name="Normal 78" xfId="2176"/>
    <cellStyle name="Normal 79" xfId="2177"/>
    <cellStyle name="Normal 8" xfId="2178"/>
    <cellStyle name="Normal 8 2" xfId="2179"/>
    <cellStyle name="Normal 8 2 2" xfId="2180"/>
    <cellStyle name="Normal 8 3" xfId="2181"/>
    <cellStyle name="Normal 8 4" xfId="2182"/>
    <cellStyle name="Normal 80" xfId="2183"/>
    <cellStyle name="Normal 81" xfId="2184"/>
    <cellStyle name="Normal 82" xfId="2185"/>
    <cellStyle name="Normal 83" xfId="2186"/>
    <cellStyle name="Normal 84" xfId="2187"/>
    <cellStyle name="Normal 85" xfId="2188"/>
    <cellStyle name="Normal 86" xfId="2189"/>
    <cellStyle name="Normal 87" xfId="2190"/>
    <cellStyle name="Normal 88" xfId="2191"/>
    <cellStyle name="Normal 89" xfId="2192"/>
    <cellStyle name="Normal 9" xfId="2193"/>
    <cellStyle name="Normal 9 2" xfId="2194"/>
    <cellStyle name="Normal 9 2 2" xfId="2195"/>
    <cellStyle name="Normal 9 2 2 2" xfId="2196"/>
    <cellStyle name="Normal 9 2 2 3" xfId="2197"/>
    <cellStyle name="Normal 9 3" xfId="2198"/>
    <cellStyle name="Normal 9 3 2" xfId="2199"/>
    <cellStyle name="Normal 9 4" xfId="2200"/>
    <cellStyle name="Normal 9 4 2" xfId="2201"/>
    <cellStyle name="Normal 9 4 3" xfId="2202"/>
    <cellStyle name="Normal 9 5" xfId="2203"/>
    <cellStyle name="Normal 90" xfId="2204"/>
    <cellStyle name="Normal 91" xfId="2205"/>
    <cellStyle name="Normal 92" xfId="2206"/>
    <cellStyle name="Normal 93" xfId="2207"/>
    <cellStyle name="Normal 94" xfId="2208"/>
    <cellStyle name="Normal 95" xfId="2209"/>
    <cellStyle name="Normal 96" xfId="2210"/>
    <cellStyle name="Normal 97" xfId="2211"/>
    <cellStyle name="Normal 98" xfId="2212"/>
    <cellStyle name="Normal 99" xfId="2213"/>
    <cellStyle name="Normal_FPE d'après Insee première" xfId="2739"/>
    <cellStyle name="Normal_FPT-d'après INSEE première" xfId="2740"/>
    <cellStyle name="Normal_Tableaux Mission Pecheur" xfId="2741"/>
    <cellStyle name="Normale" xfId="2214"/>
    <cellStyle name="Normale 2" xfId="2215"/>
    <cellStyle name="Normale 3" xfId="2216"/>
    <cellStyle name="Note" xfId="2217"/>
    <cellStyle name="Note 2" xfId="2218"/>
    <cellStyle name="Note 2 2" xfId="2219"/>
    <cellStyle name="Note 2 3" xfId="2220"/>
    <cellStyle name="Note 3" xfId="2221"/>
    <cellStyle name="Note 3 2" xfId="2222"/>
    <cellStyle name="Note 4" xfId="2223"/>
    <cellStyle name="Note 5" xfId="2224"/>
    <cellStyle name="NOTE01" xfId="2686"/>
    <cellStyle name="OBI" xfId="2225"/>
    <cellStyle name="OBI 2" xfId="2226"/>
    <cellStyle name="Option" xfId="2227"/>
    <cellStyle name="Option 2" xfId="2228"/>
    <cellStyle name="Option 3" xfId="2229"/>
    <cellStyle name="OptionHeading" xfId="2230"/>
    <cellStyle name="Output" xfId="2231"/>
    <cellStyle name="Output 2" xfId="2232"/>
    <cellStyle name="Output 3" xfId="2233"/>
    <cellStyle name="Par dŽfaut" xfId="2234"/>
    <cellStyle name="paragraphe" xfId="2235"/>
    <cellStyle name="Percent (1)" xfId="2236"/>
    <cellStyle name="Percent (2)" xfId="2237"/>
    <cellStyle name="Percent [2]" xfId="2238"/>
    <cellStyle name="Percent 2" xfId="2239"/>
    <cellStyle name="Percent 2 2" xfId="2240"/>
    <cellStyle name="Percent 2 3" xfId="2687"/>
    <cellStyle name="Percent 3" xfId="2688"/>
    <cellStyle name="Percent 3 2" xfId="2689"/>
    <cellStyle name="Percent 3 3" xfId="2690"/>
    <cellStyle name="Percent 3 3 2" xfId="2691"/>
    <cellStyle name="Percent 3 4" xfId="2692"/>
    <cellStyle name="Percent 3 5" xfId="2693"/>
    <cellStyle name="Percent 3 6" xfId="2694"/>
    <cellStyle name="Percent 4" xfId="2695"/>
    <cellStyle name="Percent 4 2" xfId="2696"/>
    <cellStyle name="Percent 4 2 2" xfId="2697"/>
    <cellStyle name="Percent 4 3" xfId="2698"/>
    <cellStyle name="Percent 4 4" xfId="2699"/>
    <cellStyle name="Percent 4 5" xfId="2700"/>
    <cellStyle name="Percent 5" xfId="2701"/>
    <cellStyle name="Percent 5 2" xfId="2702"/>
    <cellStyle name="Percent 5 2 2" xfId="2703"/>
    <cellStyle name="Percent 5 3" xfId="2704"/>
    <cellStyle name="Percent 5 4" xfId="2705"/>
    <cellStyle name="Percent 5 5" xfId="2706"/>
    <cellStyle name="percentage" xfId="2241"/>
    <cellStyle name="Pilote de données - Catégorie" xfId="2242"/>
    <cellStyle name="Pilote de données - Catégorie 1" xfId="2243"/>
    <cellStyle name="Pilote de données - Catégorie 1 2" xfId="2244"/>
    <cellStyle name="Pilote de données - Catégorie 1 3" xfId="2245"/>
    <cellStyle name="Pilote de données - Catégorie 2" xfId="2246"/>
    <cellStyle name="Pilote de données - Catégorie 2 2" xfId="2247"/>
    <cellStyle name="Pilote de données - Catégorie 2 3" xfId="2248"/>
    <cellStyle name="Pilote de données - Catégorie 3" xfId="2249"/>
    <cellStyle name="Pilote de données - Catégorie 3 2" xfId="2250"/>
    <cellStyle name="Pilote de données - Catégorie 3 3" xfId="2251"/>
    <cellStyle name="Pilote de données - Catégorie 4" xfId="2252"/>
    <cellStyle name="Pilote de données - Catégorie 5" xfId="2253"/>
    <cellStyle name="Pilote de données - Catégorie 6" xfId="2254"/>
    <cellStyle name="Pilote de données - Catégorie_Lettre plafond PLF 2012 - MEDDTL - fichier source" xfId="2255"/>
    <cellStyle name="Pilote de données - Champ" xfId="2256"/>
    <cellStyle name="Pilote de données - Champ 1" xfId="2257"/>
    <cellStyle name="Pilote de données - Champ 1 2" xfId="2258"/>
    <cellStyle name="Pilote de données - Champ 1 3" xfId="2259"/>
    <cellStyle name="Pilote de données - Champ 2" xfId="2260"/>
    <cellStyle name="Pilote de données - Champ 2 2" xfId="2261"/>
    <cellStyle name="Pilote de données - Champ 3" xfId="2262"/>
    <cellStyle name="Pilote de données - Champ 4" xfId="2263"/>
    <cellStyle name="Pilote de données - Champ_2013 03 05 ANNEXES circulaire sécurisation" xfId="2264"/>
    <cellStyle name="Pilote de données - Coin" xfId="2265"/>
    <cellStyle name="Pilote de données - Coin 1" xfId="2266"/>
    <cellStyle name="Pilote de données - Coin 1 2" xfId="2267"/>
    <cellStyle name="Pilote de données - Coin 1 3" xfId="2268"/>
    <cellStyle name="Pilote de données - Coin 2" xfId="2269"/>
    <cellStyle name="Pilote de données - Coin 2 2" xfId="2270"/>
    <cellStyle name="Pilote de données - Coin 3" xfId="2271"/>
    <cellStyle name="Pilote de données - Coin 4" xfId="2272"/>
    <cellStyle name="Pilote de données - Coin_2013 03 05 ANNEXES circulaire sécurisation" xfId="2273"/>
    <cellStyle name="Pilote de données - Résultat" xfId="2274"/>
    <cellStyle name="Pilote de données - Résultat 1" xfId="2275"/>
    <cellStyle name="Pilote de données - Résultat 1 2" xfId="2276"/>
    <cellStyle name="Pilote de données - Résultat 1 3" xfId="2277"/>
    <cellStyle name="Pilote de données - Résultat 2" xfId="2278"/>
    <cellStyle name="Pilote de données - Résultat 2 2" xfId="2279"/>
    <cellStyle name="Pilote de données - Résultat 3" xfId="2280"/>
    <cellStyle name="Pilote de données - Résultat 4" xfId="2281"/>
    <cellStyle name="Pilote de données - Résultat_2013 03 05 ANNEXES circulaire sécurisation" xfId="2282"/>
    <cellStyle name="Pilote de données - Titre" xfId="2283"/>
    <cellStyle name="Pilote de données - Titre 1" xfId="2284"/>
    <cellStyle name="Pilote de données - Titre 1 2" xfId="2285"/>
    <cellStyle name="Pilote de données - Titre 1 3" xfId="2286"/>
    <cellStyle name="Pilote de données - Titre 2" xfId="2287"/>
    <cellStyle name="Pilote de données - Titre 2 2" xfId="2288"/>
    <cellStyle name="Pilote de données - Titre 3" xfId="2289"/>
    <cellStyle name="Pilote de données - Titre 4" xfId="2290"/>
    <cellStyle name="Pilote de données - Titre_2013 03 05 ANNEXES circulaire sécurisation" xfId="2291"/>
    <cellStyle name="Pilote de données - Valeur" xfId="2292"/>
    <cellStyle name="Pilote de données - Valeur 1" xfId="2293"/>
    <cellStyle name="Pilote de données - Valeur 1 2" xfId="2294"/>
    <cellStyle name="Pilote de données - Valeur 1 3" xfId="2295"/>
    <cellStyle name="Pilote de données - Valeur 2" xfId="2296"/>
    <cellStyle name="Pilote de données - Valeur 2 2" xfId="2297"/>
    <cellStyle name="Pilote de données - Valeur 2 3" xfId="2298"/>
    <cellStyle name="Pilote de données - Valeur 3" xfId="2299"/>
    <cellStyle name="Pilote de données - Valeur 3 2" xfId="2300"/>
    <cellStyle name="Pilote de données - Valeur 4" xfId="2301"/>
    <cellStyle name="Pilote de données - Valeur 5" xfId="2302"/>
    <cellStyle name="Pilote de données - Valeur_2013 03 05 ANNEXES circulaire sécurisation" xfId="2303"/>
    <cellStyle name="Pourcent(2)" xfId="2304"/>
    <cellStyle name="Pourcent(2) 2" xfId="2305"/>
    <cellStyle name="Pourcent0" xfId="2306"/>
    <cellStyle name="Pourcent0 2" xfId="2307"/>
    <cellStyle name="Pourcent0 2 2" xfId="2308"/>
    <cellStyle name="Pourcent0 3" xfId="2309"/>
    <cellStyle name="Pourcent0 4" xfId="2310"/>
    <cellStyle name="Pourcent1" xfId="2311"/>
    <cellStyle name="Pourcent1 2" xfId="2312"/>
    <cellStyle name="Pourcent1 2 2" xfId="2313"/>
    <cellStyle name="Pourcent1 3" xfId="2314"/>
    <cellStyle name="Pourcent1 4" xfId="2315"/>
    <cellStyle name="Pourcent2" xfId="2316"/>
    <cellStyle name="Pourcent2 2" xfId="2317"/>
    <cellStyle name="Pourcent2 2 2" xfId="2318"/>
    <cellStyle name="Pourcent2 3" xfId="2319"/>
    <cellStyle name="Pourcent2 4" xfId="2320"/>
    <cellStyle name="Pourcentage" xfId="2788" builtinId="5"/>
    <cellStyle name="Pourcentage 10" xfId="2321"/>
    <cellStyle name="Pourcentage 10 2" xfId="2322"/>
    <cellStyle name="Pourcentage 11" xfId="2323"/>
    <cellStyle name="Pourcentage 11 2" xfId="2324"/>
    <cellStyle name="Pourcentage 12" xfId="2325"/>
    <cellStyle name="Pourcentage 12 2" xfId="2782"/>
    <cellStyle name="Pourcentage 13" xfId="2707"/>
    <cellStyle name="Pourcentage 13 2" xfId="2708"/>
    <cellStyle name="Pourcentage 14" xfId="2709"/>
    <cellStyle name="Pourcentage 15" xfId="2532"/>
    <cellStyle name="Pourcentage 16" xfId="2791"/>
    <cellStyle name="Pourcentage 2" xfId="2326"/>
    <cellStyle name="Pourcentage 2 2" xfId="2327"/>
    <cellStyle name="Pourcentage 2 2 2" xfId="2328"/>
    <cellStyle name="Pourcentage 2 3" xfId="2329"/>
    <cellStyle name="Pourcentage 2 3 2" xfId="2330"/>
    <cellStyle name="Pourcentage 3" xfId="2331"/>
    <cellStyle name="Pourcentage 3 2" xfId="2332"/>
    <cellStyle name="Pourcentage 3 2 2" xfId="2333"/>
    <cellStyle name="Pourcentage 3 3" xfId="2334"/>
    <cellStyle name="Pourcentage 3 3 2" xfId="2335"/>
    <cellStyle name="Pourcentage 3 4" xfId="2336"/>
    <cellStyle name="Pourcentage 3 5" xfId="2710"/>
    <cellStyle name="Pourcentage 4" xfId="2337"/>
    <cellStyle name="Pourcentage 4 2" xfId="2338"/>
    <cellStyle name="Pourcentage 4 2 2" xfId="2339"/>
    <cellStyle name="Pourcentage 4 3" xfId="2340"/>
    <cellStyle name="Pourcentage 4 3 2" xfId="2341"/>
    <cellStyle name="Pourcentage 4 4" xfId="2342"/>
    <cellStyle name="Pourcentage 5" xfId="2343"/>
    <cellStyle name="Pourcentage 5 2" xfId="2344"/>
    <cellStyle name="Pourcentage 5 3" xfId="2345"/>
    <cellStyle name="Pourcentage 6" xfId="2346"/>
    <cellStyle name="Pourcentage 6 2" xfId="2347"/>
    <cellStyle name="Pourcentage 6 3" xfId="2348"/>
    <cellStyle name="Pourcentage 7" xfId="2349"/>
    <cellStyle name="Pourcentage 7 2" xfId="2350"/>
    <cellStyle name="Pourcentage 7 2 2" xfId="2351"/>
    <cellStyle name="Pourcentage 7 3" xfId="2352"/>
    <cellStyle name="Pourcentage 7 3 2" xfId="2711"/>
    <cellStyle name="Pourcentage 7 3 2 2" xfId="2712"/>
    <cellStyle name="Pourcentage 7 3 3" xfId="2713"/>
    <cellStyle name="Pourcentage 8" xfId="2353"/>
    <cellStyle name="Pourcentage 8 2" xfId="2354"/>
    <cellStyle name="Pourcentage 9" xfId="2355"/>
    <cellStyle name="Pourcentage 9 2" xfId="2356"/>
    <cellStyle name="Pourcentage 9 2 2" xfId="2357"/>
    <cellStyle name="Price" xfId="2358"/>
    <cellStyle name="Price 2" xfId="2359"/>
    <cellStyle name="Price 3" xfId="2360"/>
    <cellStyle name="Prosentti 2" xfId="2714"/>
    <cellStyle name="Prosentti 2 2" xfId="2715"/>
    <cellStyle name="Prosentti 2 2 2" xfId="2716"/>
    <cellStyle name="Prosentti 2 3" xfId="2717"/>
    <cellStyle name="Prosentti 2 4" xfId="2718"/>
    <cellStyle name="Prosentti 2 5" xfId="2719"/>
    <cellStyle name="PSChar" xfId="2361"/>
    <cellStyle name="PSChar 2" xfId="2362"/>
    <cellStyle name="PSDate" xfId="2363"/>
    <cellStyle name="PSDate 2" xfId="2364"/>
    <cellStyle name="PSHeading" xfId="2365"/>
    <cellStyle name="PSHeading 2" xfId="2366"/>
    <cellStyle name="PSInt" xfId="2367"/>
    <cellStyle name="PSInt 2" xfId="2368"/>
    <cellStyle name="PSSpacer" xfId="2369"/>
    <cellStyle name="PSSpacer 2" xfId="2370"/>
    <cellStyle name="Region" xfId="2371"/>
    <cellStyle name="région" xfId="2372"/>
    <cellStyle name="REMARQ01" xfId="2720"/>
    <cellStyle name="Résultat 1" xfId="2373"/>
    <cellStyle name="rmlegd" xfId="2374"/>
    <cellStyle name="rmlegd 2" xfId="2375"/>
    <cellStyle name="rmlegd 3" xfId="2376"/>
    <cellStyle name="rmlegd 4" xfId="2377"/>
    <cellStyle name="Rouge" xfId="2378"/>
    <cellStyle name="Rouge 2" xfId="2379"/>
    <cellStyle name="Satisfaisant" xfId="2746" builtinId="26" customBuiltin="1"/>
    <cellStyle name="Satisfaisant 2" xfId="2380"/>
    <cellStyle name="Satisfaisant 2 2" xfId="2381"/>
    <cellStyle name="Satisfaisant 2 3" xfId="2382"/>
    <cellStyle name="Satisfaisant 2 4" xfId="2383"/>
    <cellStyle name="Satisfaisant 2 5" xfId="2384"/>
    <cellStyle name="Satisfaisant 3" xfId="2385"/>
    <cellStyle name="Satisfaisant 4" xfId="2386"/>
    <cellStyle name="Sortie" xfId="2750" builtinId="21" customBuiltin="1"/>
    <cellStyle name="Sortie 2" xfId="2387"/>
    <cellStyle name="Sortie 2 2" xfId="2388"/>
    <cellStyle name="Sortie 2 2 2" xfId="2389"/>
    <cellStyle name="Sortie 2 3" xfId="2390"/>
    <cellStyle name="Sortie 2 3 2" xfId="2391"/>
    <cellStyle name="Sortie 2 4" xfId="2392"/>
    <cellStyle name="Sortie 2 4 2" xfId="2393"/>
    <cellStyle name="Sortie 2 5" xfId="2394"/>
    <cellStyle name="Sortie 2 6" xfId="2395"/>
    <cellStyle name="Sortie 3" xfId="2396"/>
    <cellStyle name="Sortie 3 2" xfId="2397"/>
    <cellStyle name="Sortie 4" xfId="2398"/>
    <cellStyle name="Sortie 4 2" xfId="2399"/>
    <cellStyle name="Sortie 5" xfId="2721"/>
    <cellStyle name="SOURSITU" xfId="2722"/>
    <cellStyle name="SOUS TOT" xfId="2723"/>
    <cellStyle name="Standaard2" xfId="2724"/>
    <cellStyle name="Style 1" xfId="2400"/>
    <cellStyle name="Style 1 2" xfId="2401"/>
    <cellStyle name="Style 1 2 2" xfId="2402"/>
    <cellStyle name="Style 1 2 2 2" xfId="2403"/>
    <cellStyle name="Style 1 2 2 3" xfId="2404"/>
    <cellStyle name="Style 1 2 3" xfId="2405"/>
    <cellStyle name="Style 1 2 3 2" xfId="2406"/>
    <cellStyle name="Style 1 2 4" xfId="2407"/>
    <cellStyle name="Style 1 2 5" xfId="2408"/>
    <cellStyle name="Style 1 3" xfId="2409"/>
    <cellStyle name="Style 1 3 2" xfId="2410"/>
    <cellStyle name="Style 1 4" xfId="2411"/>
    <cellStyle name="Style 1 4 2" xfId="2412"/>
    <cellStyle name="Style 1 5" xfId="2413"/>
    <cellStyle name="Style 1_2012 07 11 budgétisation 2013 2015" xfId="2414"/>
    <cellStyle name="Style 2" xfId="2415"/>
    <cellStyle name="Style 2 2" xfId="2416"/>
    <cellStyle name="Suf OBI" xfId="2417"/>
    <cellStyle name="Suf OBI 2" xfId="2418"/>
    <cellStyle name="TABL01" xfId="2725"/>
    <cellStyle name="Tableau_corps_euro" xfId="2419"/>
    <cellStyle name="texte" xfId="2420"/>
    <cellStyle name="Texte explicatif" xfId="2755" builtinId="53" customBuiltin="1"/>
    <cellStyle name="Texte explicatif 2" xfId="2421"/>
    <cellStyle name="Texte explicatif 2 2" xfId="2422"/>
    <cellStyle name="Texte explicatif 3" xfId="2423"/>
    <cellStyle name="TITCOL01" xfId="2726"/>
    <cellStyle name="TITCOLG1" xfId="2727"/>
    <cellStyle name="Title" xfId="2424"/>
    <cellStyle name="TITLIG01" xfId="2728"/>
    <cellStyle name="Titre 1" xfId="2425"/>
    <cellStyle name="Titre 1 1" xfId="2426"/>
    <cellStyle name="Titre 1_pluriannuel ANTAI exec 2011 et prev 2012 recalées (3)" xfId="2427"/>
    <cellStyle name="Titre 2" xfId="2428"/>
    <cellStyle name="Titre 2 2" xfId="2429"/>
    <cellStyle name="Titre 2 2 2" xfId="2430"/>
    <cellStyle name="Titre 2 3" xfId="2431"/>
    <cellStyle name="Titre 2 4" xfId="2432"/>
    <cellStyle name="Titre 2 5" xfId="2433"/>
    <cellStyle name="Titre 3" xfId="2434"/>
    <cellStyle name="Titre 4" xfId="2435"/>
    <cellStyle name="Titre 5" xfId="2729"/>
    <cellStyle name="Titre 6" xfId="2730"/>
    <cellStyle name="Titre 7" xfId="2784"/>
    <cellStyle name="Titre 8" xfId="2787"/>
    <cellStyle name="Titre de la feuille" xfId="2436"/>
    <cellStyle name="Titre 1" xfId="2742" builtinId="16" customBuiltin="1"/>
    <cellStyle name="Titre 1 2" xfId="2437"/>
    <cellStyle name="Titre 1 2 2" xfId="2438"/>
    <cellStyle name="Titre 1 2 3" xfId="2439"/>
    <cellStyle name="Titre 1 2 4" xfId="2440"/>
    <cellStyle name="Titre 1 2 5" xfId="2441"/>
    <cellStyle name="Titre 1 3" xfId="2442"/>
    <cellStyle name="Titre 1 4" xfId="2443"/>
    <cellStyle name="Titre 1 5" xfId="2731"/>
    <cellStyle name="Titre 2" xfId="2743" builtinId="17" customBuiltin="1"/>
    <cellStyle name="Titre 2 2" xfId="2444"/>
    <cellStyle name="Titre 2 2 2" xfId="2445"/>
    <cellStyle name="Titre 2 2 3" xfId="2446"/>
    <cellStyle name="Titre 2 2 4" xfId="2447"/>
    <cellStyle name="Titre 2 2 5" xfId="2448"/>
    <cellStyle name="Titre 2 3" xfId="2449"/>
    <cellStyle name="Titre 2 4" xfId="2450"/>
    <cellStyle name="Titre 2 5" xfId="2732"/>
    <cellStyle name="Titre 3" xfId="2744" builtinId="18" customBuiltin="1"/>
    <cellStyle name="Titre 3 2" xfId="2451"/>
    <cellStyle name="Titre 3 2 2" xfId="2452"/>
    <cellStyle name="Titre 3 2 3" xfId="2453"/>
    <cellStyle name="Titre 3 2 4" xfId="2454"/>
    <cellStyle name="Titre 3 2 5" xfId="2455"/>
    <cellStyle name="Titre 3 3" xfId="2456"/>
    <cellStyle name="Titre 3 4" xfId="2457"/>
    <cellStyle name="Titre 3 5" xfId="2733"/>
    <cellStyle name="Titre 4" xfId="2745" builtinId="19" customBuiltin="1"/>
    <cellStyle name="Titre 4 2" xfId="2458"/>
    <cellStyle name="Titre 4 2 2" xfId="2459"/>
    <cellStyle name="Titre 4 2 3" xfId="2460"/>
    <cellStyle name="Titre 4 2 4" xfId="2461"/>
    <cellStyle name="Titre 4 2 5" xfId="2462"/>
    <cellStyle name="Titre 4 3" xfId="2463"/>
    <cellStyle name="Titre 4 4" xfId="2464"/>
    <cellStyle name="TITRE01" xfId="2734"/>
    <cellStyle name="Titre10" xfId="2465"/>
    <cellStyle name="Titre11" xfId="2466"/>
    <cellStyle name="Titre11 2" xfId="2467"/>
    <cellStyle name="Titre12" xfId="2468"/>
    <cellStyle name="Titre16" xfId="2469"/>
    <cellStyle name="Total" xfId="2756" builtinId="25" customBuiltin="1"/>
    <cellStyle name="Total 2" xfId="2470"/>
    <cellStyle name="Total 2 2" xfId="2471"/>
    <cellStyle name="Total 2 2 2" xfId="2472"/>
    <cellStyle name="Total 2 2 3" xfId="2473"/>
    <cellStyle name="Total 2 2 3 2" xfId="2474"/>
    <cellStyle name="Total 2 3" xfId="2475"/>
    <cellStyle name="Total 2 4" xfId="2476"/>
    <cellStyle name="Total 2 5" xfId="2477"/>
    <cellStyle name="Total 3" xfId="2478"/>
    <cellStyle name="Total 3 2" xfId="2479"/>
    <cellStyle name="Total 3 3" xfId="2480"/>
    <cellStyle name="Total 4" xfId="2481"/>
    <cellStyle name="Total 5" xfId="2482"/>
    <cellStyle name="Total 5 2" xfId="2483"/>
    <cellStyle name="Total 6" xfId="2735"/>
    <cellStyle name="TOTAL01" xfId="2736"/>
    <cellStyle name="TOTALG1" xfId="2737"/>
    <cellStyle name="Unit" xfId="2484"/>
    <cellStyle name="UNITE" xfId="2738"/>
    <cellStyle name="Vérification" xfId="2753" builtinId="23" customBuiltin="1"/>
    <cellStyle name="Vérification 2" xfId="2485"/>
    <cellStyle name="Vérification 2 2" xfId="2486"/>
    <cellStyle name="Vérification 3" xfId="2487"/>
    <cellStyle name="vert" xfId="2488"/>
    <cellStyle name="Virgule fixe" xfId="2489"/>
    <cellStyle name="Virgule fixe 2" xfId="2490"/>
    <cellStyle name="Virgule fixe 2 2" xfId="2491"/>
    <cellStyle name="Währung_RFP Appendix Price Sheet HELP DESK" xfId="2492"/>
    <cellStyle name="Warning Text" xfId="2493"/>
    <cellStyle name="Акцент1" xfId="2494"/>
    <cellStyle name="Акцент2" xfId="2495"/>
    <cellStyle name="Акцент3" xfId="2496"/>
    <cellStyle name="Акцент4" xfId="2497"/>
    <cellStyle name="Акцент5" xfId="2498"/>
    <cellStyle name="Акцент6" xfId="2499"/>
    <cellStyle name="Ввод " xfId="2500"/>
    <cellStyle name="Ввод  2" xfId="2501"/>
    <cellStyle name="Ввод  3" xfId="2502"/>
    <cellStyle name="Вывод" xfId="2503"/>
    <cellStyle name="Вывод 2" xfId="2504"/>
    <cellStyle name="Вывод 3" xfId="2505"/>
    <cellStyle name="Вычисление" xfId="2506"/>
    <cellStyle name="Вычисление 2" xfId="2507"/>
    <cellStyle name="Вычисление 3" xfId="2508"/>
    <cellStyle name="Заголовок 1" xfId="2509"/>
    <cellStyle name="Заголовок 2" xfId="2510"/>
    <cellStyle name="Заголовок 3" xfId="2511"/>
    <cellStyle name="Заголовок 4" xfId="2512"/>
    <cellStyle name="Итог" xfId="2513"/>
    <cellStyle name="Итог 2" xfId="2514"/>
    <cellStyle name="Контрольная ячейка" xfId="2515"/>
    <cellStyle name="Название" xfId="2516"/>
    <cellStyle name="Нейтральный" xfId="2517"/>
    <cellStyle name="Плохой" xfId="2518"/>
    <cellStyle name="Пояснение" xfId="2519"/>
    <cellStyle name="Примечание" xfId="2520"/>
    <cellStyle name="Примечание 2" xfId="2521"/>
    <cellStyle name="Примечание 2 2" xfId="2522"/>
    <cellStyle name="Примечание 2 3" xfId="2523"/>
    <cellStyle name="Примечание 3" xfId="2524"/>
    <cellStyle name="Примечание 3 2" xfId="2525"/>
    <cellStyle name="Примечание 4" xfId="2526"/>
    <cellStyle name="Примечание 5" xfId="2527"/>
    <cellStyle name="Связанная ячейка" xfId="2528"/>
    <cellStyle name="Текст предупреждения" xfId="2529"/>
    <cellStyle name="Хороший" xfId="25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'6.3-4 écart rému hf'!$A$4</c:f>
              <c:strCache>
                <c:ptCount val="1"/>
                <c:pt idx="0">
                  <c:v>Ensemble FP</c:v>
                </c:pt>
              </c:strCache>
            </c:strRef>
          </c:tx>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hf'!$B$4:$L$4</c:f>
              <c:numCache>
                <c:formatCode>0.0</c:formatCode>
                <c:ptCount val="11"/>
                <c:pt idx="4">
                  <c:v>13.9</c:v>
                </c:pt>
                <c:pt idx="5">
                  <c:v>13.3</c:v>
                </c:pt>
                <c:pt idx="6">
                  <c:v>13.1</c:v>
                </c:pt>
                <c:pt idx="7">
                  <c:v>12.9</c:v>
                </c:pt>
                <c:pt idx="8">
                  <c:v>12.6</c:v>
                </c:pt>
                <c:pt idx="9">
                  <c:v>12.3</c:v>
                </c:pt>
                <c:pt idx="10">
                  <c:v>12.6</c:v>
                </c:pt>
              </c:numCache>
            </c:numRef>
          </c:val>
          <c:smooth val="0"/>
          <c:extLst xmlns:c16r2="http://schemas.microsoft.com/office/drawing/2015/06/chart">
            <c:ext xmlns:c16="http://schemas.microsoft.com/office/drawing/2014/chart" uri="{C3380CC4-5D6E-409C-BE32-E72D297353CC}">
              <c16:uniqueId val="{00000000-1291-4394-8C36-B96B36923E5D}"/>
            </c:ext>
          </c:extLst>
        </c:ser>
        <c:ser>
          <c:idx val="1"/>
          <c:order val="1"/>
          <c:tx>
            <c:strRef>
              <c:f>'6.3-4 écart rému hf'!$A$5</c:f>
              <c:strCache>
                <c:ptCount val="1"/>
                <c:pt idx="0">
                  <c:v>FPE</c:v>
                </c:pt>
              </c:strCache>
            </c:strRef>
          </c:tx>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hf'!$B$5:$L$5</c:f>
              <c:numCache>
                <c:formatCode>0.0</c:formatCode>
                <c:ptCount val="11"/>
                <c:pt idx="0">
                  <c:v>14.4</c:v>
                </c:pt>
                <c:pt idx="1">
                  <c:v>15.2</c:v>
                </c:pt>
                <c:pt idx="2">
                  <c:v>15</c:v>
                </c:pt>
                <c:pt idx="3">
                  <c:v>14.8</c:v>
                </c:pt>
                <c:pt idx="4">
                  <c:v>14.7</c:v>
                </c:pt>
                <c:pt idx="5">
                  <c:v>14.6</c:v>
                </c:pt>
                <c:pt idx="6">
                  <c:v>14.4</c:v>
                </c:pt>
                <c:pt idx="7">
                  <c:v>14.3</c:v>
                </c:pt>
                <c:pt idx="8">
                  <c:v>13.5</c:v>
                </c:pt>
                <c:pt idx="9">
                  <c:v>13.5</c:v>
                </c:pt>
                <c:pt idx="10">
                  <c:v>13.6</c:v>
                </c:pt>
              </c:numCache>
            </c:numRef>
          </c:val>
          <c:smooth val="0"/>
          <c:extLst xmlns:c16r2="http://schemas.microsoft.com/office/drawing/2015/06/chart">
            <c:ext xmlns:c16="http://schemas.microsoft.com/office/drawing/2014/chart" uri="{C3380CC4-5D6E-409C-BE32-E72D297353CC}">
              <c16:uniqueId val="{00000001-1291-4394-8C36-B96B36923E5D}"/>
            </c:ext>
          </c:extLst>
        </c:ser>
        <c:ser>
          <c:idx val="2"/>
          <c:order val="2"/>
          <c:tx>
            <c:strRef>
              <c:f>'6.3-4 écart rému hf'!$A$6</c:f>
              <c:strCache>
                <c:ptCount val="1"/>
                <c:pt idx="0">
                  <c:v>FPT</c:v>
                </c:pt>
              </c:strCache>
            </c:strRef>
          </c:tx>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hf'!$B$6:$L$6</c:f>
              <c:numCache>
                <c:formatCode>0.0</c:formatCode>
                <c:ptCount val="11"/>
                <c:pt idx="0">
                  <c:v>10.5</c:v>
                </c:pt>
                <c:pt idx="1">
                  <c:v>10.6</c:v>
                </c:pt>
                <c:pt idx="2">
                  <c:v>10.8</c:v>
                </c:pt>
                <c:pt idx="3">
                  <c:v>10.3</c:v>
                </c:pt>
                <c:pt idx="4">
                  <c:v>9.9</c:v>
                </c:pt>
                <c:pt idx="5">
                  <c:v>9.3000000000000007</c:v>
                </c:pt>
                <c:pt idx="6">
                  <c:v>9.3000000000000007</c:v>
                </c:pt>
                <c:pt idx="7">
                  <c:v>9.1</c:v>
                </c:pt>
                <c:pt idx="8">
                  <c:v>9.1</c:v>
                </c:pt>
                <c:pt idx="9">
                  <c:v>9.1999999999999993</c:v>
                </c:pt>
                <c:pt idx="10">
                  <c:v>8.9</c:v>
                </c:pt>
              </c:numCache>
            </c:numRef>
          </c:val>
          <c:smooth val="0"/>
          <c:extLst xmlns:c16r2="http://schemas.microsoft.com/office/drawing/2015/06/chart">
            <c:ext xmlns:c16="http://schemas.microsoft.com/office/drawing/2014/chart" uri="{C3380CC4-5D6E-409C-BE32-E72D297353CC}">
              <c16:uniqueId val="{00000002-1291-4394-8C36-B96B36923E5D}"/>
            </c:ext>
          </c:extLst>
        </c:ser>
        <c:ser>
          <c:idx val="3"/>
          <c:order val="3"/>
          <c:tx>
            <c:strRef>
              <c:f>'6.3-4 écart rému hf'!$A$7</c:f>
              <c:strCache>
                <c:ptCount val="1"/>
                <c:pt idx="0">
                  <c:v>Hôpitaux publics</c:v>
                </c:pt>
              </c:strCache>
            </c:strRef>
          </c:tx>
          <c:dPt>
            <c:idx val="6"/>
            <c:marker>
              <c:symbol val="none"/>
            </c:marker>
            <c:bubble3D val="0"/>
            <c:spPr>
              <a:ln>
                <a:noFill/>
              </a:ln>
            </c:spPr>
          </c:dPt>
          <c:dPt>
            <c:idx val="7"/>
            <c:bubble3D val="0"/>
            <c:spPr>
              <a:ln>
                <a:noFill/>
              </a:ln>
            </c:spPr>
          </c:dPt>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hf'!$B$7:$L$7</c:f>
              <c:numCache>
                <c:formatCode>0.0</c:formatCode>
                <c:ptCount val="11"/>
                <c:pt idx="0">
                  <c:v>21.6</c:v>
                </c:pt>
                <c:pt idx="1">
                  <c:v>22.1</c:v>
                </c:pt>
                <c:pt idx="2">
                  <c:v>21.9</c:v>
                </c:pt>
                <c:pt idx="3">
                  <c:v>22</c:v>
                </c:pt>
                <c:pt idx="4">
                  <c:v>22.3</c:v>
                </c:pt>
                <c:pt idx="5">
                  <c:v>21.4</c:v>
                </c:pt>
                <c:pt idx="6">
                  <c:v>0</c:v>
                </c:pt>
                <c:pt idx="7">
                  <c:v>21.1</c:v>
                </c:pt>
                <c:pt idx="8">
                  <c:v>21</c:v>
                </c:pt>
                <c:pt idx="9">
                  <c:v>21.3</c:v>
                </c:pt>
                <c:pt idx="10">
                  <c:v>21.1</c:v>
                </c:pt>
              </c:numCache>
            </c:numRef>
          </c:val>
          <c:smooth val="0"/>
          <c:extLst xmlns:c16r2="http://schemas.microsoft.com/office/drawing/2015/06/chart">
            <c:ext xmlns:c16="http://schemas.microsoft.com/office/drawing/2014/chart" uri="{C3380CC4-5D6E-409C-BE32-E72D297353CC}">
              <c16:uniqueId val="{00000003-1291-4394-8C36-B96B36923E5D}"/>
            </c:ext>
          </c:extLst>
        </c:ser>
        <c:ser>
          <c:idx val="4"/>
          <c:order val="4"/>
          <c:tx>
            <c:strRef>
              <c:f>'6.3-4 écart rému hf'!$A$8</c:f>
              <c:strCache>
                <c:ptCount val="1"/>
                <c:pt idx="0">
                  <c:v>Établissements médico-sociaux</c:v>
                </c:pt>
              </c:strCache>
            </c:strRef>
          </c:tx>
          <c:dPt>
            <c:idx val="6"/>
            <c:marker>
              <c:symbol val="none"/>
            </c:marker>
            <c:bubble3D val="0"/>
            <c:spPr>
              <a:ln>
                <a:noFill/>
              </a:ln>
            </c:spPr>
          </c:dPt>
          <c:dPt>
            <c:idx val="7"/>
            <c:bubble3D val="0"/>
            <c:spPr>
              <a:ln>
                <a:noFill/>
              </a:ln>
            </c:spPr>
          </c:dPt>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hf'!$B$8:$L$8</c:f>
              <c:numCache>
                <c:formatCode>0.0</c:formatCode>
                <c:ptCount val="11"/>
                <c:pt idx="4">
                  <c:v>8.5</c:v>
                </c:pt>
                <c:pt idx="5">
                  <c:v>7.7</c:v>
                </c:pt>
                <c:pt idx="6">
                  <c:v>0</c:v>
                </c:pt>
                <c:pt idx="7">
                  <c:v>8</c:v>
                </c:pt>
                <c:pt idx="8">
                  <c:v>7.2</c:v>
                </c:pt>
                <c:pt idx="9">
                  <c:v>7.4</c:v>
                </c:pt>
                <c:pt idx="10">
                  <c:v>7.2</c:v>
                </c:pt>
              </c:numCache>
            </c:numRef>
          </c:val>
          <c:smooth val="0"/>
          <c:extLst xmlns:c16r2="http://schemas.microsoft.com/office/drawing/2015/06/chart">
            <c:ext xmlns:c16="http://schemas.microsoft.com/office/drawing/2014/chart" uri="{C3380CC4-5D6E-409C-BE32-E72D297353CC}">
              <c16:uniqueId val="{00000004-1291-4394-8C36-B96B36923E5D}"/>
            </c:ext>
          </c:extLst>
        </c:ser>
        <c:ser>
          <c:idx val="5"/>
          <c:order val="5"/>
          <c:tx>
            <c:strRef>
              <c:f>'6.3-4 écart rému hf'!$A$9</c:f>
              <c:strCache>
                <c:ptCount val="1"/>
                <c:pt idx="0">
                  <c:v>FPH</c:v>
                </c:pt>
              </c:strCache>
            </c:strRef>
          </c:tx>
          <c:dPt>
            <c:idx val="6"/>
            <c:marker>
              <c:symbol val="none"/>
            </c:marker>
            <c:bubble3D val="0"/>
            <c:spPr>
              <a:ln>
                <a:noFill/>
              </a:ln>
            </c:spPr>
          </c:dPt>
          <c:dPt>
            <c:idx val="7"/>
            <c:bubble3D val="0"/>
            <c:spPr>
              <a:ln>
                <a:noFill/>
              </a:ln>
            </c:spPr>
          </c:dPt>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hf'!$B$9:$L$9</c:f>
              <c:numCache>
                <c:formatCode>0.0</c:formatCode>
                <c:ptCount val="11"/>
                <c:pt idx="5">
                  <c:v>20.9</c:v>
                </c:pt>
                <c:pt idx="6">
                  <c:v>0</c:v>
                </c:pt>
                <c:pt idx="7">
                  <c:v>20.6</c:v>
                </c:pt>
                <c:pt idx="8">
                  <c:v>20.5</c:v>
                </c:pt>
                <c:pt idx="9">
                  <c:v>20.9</c:v>
                </c:pt>
                <c:pt idx="10">
                  <c:v>20.6</c:v>
                </c:pt>
              </c:numCache>
            </c:numRef>
          </c:val>
          <c:smooth val="0"/>
          <c:extLst xmlns:c16r2="http://schemas.microsoft.com/office/drawing/2015/06/chart">
            <c:ext xmlns:c16="http://schemas.microsoft.com/office/drawing/2014/chart" uri="{C3380CC4-5D6E-409C-BE32-E72D297353CC}">
              <c16:uniqueId val="{00000005-1291-4394-8C36-B96B36923E5D}"/>
            </c:ext>
          </c:extLst>
        </c:ser>
        <c:ser>
          <c:idx val="6"/>
          <c:order val="6"/>
          <c:tx>
            <c:strRef>
              <c:f>'6.3-4 écart rému hf'!$A$10</c:f>
              <c:strCache>
                <c:ptCount val="1"/>
                <c:pt idx="0">
                  <c:v>Secteur privé</c:v>
                </c:pt>
              </c:strCache>
            </c:strRef>
          </c:tx>
          <c:cat>
            <c:numRef>
              <c:f>'6.3-4 écart rému hf'!$B$3:$L$3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'6.3-4 écart rému hf'!$B$10:$L$10</c:f>
              <c:numCache>
                <c:formatCode>0.0</c:formatCode>
                <c:ptCount val="11"/>
                <c:pt idx="0">
                  <c:v>19.100000000000001</c:v>
                </c:pt>
                <c:pt idx="1">
                  <c:v>18.600000000000001</c:v>
                </c:pt>
                <c:pt idx="2">
                  <c:v>18.399999999999999</c:v>
                </c:pt>
                <c:pt idx="3">
                  <c:v>18.2</c:v>
                </c:pt>
                <c:pt idx="4">
                  <c:v>18</c:v>
                </c:pt>
                <c:pt idx="5">
                  <c:v>17.600000000000001</c:v>
                </c:pt>
                <c:pt idx="6">
                  <c:v>17.600000000000001</c:v>
                </c:pt>
                <c:pt idx="7">
                  <c:v>17.7</c:v>
                </c:pt>
                <c:pt idx="8">
                  <c:v>17.2</c:v>
                </c:pt>
                <c:pt idx="9">
                  <c:v>16.899999999999999</c:v>
                </c:pt>
                <c:pt idx="10">
                  <c:v>16</c:v>
                </c:pt>
              </c:numCache>
            </c:numRef>
          </c:val>
          <c:smooth val="0"/>
          <c:extLst xmlns:c16r2="http://schemas.microsoft.com/office/drawing/2015/06/chart">
            <c:ext xmlns:c16="http://schemas.microsoft.com/office/drawing/2014/chart" uri="{C3380CC4-5D6E-409C-BE32-E72D297353CC}">
              <c16:uniqueId val="{00000006-1291-4394-8C36-B96B36923E5D}"/>
            </c:ext>
          </c:extLst>
        </c:ser>
        <c:dLbls>
          <c:showLegendKey val="0"/>
          <c:showVal val="0"/>
          <c:showCatName val="0"/>
          <c:showSerName val="0"/>
          <c:showPercent val="0"/>
          <c:showBubbleSize val="0"/>
        </c:dLbls>
        <c:marker val="1"/>
        <c:smooth val="0"/>
        <c:axId val="87546544"/>
        <c:axId val="87550856"/>
      </c:lineChart>
      <c:catAx>
        <c:axId val="87546544"/>
        <c:scaling>
          <c:orientation val="minMax"/>
        </c:scaling>
        <c:delete val="0"/>
        <c:axPos val="b"/>
        <c:numFmt formatCode="General" sourceLinked="1"/>
        <c:majorTickMark val="out"/>
        <c:minorTickMark val="none"/>
        <c:tickLblPos val="nextTo"/>
        <c:crossAx val="87550856"/>
        <c:crosses val="autoZero"/>
        <c:auto val="1"/>
        <c:lblAlgn val="ctr"/>
        <c:lblOffset val="100"/>
        <c:noMultiLvlLbl val="0"/>
      </c:catAx>
      <c:valAx>
        <c:axId val="87550856"/>
        <c:scaling>
          <c:orientation val="minMax"/>
        </c:scaling>
        <c:delete val="0"/>
        <c:axPos val="l"/>
        <c:majorGridlines/>
        <c:numFmt formatCode="0.0" sourceLinked="1"/>
        <c:majorTickMark val="out"/>
        <c:minorTickMark val="none"/>
        <c:tickLblPos val="nextTo"/>
        <c:crossAx val="87546544"/>
        <c:crosses val="autoZero"/>
        <c:crossBetween val="between"/>
      </c:valAx>
    </c:plotArea>
    <c:legend>
      <c:legendPos val="r"/>
      <c:layout/>
      <c:overlay val="0"/>
    </c:legend>
    <c:plotVisOnly val="1"/>
    <c:dispBlanksAs val="span"/>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12</xdr:col>
      <xdr:colOff>514349</xdr:colOff>
      <xdr:row>0</xdr:row>
      <xdr:rowOff>0</xdr:rowOff>
    </xdr:from>
    <xdr:to>
      <xdr:col>23</xdr:col>
      <xdr:colOff>581024</xdr:colOff>
      <xdr:row>10</xdr:row>
      <xdr:rowOff>19050</xdr:rowOff>
    </xdr:to>
    <xdr:graphicFrame macro="">
      <xdr:nvGraphicFramePr>
        <xdr:cNvPr id="2" name="Graphique 1">
          <a:extLst>
            <a:ext uri="{FF2B5EF4-FFF2-40B4-BE49-F238E27FC236}">
              <a16:creationId xmlns:a16="http://schemas.microsoft.com/office/drawing/2014/main" xmlns=""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AFP-dessi\dessi\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temis\jwerthei$\Cap_dbf\RAPCA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AFP-SRV\B3-Commun\Documents%20and%20Settings\lthierus-adc\Local%20Settings\Temporary%20Internet%20Files\OLK33F\Travaux%20en%20cours\RETRAITE\RAPPORT%20ANNUEL\RA%202008-09%20VE\Pyramides%20des%20&#226;ges%2031-12-2006%203%20F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4F9A34D\NC2VP%20VUE-2.3%20Retraite-V2.3_200912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GAFP-dessi\dessi\Publications%20DES%20r&#233;alisation\RAPPORT%20ANNUEL\rapport%20annuel%202012-2013\Valid&#233;%20DIR%20DGAFP%20et%20ENVOI%20CABINET\Vues%20ok%20DIR\Vue%201.2\Lydia\statut_age_FP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GAFP-dessi\dessi\Publications%20DES%20r&#233;alisation\RAPPORT%20ANNUEL\rapport%20annuel%202012-2013\Valid&#233;%20DIR%20DGAFP%20et%20ENVOI%20CABINET\Vues%20ok%20DIR\Vue%201.2\Lydia\statut_age_FP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GAFP-dessi\dessi\Publications%20DES%20r&#233;alisation\RAPPORT%20ANNUEL\rapport%20annuel%202012-2013\Valid&#233;%20DIR%20DGAFP%20et%20ENVOI%20CABINET\Vues%20ok%20DIR\Vue%201.2\Lydia\statut_age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GAFP-SRV\B3-Commun\Documents%20and%20Settings\lthierus-adc\Local%20Settings\Temporary%20Internet%20Files\OLK33F\DEMOGRAPHIE%20-%20FORMATION%20-%20PERFORMANCE\donn&#233;es%20retrai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Library" Target="MSQUERY/XLQUERY.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RH_SESSE\EXCEL\MODELES\CF_199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Part.élector (2)"/>
      <sheetName val="Ensemble_Josette"/>
      <sheetName val="Part.élector"/>
      <sheetName val="part_elec_1"/>
      <sheetName val="part_elec_2"/>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sexe %"/>
      <sheetName val="nb siège_Ts_sexe"/>
      <sheetName val="nb_sie_Ts_sexe_administration1"/>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 sièges C"/>
      <sheetName val="%siegec_1"/>
      <sheetName val="Module2"/>
      <sheetName val="Module1"/>
    </sheetNames>
    <sheetDataSet>
      <sheetData sheetId="0">
        <row r="4">
          <cell r="C4" t="str">
            <v>sum_nb_ins</v>
          </cell>
          <cell r="D4" t="str">
            <v>sum_nb_vot</v>
          </cell>
          <cell r="E4" t="str">
            <v>pct_vot</v>
          </cell>
          <cell r="F4" t="str">
            <v>sum_nb_voi</v>
          </cell>
        </row>
        <row r="5">
          <cell r="C5">
            <v>2038582</v>
          </cell>
          <cell r="D5">
            <v>1448440</v>
          </cell>
          <cell r="E5">
            <v>71.051299999999998</v>
          </cell>
          <cell r="F5">
            <v>1380513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sheetName val="cnracl"/>
      <sheetName val="GraphV2.3-1 à V2.3-4 et sources"/>
      <sheetName val="Graph V2.3-5 et sources"/>
      <sheetName val="Graph V2.3-6 &amp; 7 et sources"/>
      <sheetName val="Graph V2.3-8"/>
      <sheetName val="Graph V2.3-9"/>
      <sheetName val="Tab V2.3-1 encadré2"/>
      <sheetName val="Graph V2.3-10&amp;11"/>
      <sheetName val="Graph V2.3-12"/>
      <sheetName val="Tab V 2.3-2"/>
      <sheetName val="Tableau V 2.3-3"/>
      <sheetName val="Graph V2.3-13à15"/>
      <sheetName val="encadré5"/>
      <sheetName val="Tab V 2.3-4"/>
      <sheetName val="graph V2.3-16&amp;17"/>
      <sheetName val="Graph V2.3-18"/>
      <sheetName val="Graph V2.3-19&amp;20"/>
      <sheetName val="Graph V2.3-21"/>
      <sheetName val="Tableau V 2.3-5"/>
      <sheetName val="V2.3-22à25"/>
    </sheetNames>
    <sheetDataSet>
      <sheetData sheetId="0">
        <row r="1">
          <cell r="A1" t="str">
            <v>AG</v>
          </cell>
          <cell r="B1" t="str">
            <v>PUBOEP</v>
          </cell>
          <cell r="C1" t="str">
            <v>COUNT</v>
          </cell>
          <cell r="D1" t="str">
            <v>PERCENT</v>
          </cell>
        </row>
        <row r="2">
          <cell r="A2" t="str">
            <v>16</v>
          </cell>
          <cell r="B2" t="str">
            <v>2</v>
          </cell>
          <cell r="C2">
            <v>165.27119581797905</v>
          </cell>
          <cell r="D2">
            <v>7.9782819211837285E-4</v>
          </cell>
        </row>
        <row r="3">
          <cell r="A3" t="str">
            <v>16</v>
          </cell>
          <cell r="B3" t="str">
            <v>4</v>
          </cell>
          <cell r="C3">
            <v>4817.3913318229643</v>
          </cell>
          <cell r="D3">
            <v>2.3255417242990177E-2</v>
          </cell>
        </row>
        <row r="4">
          <cell r="A4" t="str">
            <v>17</v>
          </cell>
          <cell r="B4" t="str">
            <v>2</v>
          </cell>
          <cell r="C4">
            <v>591.54025212946783</v>
          </cell>
          <cell r="D4">
            <v>2.8555943314010858E-3</v>
          </cell>
        </row>
        <row r="5">
          <cell r="A5" t="str">
            <v>17</v>
          </cell>
          <cell r="B5" t="str">
            <v>4</v>
          </cell>
          <cell r="C5">
            <v>9827.0883395156943</v>
          </cell>
          <cell r="D5">
            <v>4.7439168603452667E-2</v>
          </cell>
        </row>
        <row r="6">
          <cell r="A6" t="str">
            <v>18</v>
          </cell>
          <cell r="B6" t="str">
            <v>2</v>
          </cell>
          <cell r="C6">
            <v>4681.4759824553812</v>
          </cell>
          <cell r="D6">
            <v>2.259930111258774E-2</v>
          </cell>
        </row>
        <row r="7">
          <cell r="A7" t="str">
            <v>18</v>
          </cell>
          <cell r="B7" t="str">
            <v>4</v>
          </cell>
          <cell r="C7">
            <v>45175.237132505164</v>
          </cell>
          <cell r="D7">
            <v>0.21807839891011752</v>
          </cell>
        </row>
        <row r="8">
          <cell r="A8" t="str">
            <v>19</v>
          </cell>
          <cell r="B8" t="str">
            <v>1</v>
          </cell>
          <cell r="C8">
            <v>3470.8021220325318</v>
          </cell>
          <cell r="D8">
            <v>1.6754908612578633E-2</v>
          </cell>
        </row>
        <row r="9">
          <cell r="A9" t="str">
            <v>19</v>
          </cell>
          <cell r="B9" t="str">
            <v>2</v>
          </cell>
          <cell r="C9">
            <v>7294.9020035797039</v>
          </cell>
          <cell r="D9">
            <v>3.5215322599871653E-2</v>
          </cell>
        </row>
        <row r="10">
          <cell r="A10" t="str">
            <v>19</v>
          </cell>
          <cell r="B10" t="str">
            <v>3</v>
          </cell>
          <cell r="C10">
            <v>441.2741032645352</v>
          </cell>
          <cell r="D10">
            <v>2.1302013233082768E-3</v>
          </cell>
        </row>
        <row r="11">
          <cell r="A11" t="str">
            <v>19</v>
          </cell>
          <cell r="B11" t="str">
            <v>4</v>
          </cell>
          <cell r="C11">
            <v>74474.580157797318</v>
          </cell>
          <cell r="D11">
            <v>0.35951769666814798</v>
          </cell>
        </row>
        <row r="12">
          <cell r="A12" t="str">
            <v>20</v>
          </cell>
          <cell r="B12" t="str">
            <v>1</v>
          </cell>
          <cell r="C12">
            <v>6786.8164013193082</v>
          </cell>
          <cell r="D12">
            <v>3.2762596246156434E-2</v>
          </cell>
        </row>
        <row r="13">
          <cell r="A13" t="str">
            <v>20</v>
          </cell>
          <cell r="B13" t="str">
            <v>2</v>
          </cell>
          <cell r="C13">
            <v>5429.3042974370037</v>
          </cell>
          <cell r="D13">
            <v>2.6209358567571141E-2</v>
          </cell>
        </row>
        <row r="14">
          <cell r="A14" t="str">
            <v>20</v>
          </cell>
          <cell r="B14" t="str">
            <v>3</v>
          </cell>
          <cell r="C14">
            <v>795.58362299893895</v>
          </cell>
          <cell r="D14">
            <v>3.8405908571950832E-3</v>
          </cell>
        </row>
        <row r="15">
          <cell r="A15" t="str">
            <v>20</v>
          </cell>
          <cell r="B15" t="str">
            <v>4</v>
          </cell>
          <cell r="C15">
            <v>122271.36190032335</v>
          </cell>
          <cell r="D15">
            <v>0.59025130864439546</v>
          </cell>
        </row>
        <row r="16">
          <cell r="A16" t="str">
            <v>21</v>
          </cell>
          <cell r="B16" t="str">
            <v>1</v>
          </cell>
          <cell r="C16">
            <v>13041.114228610255</v>
          </cell>
          <cell r="D16">
            <v>6.2954518703188606E-2</v>
          </cell>
        </row>
        <row r="17">
          <cell r="A17" t="str">
            <v>21</v>
          </cell>
          <cell r="B17" t="str">
            <v>2</v>
          </cell>
          <cell r="C17">
            <v>22833.838149907308</v>
          </cell>
          <cell r="D17">
            <v>0.11022779692553231</v>
          </cell>
        </row>
        <row r="18">
          <cell r="A18" t="str">
            <v>21</v>
          </cell>
          <cell r="B18" t="str">
            <v>3</v>
          </cell>
          <cell r="C18">
            <v>4925.0324924533206</v>
          </cell>
          <cell r="D18">
            <v>2.3775042893171977E-2</v>
          </cell>
        </row>
        <row r="19">
          <cell r="A19" t="str">
            <v>21</v>
          </cell>
          <cell r="B19" t="str">
            <v>4</v>
          </cell>
          <cell r="C19">
            <v>178684.43659544061</v>
          </cell>
          <cell r="D19">
            <v>0.86257911006850752</v>
          </cell>
        </row>
        <row r="20">
          <cell r="A20" t="str">
            <v>22</v>
          </cell>
          <cell r="B20" t="str">
            <v>1</v>
          </cell>
          <cell r="C20">
            <v>23038.450478244838</v>
          </cell>
          <cell r="D20">
            <v>0.11121554002979624</v>
          </cell>
        </row>
        <row r="21">
          <cell r="A21" t="str">
            <v>22</v>
          </cell>
          <cell r="B21" t="str">
            <v>2</v>
          </cell>
          <cell r="C21">
            <v>13547.564475031375</v>
          </cell>
          <cell r="D21">
            <v>6.5399350559703265E-2</v>
          </cell>
        </row>
        <row r="22">
          <cell r="A22" t="str">
            <v>22</v>
          </cell>
          <cell r="B22" t="str">
            <v>3</v>
          </cell>
          <cell r="C22">
            <v>11308.761103263201</v>
          </cell>
          <cell r="D22">
            <v>5.4591777965059943E-2</v>
          </cell>
        </row>
        <row r="23">
          <cell r="A23" t="str">
            <v>22</v>
          </cell>
          <cell r="B23" t="str">
            <v>4</v>
          </cell>
          <cell r="C23">
            <v>235523.22146501488</v>
          </cell>
          <cell r="D23">
            <v>1.1369619796923287</v>
          </cell>
        </row>
        <row r="24">
          <cell r="A24" t="str">
            <v>23</v>
          </cell>
          <cell r="B24" t="str">
            <v>1</v>
          </cell>
          <cell r="C24">
            <v>16186.699082261088</v>
          </cell>
          <cell r="D24">
            <v>7.8139477367777446E-2</v>
          </cell>
        </row>
        <row r="25">
          <cell r="A25" t="str">
            <v>23</v>
          </cell>
          <cell r="B25" t="str">
            <v>2</v>
          </cell>
          <cell r="C25">
            <v>22369.008698648631</v>
          </cell>
          <cell r="D25">
            <v>0.10798388479731413</v>
          </cell>
        </row>
        <row r="26">
          <cell r="A26" t="str">
            <v>23</v>
          </cell>
          <cell r="B26" t="str">
            <v>3</v>
          </cell>
          <cell r="C26">
            <v>16879.019719633787</v>
          </cell>
          <cell r="D26">
            <v>8.1481577724391505E-2</v>
          </cell>
        </row>
        <row r="27">
          <cell r="A27" t="str">
            <v>23</v>
          </cell>
          <cell r="B27" t="str">
            <v>4</v>
          </cell>
          <cell r="C27">
            <v>289189.12372324616</v>
          </cell>
          <cell r="D27">
            <v>1.3960281137828778</v>
          </cell>
        </row>
        <row r="28">
          <cell r="A28" t="str">
            <v>24</v>
          </cell>
          <cell r="B28" t="str">
            <v>1</v>
          </cell>
          <cell r="C28">
            <v>24231.673539402356</v>
          </cell>
          <cell r="D28">
            <v>0.11697569075034722</v>
          </cell>
        </row>
        <row r="29">
          <cell r="A29" t="str">
            <v>24</v>
          </cell>
          <cell r="B29" t="str">
            <v>2</v>
          </cell>
          <cell r="C29">
            <v>22569.705696351826</v>
          </cell>
          <cell r="D29">
            <v>0.10895272708134694</v>
          </cell>
        </row>
        <row r="30">
          <cell r="A30" t="str">
            <v>24</v>
          </cell>
          <cell r="B30" t="str">
            <v>3</v>
          </cell>
          <cell r="C30">
            <v>16253.457555229925</v>
          </cell>
          <cell r="D30">
            <v>7.846174642097635E-2</v>
          </cell>
        </row>
        <row r="31">
          <cell r="A31" t="str">
            <v>24</v>
          </cell>
          <cell r="B31" t="str">
            <v>4</v>
          </cell>
          <cell r="C31">
            <v>314436.85268260987</v>
          </cell>
          <cell r="D31">
            <v>1.5179086983036594</v>
          </cell>
        </row>
        <row r="32">
          <cell r="A32" t="str">
            <v>25</v>
          </cell>
          <cell r="B32" t="str">
            <v>1</v>
          </cell>
          <cell r="C32">
            <v>36274.045487494812</v>
          </cell>
          <cell r="D32">
            <v>0.17510889292518397</v>
          </cell>
        </row>
        <row r="33">
          <cell r="A33" t="str">
            <v>25</v>
          </cell>
          <cell r="B33" t="str">
            <v>2</v>
          </cell>
          <cell r="C33">
            <v>29557.097032295515</v>
          </cell>
          <cell r="D33">
            <v>0.14268357636569082</v>
          </cell>
        </row>
        <row r="34">
          <cell r="A34" t="str">
            <v>25</v>
          </cell>
          <cell r="B34" t="str">
            <v>3</v>
          </cell>
          <cell r="C34">
            <v>12095.651042392703</v>
          </cell>
          <cell r="D34">
            <v>5.8390401036821679E-2</v>
          </cell>
        </row>
        <row r="35">
          <cell r="A35" t="str">
            <v>25</v>
          </cell>
          <cell r="B35" t="str">
            <v>4</v>
          </cell>
          <cell r="C35">
            <v>362769.40607072978</v>
          </cell>
          <cell r="D35">
            <v>1.7512286879077619</v>
          </cell>
        </row>
        <row r="36">
          <cell r="A36" t="str">
            <v>26</v>
          </cell>
          <cell r="B36" t="str">
            <v>1</v>
          </cell>
          <cell r="C36">
            <v>45468.838786827335</v>
          </cell>
          <cell r="D36">
            <v>0.21949572802128825</v>
          </cell>
        </row>
        <row r="37">
          <cell r="A37" t="str">
            <v>26</v>
          </cell>
          <cell r="B37" t="str">
            <v>2</v>
          </cell>
          <cell r="C37">
            <v>32946.093114070034</v>
          </cell>
          <cell r="D37">
            <v>0.1590435754788834</v>
          </cell>
        </row>
        <row r="38">
          <cell r="A38" t="str">
            <v>26</v>
          </cell>
          <cell r="B38" t="str">
            <v>3</v>
          </cell>
          <cell r="C38">
            <v>23544.114796861559</v>
          </cell>
          <cell r="D38">
            <v>0.11365657790783681</v>
          </cell>
        </row>
        <row r="39">
          <cell r="A39" t="str">
            <v>26</v>
          </cell>
          <cell r="B39" t="str">
            <v>4</v>
          </cell>
          <cell r="C39">
            <v>434653.39283815242</v>
          </cell>
          <cell r="D39">
            <v>2.0982405850569616</v>
          </cell>
        </row>
        <row r="40">
          <cell r="A40" t="str">
            <v>27</v>
          </cell>
          <cell r="B40" t="str">
            <v>1</v>
          </cell>
          <cell r="C40">
            <v>42845.069214866191</v>
          </cell>
          <cell r="D40">
            <v>0.20682977420052431</v>
          </cell>
        </row>
        <row r="41">
          <cell r="A41" t="str">
            <v>27</v>
          </cell>
          <cell r="B41" t="str">
            <v>2</v>
          </cell>
          <cell r="C41">
            <v>49567.216216431589</v>
          </cell>
          <cell r="D41">
            <v>0.23928018616050989</v>
          </cell>
        </row>
        <row r="42">
          <cell r="A42" t="str">
            <v>27</v>
          </cell>
          <cell r="B42" t="str">
            <v>3</v>
          </cell>
          <cell r="C42">
            <v>25927.615587111097</v>
          </cell>
          <cell r="D42">
            <v>0.12516266108818633</v>
          </cell>
        </row>
        <row r="43">
          <cell r="A43" t="str">
            <v>27</v>
          </cell>
          <cell r="B43" t="str">
            <v>4</v>
          </cell>
          <cell r="C43">
            <v>445216.87088995875</v>
          </cell>
          <cell r="D43">
            <v>2.1492345925417067</v>
          </cell>
        </row>
        <row r="44">
          <cell r="A44" t="str">
            <v>28</v>
          </cell>
          <cell r="B44" t="str">
            <v>1</v>
          </cell>
          <cell r="C44">
            <v>45683.517806361211</v>
          </cell>
          <cell r="D44">
            <v>0.22053206695011826</v>
          </cell>
        </row>
        <row r="45">
          <cell r="A45" t="str">
            <v>28</v>
          </cell>
          <cell r="B45" t="str">
            <v>2</v>
          </cell>
          <cell r="C45">
            <v>35664.506105652654</v>
          </cell>
          <cell r="D45">
            <v>0.17216640981048761</v>
          </cell>
        </row>
        <row r="46">
          <cell r="A46" t="str">
            <v>28</v>
          </cell>
          <cell r="B46" t="str">
            <v>3</v>
          </cell>
          <cell r="C46">
            <v>19087.369497738211</v>
          </cell>
          <cell r="D46">
            <v>9.214213900556302E-2</v>
          </cell>
        </row>
        <row r="47">
          <cell r="A47" t="str">
            <v>28</v>
          </cell>
          <cell r="B47" t="str">
            <v>4</v>
          </cell>
          <cell r="C47">
            <v>403164.98854633112</v>
          </cell>
          <cell r="D47">
            <v>1.9462338391476226</v>
          </cell>
        </row>
        <row r="48">
          <cell r="A48" t="str">
            <v>29</v>
          </cell>
          <cell r="B48" t="str">
            <v>1</v>
          </cell>
          <cell r="C48">
            <v>67553.453896472362</v>
          </cell>
          <cell r="D48">
            <v>0.32610673461171452</v>
          </cell>
        </row>
        <row r="49">
          <cell r="A49" t="str">
            <v>29</v>
          </cell>
          <cell r="B49" t="str">
            <v>2</v>
          </cell>
          <cell r="C49">
            <v>40131.824689558292</v>
          </cell>
          <cell r="D49">
            <v>0.1937318900611395</v>
          </cell>
        </row>
        <row r="50">
          <cell r="A50" t="str">
            <v>29</v>
          </cell>
          <cell r="B50" t="str">
            <v>3</v>
          </cell>
          <cell r="C50">
            <v>26796.966031104112</v>
          </cell>
          <cell r="D50">
            <v>0.1293593530139357</v>
          </cell>
        </row>
        <row r="51">
          <cell r="A51" t="str">
            <v>29</v>
          </cell>
          <cell r="B51" t="str">
            <v>4</v>
          </cell>
          <cell r="C51">
            <v>383220.27678211266</v>
          </cell>
          <cell r="D51">
            <v>1.8499529763486773</v>
          </cell>
        </row>
        <row r="52">
          <cell r="A52" t="str">
            <v>30</v>
          </cell>
          <cell r="B52" t="str">
            <v>1</v>
          </cell>
          <cell r="C52">
            <v>58972.740062811921</v>
          </cell>
          <cell r="D52">
            <v>0.28468429937663475</v>
          </cell>
        </row>
        <row r="53">
          <cell r="A53" t="str">
            <v>30</v>
          </cell>
          <cell r="B53" t="str">
            <v>2</v>
          </cell>
          <cell r="C53">
            <v>54729.041413838815</v>
          </cell>
          <cell r="D53">
            <v>0.2641983193227706</v>
          </cell>
        </row>
        <row r="54">
          <cell r="A54" t="str">
            <v>30</v>
          </cell>
          <cell r="B54" t="str">
            <v>3</v>
          </cell>
          <cell r="C54">
            <v>12363.066984237534</v>
          </cell>
          <cell r="D54">
            <v>5.9681321553066193E-2</v>
          </cell>
        </row>
        <row r="55">
          <cell r="A55" t="str">
            <v>30</v>
          </cell>
          <cell r="B55" t="str">
            <v>4</v>
          </cell>
          <cell r="C55">
            <v>394379.92728155298</v>
          </cell>
          <cell r="D55">
            <v>1.9038249395699467</v>
          </cell>
        </row>
        <row r="56">
          <cell r="A56" t="str">
            <v>31</v>
          </cell>
          <cell r="B56" t="str">
            <v>1</v>
          </cell>
          <cell r="C56">
            <v>65000.828970058283</v>
          </cell>
          <cell r="D56">
            <v>0.31378422360114377</v>
          </cell>
        </row>
        <row r="57">
          <cell r="A57" t="str">
            <v>31</v>
          </cell>
          <cell r="B57" t="str">
            <v>2</v>
          </cell>
          <cell r="C57">
            <v>54588.085183195341</v>
          </cell>
          <cell r="D57">
            <v>0.26351786890244472</v>
          </cell>
        </row>
        <row r="58">
          <cell r="A58" t="str">
            <v>31</v>
          </cell>
          <cell r="B58" t="str">
            <v>3</v>
          </cell>
          <cell r="C58">
            <v>10652.088579528938</v>
          </cell>
          <cell r="D58">
            <v>5.142176488545637E-2</v>
          </cell>
        </row>
        <row r="59">
          <cell r="A59" t="str">
            <v>31</v>
          </cell>
          <cell r="B59" t="str">
            <v>4</v>
          </cell>
          <cell r="C59">
            <v>404146.9070102204</v>
          </cell>
          <cell r="D59">
            <v>1.9509739405849911</v>
          </cell>
        </row>
        <row r="60">
          <cell r="A60" t="str">
            <v>32</v>
          </cell>
          <cell r="B60" t="str">
            <v>1</v>
          </cell>
          <cell r="C60">
            <v>44276.106581659478</v>
          </cell>
          <cell r="D60">
            <v>0.21373794685306541</v>
          </cell>
        </row>
        <row r="61">
          <cell r="A61" t="str">
            <v>32</v>
          </cell>
          <cell r="B61" t="str">
            <v>2</v>
          </cell>
          <cell r="C61">
            <v>48150.255458899548</v>
          </cell>
          <cell r="D61">
            <v>0.23243996676299591</v>
          </cell>
        </row>
        <row r="62">
          <cell r="A62" t="str">
            <v>32</v>
          </cell>
          <cell r="B62" t="str">
            <v>3</v>
          </cell>
          <cell r="C62">
            <v>16849.24477306773</v>
          </cell>
          <cell r="D62">
            <v>8.1337842503794569E-2</v>
          </cell>
        </row>
        <row r="63">
          <cell r="A63" t="str">
            <v>32</v>
          </cell>
          <cell r="B63" t="str">
            <v>4</v>
          </cell>
          <cell r="C63">
            <v>439113.04085021775</v>
          </cell>
          <cell r="D63">
            <v>2.1197690364809416</v>
          </cell>
        </row>
        <row r="64">
          <cell r="A64" t="str">
            <v>33</v>
          </cell>
          <cell r="B64" t="str">
            <v>1</v>
          </cell>
          <cell r="C64">
            <v>61307.790084050182</v>
          </cell>
          <cell r="D64">
            <v>0.29595649189469619</v>
          </cell>
        </row>
        <row r="65">
          <cell r="A65" t="str">
            <v>33</v>
          </cell>
          <cell r="B65" t="str">
            <v>2</v>
          </cell>
          <cell r="C65">
            <v>63845.20171043033</v>
          </cell>
          <cell r="D65">
            <v>0.30820556240281183</v>
          </cell>
        </row>
        <row r="66">
          <cell r="A66" t="str">
            <v>33</v>
          </cell>
          <cell r="B66" t="str">
            <v>3</v>
          </cell>
          <cell r="C66">
            <v>21850.54164089846</v>
          </cell>
          <cell r="D66">
            <v>0.10548104312965099</v>
          </cell>
        </row>
        <row r="67">
          <cell r="A67" t="str">
            <v>33</v>
          </cell>
          <cell r="B67" t="str">
            <v>4</v>
          </cell>
          <cell r="C67">
            <v>403415.72729675588</v>
          </cell>
          <cell r="D67">
            <v>1.9474442523896598</v>
          </cell>
        </row>
        <row r="68">
          <cell r="A68" t="str">
            <v>34</v>
          </cell>
          <cell r="B68" t="str">
            <v>1</v>
          </cell>
          <cell r="C68">
            <v>49316.615565482018</v>
          </cell>
          <cell r="D68">
            <v>0.23807043957822591</v>
          </cell>
        </row>
        <row r="69">
          <cell r="A69" t="str">
            <v>34</v>
          </cell>
          <cell r="B69" t="str">
            <v>2</v>
          </cell>
          <cell r="C69">
            <v>59609.736890158689</v>
          </cell>
          <cell r="D69">
            <v>0.28775933023504841</v>
          </cell>
        </row>
        <row r="70">
          <cell r="A70" t="str">
            <v>34</v>
          </cell>
          <cell r="B70" t="str">
            <v>3</v>
          </cell>
          <cell r="C70">
            <v>21720.369163502826</v>
          </cell>
          <cell r="D70">
            <v>0.10485265007065414</v>
          </cell>
        </row>
        <row r="71">
          <cell r="A71" t="str">
            <v>34</v>
          </cell>
          <cell r="B71" t="str">
            <v>4</v>
          </cell>
          <cell r="C71">
            <v>526339.14275742043</v>
          </cell>
          <cell r="D71">
            <v>2.5408432765850719</v>
          </cell>
        </row>
        <row r="72">
          <cell r="A72" t="str">
            <v>35</v>
          </cell>
          <cell r="B72" t="str">
            <v>1</v>
          </cell>
          <cell r="C72">
            <v>68819.513974928457</v>
          </cell>
          <cell r="D72">
            <v>0.33221849787759139</v>
          </cell>
        </row>
        <row r="73">
          <cell r="A73" t="str">
            <v>35</v>
          </cell>
          <cell r="B73" t="str">
            <v>2</v>
          </cell>
          <cell r="C73">
            <v>72714.757859571735</v>
          </cell>
          <cell r="D73">
            <v>0.35102235157371758</v>
          </cell>
        </row>
        <row r="74">
          <cell r="A74" t="str">
            <v>35</v>
          </cell>
          <cell r="B74" t="str">
            <v>3</v>
          </cell>
          <cell r="C74">
            <v>31580.448933378026</v>
          </cell>
          <cell r="D74">
            <v>0.15245108111006153</v>
          </cell>
        </row>
        <row r="75">
          <cell r="A75" t="str">
            <v>35</v>
          </cell>
          <cell r="B75" t="str">
            <v>4</v>
          </cell>
          <cell r="C75">
            <v>488918.69583912485</v>
          </cell>
          <cell r="D75">
            <v>2.3602002591171876</v>
          </cell>
        </row>
        <row r="76">
          <cell r="A76" t="str">
            <v>36</v>
          </cell>
          <cell r="B76" t="str">
            <v>1</v>
          </cell>
          <cell r="C76">
            <v>44915.770071827959</v>
          </cell>
          <cell r="D76">
            <v>0.21682585072766017</v>
          </cell>
        </row>
        <row r="77">
          <cell r="A77" t="str">
            <v>36</v>
          </cell>
          <cell r="B77" t="str">
            <v>2</v>
          </cell>
          <cell r="C77">
            <v>60404.925273162284</v>
          </cell>
          <cell r="D77">
            <v>0.29159801311542166</v>
          </cell>
        </row>
        <row r="78">
          <cell r="A78" t="str">
            <v>36</v>
          </cell>
          <cell r="B78" t="str">
            <v>3</v>
          </cell>
          <cell r="C78">
            <v>26669.43257264559</v>
          </cell>
          <cell r="D78">
            <v>0.12874369952336237</v>
          </cell>
        </row>
        <row r="79">
          <cell r="A79" t="str">
            <v>36</v>
          </cell>
          <cell r="B79" t="str">
            <v>4</v>
          </cell>
          <cell r="C79">
            <v>457716.72842992714</v>
          </cell>
          <cell r="D79">
            <v>2.2095762551858957</v>
          </cell>
        </row>
        <row r="80">
          <cell r="A80" t="str">
            <v>37</v>
          </cell>
          <cell r="B80" t="str">
            <v>1</v>
          </cell>
          <cell r="C80">
            <v>64730.362046523536</v>
          </cell>
          <cell r="D80">
            <v>0.31247857481241476</v>
          </cell>
        </row>
        <row r="81">
          <cell r="A81" t="str">
            <v>37</v>
          </cell>
          <cell r="B81" t="str">
            <v>2</v>
          </cell>
          <cell r="C81">
            <v>73319.514993974051</v>
          </cell>
          <cell r="D81">
            <v>0.35394174892437436</v>
          </cell>
        </row>
        <row r="82">
          <cell r="A82" t="str">
            <v>37</v>
          </cell>
          <cell r="B82" t="str">
            <v>3</v>
          </cell>
          <cell r="C82">
            <v>26844.159678100728</v>
          </cell>
          <cell r="D82">
            <v>0.12958717506046005</v>
          </cell>
        </row>
        <row r="83">
          <cell r="A83" t="str">
            <v>37</v>
          </cell>
          <cell r="B83" t="str">
            <v>4</v>
          </cell>
          <cell r="C83">
            <v>444362.91704877681</v>
          </cell>
          <cell r="D83">
            <v>2.1451122259920443</v>
          </cell>
        </row>
        <row r="84">
          <cell r="A84" t="str">
            <v>38</v>
          </cell>
          <cell r="B84" t="str">
            <v>1</v>
          </cell>
          <cell r="C84">
            <v>54428.263013291464</v>
          </cell>
          <cell r="D84">
            <v>0.26274634527279012</v>
          </cell>
        </row>
        <row r="85">
          <cell r="A85" t="str">
            <v>38</v>
          </cell>
          <cell r="B85" t="str">
            <v>2</v>
          </cell>
          <cell r="C85">
            <v>70556.563697996069</v>
          </cell>
          <cell r="D85">
            <v>0.34060391091533015</v>
          </cell>
        </row>
        <row r="86">
          <cell r="A86" t="str">
            <v>38</v>
          </cell>
          <cell r="B86" t="str">
            <v>3</v>
          </cell>
          <cell r="C86">
            <v>22700.438490005257</v>
          </cell>
          <cell r="D86">
            <v>0.10958382500433876</v>
          </cell>
        </row>
        <row r="87">
          <cell r="A87" t="str">
            <v>38</v>
          </cell>
          <cell r="B87" t="str">
            <v>4</v>
          </cell>
          <cell r="C87">
            <v>488177.18904322677</v>
          </cell>
          <cell r="D87">
            <v>2.3566207180877488</v>
          </cell>
        </row>
        <row r="88">
          <cell r="A88" t="str">
            <v>39</v>
          </cell>
          <cell r="B88" t="str">
            <v>1</v>
          </cell>
          <cell r="C88">
            <v>58155.660761122366</v>
          </cell>
          <cell r="D88">
            <v>0.28073994053746792</v>
          </cell>
        </row>
        <row r="89">
          <cell r="A89" t="str">
            <v>39</v>
          </cell>
          <cell r="B89" t="str">
            <v>2</v>
          </cell>
          <cell r="C89">
            <v>52450.836030549064</v>
          </cell>
          <cell r="D89">
            <v>0.25320053792941616</v>
          </cell>
        </row>
        <row r="90">
          <cell r="A90" t="str">
            <v>39</v>
          </cell>
          <cell r="B90" t="str">
            <v>3</v>
          </cell>
          <cell r="C90">
            <v>20882.180110551522</v>
          </cell>
          <cell r="D90">
            <v>0.10080638627096544</v>
          </cell>
        </row>
        <row r="91">
          <cell r="A91" t="str">
            <v>39</v>
          </cell>
          <cell r="B91" t="str">
            <v>4</v>
          </cell>
          <cell r="C91">
            <v>437541.0685301185</v>
          </cell>
          <cell r="D91">
            <v>2.1121805161220388</v>
          </cell>
        </row>
        <row r="92">
          <cell r="A92" t="str">
            <v>40</v>
          </cell>
          <cell r="B92" t="str">
            <v>1</v>
          </cell>
          <cell r="C92">
            <v>48832.711358667228</v>
          </cell>
          <cell r="D92">
            <v>0.23573444620339296</v>
          </cell>
        </row>
        <row r="93">
          <cell r="A93" t="str">
            <v>40</v>
          </cell>
          <cell r="B93" t="str">
            <v>2</v>
          </cell>
          <cell r="C93">
            <v>69992.627240061134</v>
          </cell>
          <cell r="D93">
            <v>0.33788157080956005</v>
          </cell>
        </row>
        <row r="94">
          <cell r="A94" t="str">
            <v>40</v>
          </cell>
          <cell r="B94" t="str">
            <v>3</v>
          </cell>
          <cell r="C94">
            <v>19189.879523323274</v>
          </cell>
          <cell r="D94">
            <v>9.2636994675855469E-2</v>
          </cell>
        </row>
        <row r="95">
          <cell r="A95" t="str">
            <v>40</v>
          </cell>
          <cell r="B95" t="str">
            <v>4</v>
          </cell>
          <cell r="C95">
            <v>428868.69986364496</v>
          </cell>
          <cell r="D95">
            <v>2.0703156274442991</v>
          </cell>
        </row>
        <row r="96">
          <cell r="A96" t="str">
            <v>41</v>
          </cell>
          <cell r="B96" t="str">
            <v>1</v>
          </cell>
          <cell r="C96">
            <v>58170.960718525152</v>
          </cell>
          <cell r="D96">
            <v>0.28081379936866796</v>
          </cell>
        </row>
        <row r="97">
          <cell r="A97" t="str">
            <v>41</v>
          </cell>
          <cell r="B97" t="str">
            <v>2</v>
          </cell>
          <cell r="C97">
            <v>75515.452398044712</v>
          </cell>
          <cell r="D97">
            <v>0.36454239085973222</v>
          </cell>
        </row>
        <row r="98">
          <cell r="A98" t="str">
            <v>41</v>
          </cell>
          <cell r="B98" t="str">
            <v>3</v>
          </cell>
          <cell r="C98">
            <v>19837.919651449338</v>
          </cell>
          <cell r="D98">
            <v>9.5765335832244267E-2</v>
          </cell>
        </row>
        <row r="99">
          <cell r="A99" t="str">
            <v>41</v>
          </cell>
          <cell r="B99" t="str">
            <v>4</v>
          </cell>
          <cell r="C99">
            <v>471145.96136391792</v>
          </cell>
          <cell r="D99">
            <v>2.2744043734810067</v>
          </cell>
        </row>
        <row r="100">
          <cell r="A100" t="str">
            <v>42</v>
          </cell>
          <cell r="B100" t="str">
            <v>1</v>
          </cell>
          <cell r="C100">
            <v>45437.467884793354</v>
          </cell>
          <cell r="D100">
            <v>0.21934428850437171</v>
          </cell>
        </row>
        <row r="101">
          <cell r="A101" t="str">
            <v>42</v>
          </cell>
          <cell r="B101" t="str">
            <v>2</v>
          </cell>
          <cell r="C101">
            <v>77679.869774659179</v>
          </cell>
          <cell r="D101">
            <v>0.37499087339189563</v>
          </cell>
        </row>
        <row r="102">
          <cell r="A102" t="str">
            <v>42</v>
          </cell>
          <cell r="B102" t="str">
            <v>3</v>
          </cell>
          <cell r="C102">
            <v>28219.858210668724</v>
          </cell>
          <cell r="D102">
            <v>0.13622820568716063</v>
          </cell>
        </row>
        <row r="103">
          <cell r="A103" t="str">
            <v>42</v>
          </cell>
          <cell r="B103" t="str">
            <v>4</v>
          </cell>
          <cell r="C103">
            <v>473237.97287130833</v>
          </cell>
          <cell r="D103">
            <v>2.2845033247868973</v>
          </cell>
        </row>
        <row r="104">
          <cell r="A104" t="str">
            <v>43</v>
          </cell>
          <cell r="B104" t="str">
            <v>1</v>
          </cell>
          <cell r="C104">
            <v>63843.605902366791</v>
          </cell>
          <cell r="D104">
            <v>0.30819785881807044</v>
          </cell>
        </row>
        <row r="105">
          <cell r="A105" t="str">
            <v>43</v>
          </cell>
          <cell r="B105" t="str">
            <v>2</v>
          </cell>
          <cell r="C105">
            <v>84247.568740699775</v>
          </cell>
          <cell r="D105">
            <v>0.4066957047541907</v>
          </cell>
        </row>
        <row r="106">
          <cell r="A106" t="str">
            <v>43</v>
          </cell>
          <cell r="B106" t="str">
            <v>3</v>
          </cell>
          <cell r="C106">
            <v>25734.570011115473</v>
          </cell>
          <cell r="D106">
            <v>0.12423075518570431</v>
          </cell>
        </row>
        <row r="107">
          <cell r="A107" t="str">
            <v>43</v>
          </cell>
          <cell r="B107" t="str">
            <v>4</v>
          </cell>
          <cell r="C107">
            <v>445724.65214668552</v>
          </cell>
          <cell r="D107">
            <v>2.1516858497014364</v>
          </cell>
        </row>
        <row r="108">
          <cell r="A108" t="str">
            <v>44</v>
          </cell>
          <cell r="B108" t="str">
            <v>1</v>
          </cell>
          <cell r="C108">
            <v>64512.206738630011</v>
          </cell>
          <cell r="D108">
            <v>0.31142545449077436</v>
          </cell>
        </row>
        <row r="109">
          <cell r="A109" t="str">
            <v>44</v>
          </cell>
          <cell r="B109" t="str">
            <v>2</v>
          </cell>
          <cell r="C109">
            <v>68918.360635583624</v>
          </cell>
          <cell r="D109">
            <v>0.33269566906387787</v>
          </cell>
        </row>
        <row r="110">
          <cell r="A110" t="str">
            <v>44</v>
          </cell>
          <cell r="B110" t="str">
            <v>3</v>
          </cell>
          <cell r="C110">
            <v>19899.18890188968</v>
          </cell>
          <cell r="D110">
            <v>9.6061106278324301E-2</v>
          </cell>
        </row>
        <row r="111">
          <cell r="A111" t="str">
            <v>44</v>
          </cell>
          <cell r="B111" t="str">
            <v>4</v>
          </cell>
          <cell r="C111">
            <v>438086.50046218582</v>
          </cell>
          <cell r="D111">
            <v>2.1148135277011657</v>
          </cell>
        </row>
        <row r="112">
          <cell r="A112" t="str">
            <v>45</v>
          </cell>
          <cell r="B112" t="str">
            <v>1</v>
          </cell>
          <cell r="C112">
            <v>59831.836821961464</v>
          </cell>
          <cell r="D112">
            <v>0.28883149278692455</v>
          </cell>
        </row>
        <row r="113">
          <cell r="A113" t="str">
            <v>45</v>
          </cell>
          <cell r="B113" t="str">
            <v>2</v>
          </cell>
          <cell r="C113">
            <v>66544.765875746263</v>
          </cell>
          <cell r="D113">
            <v>0.32123740613614832</v>
          </cell>
        </row>
        <row r="114">
          <cell r="A114" t="str">
            <v>45</v>
          </cell>
          <cell r="B114" t="str">
            <v>3</v>
          </cell>
          <cell r="C114">
            <v>23135.679963760282</v>
          </cell>
          <cell r="D114">
            <v>0.11168490448417352</v>
          </cell>
        </row>
        <row r="115">
          <cell r="A115" t="str">
            <v>45</v>
          </cell>
          <cell r="B115" t="str">
            <v>4</v>
          </cell>
          <cell r="C115">
            <v>437962.02582433453</v>
          </cell>
          <cell r="D115">
            <v>2.1142126403245727</v>
          </cell>
        </row>
        <row r="116">
          <cell r="A116" t="str">
            <v>46</v>
          </cell>
          <cell r="B116" t="str">
            <v>1</v>
          </cell>
          <cell r="C116">
            <v>46348.417555571388</v>
          </cell>
          <cell r="D116">
            <v>0.22374179603949057</v>
          </cell>
        </row>
        <row r="117">
          <cell r="A117" t="str">
            <v>46</v>
          </cell>
          <cell r="B117" t="str">
            <v>2</v>
          </cell>
          <cell r="C117">
            <v>63922.555534410218</v>
          </cell>
          <cell r="D117">
            <v>0.30857897932663736</v>
          </cell>
        </row>
        <row r="118">
          <cell r="A118" t="str">
            <v>46</v>
          </cell>
          <cell r="B118" t="str">
            <v>3</v>
          </cell>
          <cell r="C118">
            <v>24398.535071988474</v>
          </cell>
          <cell r="D118">
            <v>0.11778119611514111</v>
          </cell>
        </row>
        <row r="119">
          <cell r="A119" t="str">
            <v>46</v>
          </cell>
          <cell r="B119" t="str">
            <v>4</v>
          </cell>
          <cell r="C119">
            <v>396737.80839961983</v>
          </cell>
          <cell r="D119">
            <v>1.9152073466515118</v>
          </cell>
        </row>
        <row r="120">
          <cell r="A120" t="str">
            <v>47</v>
          </cell>
          <cell r="B120" t="str">
            <v>1</v>
          </cell>
          <cell r="C120">
            <v>61632.477418136201</v>
          </cell>
          <cell r="D120">
            <v>0.29752388364421123</v>
          </cell>
        </row>
        <row r="121">
          <cell r="A121" t="str">
            <v>47</v>
          </cell>
          <cell r="B121" t="str">
            <v>2</v>
          </cell>
          <cell r="C121">
            <v>70767.10483726894</v>
          </cell>
          <cell r="D121">
            <v>0.34162027469052553</v>
          </cell>
        </row>
        <row r="122">
          <cell r="A122" t="str">
            <v>47</v>
          </cell>
          <cell r="B122" t="str">
            <v>3</v>
          </cell>
          <cell r="C122">
            <v>22859.516825632527</v>
          </cell>
          <cell r="D122">
            <v>0.11035175785731142</v>
          </cell>
        </row>
        <row r="123">
          <cell r="A123" t="str">
            <v>47</v>
          </cell>
          <cell r="B123" t="str">
            <v>4</v>
          </cell>
          <cell r="C123">
            <v>426358.63121338782</v>
          </cell>
          <cell r="D123">
            <v>2.0581985520917785</v>
          </cell>
        </row>
        <row r="124">
          <cell r="A124" t="str">
            <v>48</v>
          </cell>
          <cell r="B124" t="str">
            <v>1</v>
          </cell>
          <cell r="C124">
            <v>64445.781238802061</v>
          </cell>
          <cell r="D124">
            <v>0.31110479282812953</v>
          </cell>
        </row>
        <row r="125">
          <cell r="A125" t="str">
            <v>48</v>
          </cell>
          <cell r="B125" t="str">
            <v>2</v>
          </cell>
          <cell r="C125">
            <v>88645.727034376236</v>
          </cell>
          <cell r="D125">
            <v>0.42792732144775486</v>
          </cell>
        </row>
        <row r="126">
          <cell r="A126" t="str">
            <v>48</v>
          </cell>
          <cell r="B126" t="str">
            <v>3</v>
          </cell>
          <cell r="C126">
            <v>28586.77388253967</v>
          </cell>
          <cell r="D126">
            <v>0.13799945000895458</v>
          </cell>
        </row>
        <row r="127">
          <cell r="A127" t="str">
            <v>48</v>
          </cell>
          <cell r="B127" t="str">
            <v>4</v>
          </cell>
          <cell r="C127">
            <v>437434.10804246971</v>
          </cell>
          <cell r="D127">
            <v>2.1116641763444597</v>
          </cell>
        </row>
        <row r="128">
          <cell r="A128" t="str">
            <v>49</v>
          </cell>
          <cell r="B128" t="str">
            <v>1</v>
          </cell>
          <cell r="C128">
            <v>59762.058798426478</v>
          </cell>
          <cell r="D128">
            <v>0.28849464719147166</v>
          </cell>
        </row>
        <row r="129">
          <cell r="A129" t="str">
            <v>49</v>
          </cell>
          <cell r="B129" t="str">
            <v>2</v>
          </cell>
          <cell r="C129">
            <v>64065.183528531168</v>
          </cell>
          <cell r="D129">
            <v>0.3092674999979606</v>
          </cell>
        </row>
        <row r="130">
          <cell r="A130" t="str">
            <v>49</v>
          </cell>
          <cell r="B130" t="str">
            <v>3</v>
          </cell>
          <cell r="C130">
            <v>25517.687760723966</v>
          </cell>
          <cell r="D130">
            <v>0.12318378040660855</v>
          </cell>
        </row>
        <row r="131">
          <cell r="A131" t="str">
            <v>49</v>
          </cell>
          <cell r="B131" t="str">
            <v>4</v>
          </cell>
          <cell r="C131">
            <v>415074.7469948522</v>
          </cell>
          <cell r="D131">
            <v>2.0037268645022346</v>
          </cell>
        </row>
        <row r="132">
          <cell r="A132" t="str">
            <v>50</v>
          </cell>
          <cell r="B132" t="str">
            <v>1</v>
          </cell>
          <cell r="C132">
            <v>55570.972829028469</v>
          </cell>
          <cell r="D132">
            <v>0.26826264895712637</v>
          </cell>
        </row>
        <row r="133">
          <cell r="A133" t="str">
            <v>50</v>
          </cell>
          <cell r="B133" t="str">
            <v>2</v>
          </cell>
          <cell r="C133">
            <v>86856.692864992423</v>
          </cell>
          <cell r="D133">
            <v>0.4192909593162103</v>
          </cell>
        </row>
        <row r="134">
          <cell r="A134" t="str">
            <v>50</v>
          </cell>
          <cell r="B134" t="str">
            <v>3</v>
          </cell>
          <cell r="C134">
            <v>25923.293713149866</v>
          </cell>
          <cell r="D134">
            <v>0.12514179772556597</v>
          </cell>
        </row>
        <row r="135">
          <cell r="A135" t="str">
            <v>50</v>
          </cell>
          <cell r="B135" t="str">
            <v>4</v>
          </cell>
          <cell r="C135">
            <v>400393.17808391148</v>
          </cell>
          <cell r="D135">
            <v>1.932853234504557</v>
          </cell>
        </row>
        <row r="136">
          <cell r="A136" t="str">
            <v>51</v>
          </cell>
          <cell r="B136" t="str">
            <v>1</v>
          </cell>
          <cell r="C136">
            <v>64590.308464922186</v>
          </cell>
          <cell r="D136">
            <v>0.31180248182926856</v>
          </cell>
        </row>
        <row r="137">
          <cell r="A137" t="str">
            <v>51</v>
          </cell>
          <cell r="B137" t="str">
            <v>2</v>
          </cell>
          <cell r="C137">
            <v>77510.182551471691</v>
          </cell>
          <cell r="D137">
            <v>0.37417172732212095</v>
          </cell>
        </row>
        <row r="138">
          <cell r="A138" t="str">
            <v>51</v>
          </cell>
          <cell r="B138" t="str">
            <v>3</v>
          </cell>
          <cell r="C138">
            <v>24024.18776572463</v>
          </cell>
          <cell r="D138">
            <v>0.11597407641044798</v>
          </cell>
        </row>
        <row r="139">
          <cell r="A139" t="str">
            <v>51</v>
          </cell>
          <cell r="B139" t="str">
            <v>4</v>
          </cell>
          <cell r="C139">
            <v>415063.83035698696</v>
          </cell>
          <cell r="D139">
            <v>2.0036741656552941</v>
          </cell>
        </row>
        <row r="140">
          <cell r="A140" t="str">
            <v>52</v>
          </cell>
          <cell r="B140" t="str">
            <v>1</v>
          </cell>
          <cell r="C140">
            <v>48149.068308533111</v>
          </cell>
          <cell r="D140">
            <v>0.23243423592752915</v>
          </cell>
        </row>
        <row r="141">
          <cell r="A141" t="str">
            <v>52</v>
          </cell>
          <cell r="B141" t="str">
            <v>2</v>
          </cell>
          <cell r="C141">
            <v>54010.463203181556</v>
          </cell>
          <cell r="D141">
            <v>0.26072946347122983</v>
          </cell>
        </row>
        <row r="142">
          <cell r="A142" t="str">
            <v>52</v>
          </cell>
          <cell r="B142" t="str">
            <v>3</v>
          </cell>
          <cell r="C142">
            <v>29276.421384307436</v>
          </cell>
          <cell r="D142">
            <v>0.14132864610275131</v>
          </cell>
        </row>
        <row r="143">
          <cell r="A143" t="str">
            <v>52</v>
          </cell>
          <cell r="B143" t="str">
            <v>4</v>
          </cell>
          <cell r="C143">
            <v>348508.81586574536</v>
          </cell>
          <cell r="D143">
            <v>1.6823872854753967</v>
          </cell>
        </row>
        <row r="144">
          <cell r="A144" t="str">
            <v>53</v>
          </cell>
          <cell r="B144" t="str">
            <v>1</v>
          </cell>
          <cell r="C144">
            <v>60914.934965224595</v>
          </cell>
          <cell r="D144">
            <v>0.29406002779721208</v>
          </cell>
        </row>
        <row r="145">
          <cell r="A145" t="str">
            <v>53</v>
          </cell>
          <cell r="B145" t="str">
            <v>2</v>
          </cell>
          <cell r="C145">
            <v>70970.954150711972</v>
          </cell>
          <cell r="D145">
            <v>0.34260433442582233</v>
          </cell>
        </row>
        <row r="146">
          <cell r="A146" t="str">
            <v>53</v>
          </cell>
          <cell r="B146" t="str">
            <v>3</v>
          </cell>
          <cell r="C146">
            <v>31171.832889610712</v>
          </cell>
          <cell r="D146">
            <v>0.15047853291219843</v>
          </cell>
        </row>
        <row r="147">
          <cell r="A147" t="str">
            <v>53</v>
          </cell>
          <cell r="B147" t="str">
            <v>4</v>
          </cell>
          <cell r="C147">
            <v>349622.24088945362</v>
          </cell>
          <cell r="D147">
            <v>1.6877622201052815</v>
          </cell>
        </row>
        <row r="148">
          <cell r="A148" t="str">
            <v>54</v>
          </cell>
          <cell r="B148" t="str">
            <v>1</v>
          </cell>
          <cell r="C148">
            <v>51610.257146321244</v>
          </cell>
          <cell r="D148">
            <v>0.24914273748683352</v>
          </cell>
        </row>
        <row r="149">
          <cell r="A149" t="str">
            <v>54</v>
          </cell>
          <cell r="B149" t="str">
            <v>2</v>
          </cell>
          <cell r="C149">
            <v>48973.986226532681</v>
          </cell>
          <cell r="D149">
            <v>0.23641643480922961</v>
          </cell>
        </row>
        <row r="150">
          <cell r="A150" t="str">
            <v>54</v>
          </cell>
          <cell r="B150" t="str">
            <v>3</v>
          </cell>
          <cell r="C150">
            <v>20902.640506115542</v>
          </cell>
          <cell r="D150">
            <v>0.10090515653956596</v>
          </cell>
        </row>
        <row r="151">
          <cell r="A151" t="str">
            <v>54</v>
          </cell>
          <cell r="B151" t="str">
            <v>4</v>
          </cell>
          <cell r="C151">
            <v>362559.51954285841</v>
          </cell>
          <cell r="D151">
            <v>1.7502154841958093</v>
          </cell>
        </row>
        <row r="152">
          <cell r="A152" t="str">
            <v>55</v>
          </cell>
          <cell r="B152" t="str">
            <v>1</v>
          </cell>
          <cell r="C152">
            <v>46957.032459614835</v>
          </cell>
          <cell r="D152">
            <v>0.22667981634112899</v>
          </cell>
        </row>
        <row r="153">
          <cell r="A153" t="str">
            <v>55</v>
          </cell>
          <cell r="B153" t="str">
            <v>2</v>
          </cell>
          <cell r="C153">
            <v>44907.694482049861</v>
          </cell>
          <cell r="D153">
            <v>0.21678686672224373</v>
          </cell>
        </row>
        <row r="154">
          <cell r="A154" t="str">
            <v>55</v>
          </cell>
          <cell r="B154" t="str">
            <v>3</v>
          </cell>
          <cell r="C154">
            <v>11383.814264111597</v>
          </cell>
          <cell r="D154">
            <v>5.4954088695227304E-2</v>
          </cell>
        </row>
        <row r="155">
          <cell r="A155" t="str">
            <v>55</v>
          </cell>
          <cell r="B155" t="str">
            <v>4</v>
          </cell>
          <cell r="C155">
            <v>352001.98666982801</v>
          </cell>
          <cell r="D155">
            <v>1.6992501763959136</v>
          </cell>
        </row>
        <row r="156">
          <cell r="A156" t="str">
            <v>56</v>
          </cell>
          <cell r="B156" t="str">
            <v>1</v>
          </cell>
          <cell r="C156">
            <v>41077.035571574314</v>
          </cell>
          <cell r="D156">
            <v>0.19829478975722445</v>
          </cell>
        </row>
        <row r="157">
          <cell r="A157" t="str">
            <v>56</v>
          </cell>
          <cell r="B157" t="str">
            <v>2</v>
          </cell>
          <cell r="C157">
            <v>50472.375553285056</v>
          </cell>
          <cell r="D157">
            <v>0.24364974150696128</v>
          </cell>
        </row>
        <row r="158">
          <cell r="A158" t="str">
            <v>56</v>
          </cell>
          <cell r="B158" t="str">
            <v>3</v>
          </cell>
          <cell r="C158">
            <v>13144.040637131102</v>
          </cell>
          <cell r="D158">
            <v>6.3451384415480441E-2</v>
          </cell>
        </row>
        <row r="159">
          <cell r="A159" t="str">
            <v>56</v>
          </cell>
          <cell r="B159" t="str">
            <v>4</v>
          </cell>
          <cell r="C159">
            <v>269366.6429729673</v>
          </cell>
          <cell r="D159">
            <v>1.3003373075173144</v>
          </cell>
        </row>
        <row r="160">
          <cell r="A160" t="str">
            <v>57</v>
          </cell>
          <cell r="B160" t="str">
            <v>1</v>
          </cell>
          <cell r="C160">
            <v>43530.27625922297</v>
          </cell>
          <cell r="D160">
            <v>0.21013753448337497</v>
          </cell>
        </row>
        <row r="161">
          <cell r="A161" t="str">
            <v>57</v>
          </cell>
          <cell r="B161" t="str">
            <v>2</v>
          </cell>
          <cell r="C161">
            <v>47334.055472767082</v>
          </cell>
          <cell r="D161">
            <v>0.2284998527212225</v>
          </cell>
        </row>
        <row r="162">
          <cell r="A162" t="str">
            <v>57</v>
          </cell>
          <cell r="B162" t="str">
            <v>3</v>
          </cell>
          <cell r="C162">
            <v>11944.994279172462</v>
          </cell>
          <cell r="D162">
            <v>5.7663122381666362E-2</v>
          </cell>
        </row>
        <row r="163">
          <cell r="A163" t="str">
            <v>57</v>
          </cell>
          <cell r="B163" t="str">
            <v>4</v>
          </cell>
          <cell r="C163">
            <v>263675.99526889133</v>
          </cell>
          <cell r="D163">
            <v>1.2728663429172531</v>
          </cell>
        </row>
        <row r="164">
          <cell r="A164" t="str">
            <v>58</v>
          </cell>
          <cell r="B164" t="str">
            <v>1</v>
          </cell>
          <cell r="C164">
            <v>41818.527467381457</v>
          </cell>
          <cell r="D164">
            <v>0.20187425885814253</v>
          </cell>
        </row>
        <row r="165">
          <cell r="A165" t="str">
            <v>58</v>
          </cell>
          <cell r="B165" t="str">
            <v>2</v>
          </cell>
          <cell r="C165">
            <v>49980.8604962545</v>
          </cell>
          <cell r="D165">
            <v>0.24127700760491139</v>
          </cell>
        </row>
        <row r="166">
          <cell r="A166" t="str">
            <v>58</v>
          </cell>
          <cell r="B166" t="str">
            <v>3</v>
          </cell>
          <cell r="C166">
            <v>10249.456719389429</v>
          </cell>
          <cell r="D166">
            <v>4.9478104663997401E-2</v>
          </cell>
        </row>
        <row r="167">
          <cell r="A167" t="str">
            <v>58</v>
          </cell>
          <cell r="B167" t="str">
            <v>4</v>
          </cell>
          <cell r="C167">
            <v>215003.90275590456</v>
          </cell>
          <cell r="D167">
            <v>1.0379072662066211</v>
          </cell>
        </row>
        <row r="168">
          <cell r="A168" t="str">
            <v>59</v>
          </cell>
          <cell r="B168" t="str">
            <v>1</v>
          </cell>
          <cell r="C168">
            <v>38286.974538096547</v>
          </cell>
          <cell r="D168">
            <v>0.18482608252592281</v>
          </cell>
        </row>
        <row r="169">
          <cell r="A169" t="str">
            <v>59</v>
          </cell>
          <cell r="B169" t="str">
            <v>2</v>
          </cell>
          <cell r="C169">
            <v>47499.489966678659</v>
          </cell>
          <cell r="D169">
            <v>0.22929846921660293</v>
          </cell>
        </row>
        <row r="170">
          <cell r="A170" t="str">
            <v>59</v>
          </cell>
          <cell r="B170" t="str">
            <v>3</v>
          </cell>
          <cell r="C170">
            <v>14647.662283191377</v>
          </cell>
          <cell r="D170">
            <v>7.0709949548799458E-2</v>
          </cell>
        </row>
        <row r="171">
          <cell r="A171" t="str">
            <v>59</v>
          </cell>
          <cell r="B171" t="str">
            <v>4</v>
          </cell>
          <cell r="C171">
            <v>174715.01661521645</v>
          </cell>
          <cell r="D171">
            <v>0.84341717957658646</v>
          </cell>
        </row>
        <row r="172">
          <cell r="A172" t="str">
            <v>60</v>
          </cell>
          <cell r="B172" t="str">
            <v>1</v>
          </cell>
          <cell r="C172">
            <v>23911.664861472404</v>
          </cell>
          <cell r="D172">
            <v>0.11543088468954862</v>
          </cell>
        </row>
        <row r="173">
          <cell r="A173" t="str">
            <v>60</v>
          </cell>
          <cell r="B173" t="str">
            <v>2</v>
          </cell>
          <cell r="C173">
            <v>23888.55555333872</v>
          </cell>
          <cell r="D173">
            <v>0.11531932709212125</v>
          </cell>
        </row>
        <row r="174">
          <cell r="A174" t="str">
            <v>60</v>
          </cell>
          <cell r="B174" t="str">
            <v>3</v>
          </cell>
          <cell r="C174">
            <v>9287.0648524267126</v>
          </cell>
          <cell r="D174">
            <v>4.4832265686865963E-2</v>
          </cell>
        </row>
        <row r="175">
          <cell r="A175" t="str">
            <v>60</v>
          </cell>
          <cell r="B175" t="str">
            <v>4</v>
          </cell>
          <cell r="C175">
            <v>91919.912237693512</v>
          </cell>
          <cell r="D175">
            <v>0.44373308390076172</v>
          </cell>
        </row>
        <row r="176">
          <cell r="A176" t="str">
            <v>61</v>
          </cell>
          <cell r="B176" t="str">
            <v>1</v>
          </cell>
          <cell r="C176">
            <v>9273.3054510869952</v>
          </cell>
          <cell r="D176">
            <v>4.4765843717561718E-2</v>
          </cell>
        </row>
        <row r="177">
          <cell r="A177" t="str">
            <v>61</v>
          </cell>
          <cell r="B177" t="str">
            <v>2</v>
          </cell>
          <cell r="C177">
            <v>10315.684898422338</v>
          </cell>
          <cell r="D177">
            <v>4.979781378259851E-2</v>
          </cell>
        </row>
        <row r="178">
          <cell r="A178" t="str">
            <v>61</v>
          </cell>
          <cell r="B178" t="str">
            <v>3</v>
          </cell>
          <cell r="C178">
            <v>1591.9173558680018</v>
          </cell>
          <cell r="D178">
            <v>7.6848027857971297E-3</v>
          </cell>
        </row>
        <row r="179">
          <cell r="A179" t="str">
            <v>61</v>
          </cell>
          <cell r="B179" t="str">
            <v>4</v>
          </cell>
          <cell r="C179">
            <v>58888.459719997692</v>
          </cell>
          <cell r="D179">
            <v>0.28427744545871036</v>
          </cell>
        </row>
        <row r="180">
          <cell r="A180" t="str">
            <v>62</v>
          </cell>
          <cell r="B180" t="str">
            <v>1</v>
          </cell>
          <cell r="C180">
            <v>7718.6654192228243</v>
          </cell>
          <cell r="D180">
            <v>3.7260993039388603E-2</v>
          </cell>
        </row>
        <row r="181">
          <cell r="A181" t="str">
            <v>62</v>
          </cell>
          <cell r="B181" t="str">
            <v>2</v>
          </cell>
          <cell r="C181">
            <v>8649.0210968372376</v>
          </cell>
          <cell r="D181">
            <v>4.1752180899586953E-2</v>
          </cell>
        </row>
        <row r="182">
          <cell r="A182" t="str">
            <v>62</v>
          </cell>
          <cell r="B182" t="str">
            <v>3</v>
          </cell>
          <cell r="C182">
            <v>2504.8961002462916</v>
          </cell>
          <cell r="D182">
            <v>1.2092105446522441E-2</v>
          </cell>
        </row>
        <row r="183">
          <cell r="A183" t="str">
            <v>62</v>
          </cell>
          <cell r="B183" t="str">
            <v>4</v>
          </cell>
          <cell r="C183">
            <v>48291.791892239264</v>
          </cell>
          <cell r="D183">
            <v>0.23312321804687164</v>
          </cell>
        </row>
        <row r="184">
          <cell r="A184" t="str">
            <v>63</v>
          </cell>
          <cell r="B184" t="str">
            <v>1</v>
          </cell>
          <cell r="C184">
            <v>3939.6892717567071</v>
          </cell>
          <cell r="D184">
            <v>1.901840882579171E-2</v>
          </cell>
        </row>
        <row r="185">
          <cell r="A185" t="str">
            <v>63</v>
          </cell>
          <cell r="B185" t="str">
            <v>2</v>
          </cell>
          <cell r="C185">
            <v>5552.8092454669968</v>
          </cell>
          <cell r="D185">
            <v>2.6805564875129813E-2</v>
          </cell>
        </row>
        <row r="186">
          <cell r="A186" t="str">
            <v>63</v>
          </cell>
          <cell r="B186" t="str">
            <v>3</v>
          </cell>
          <cell r="C186">
            <v>3107.6125747822057</v>
          </cell>
          <cell r="D186">
            <v>1.5001651740170282E-2</v>
          </cell>
        </row>
        <row r="187">
          <cell r="A187" t="str">
            <v>63</v>
          </cell>
          <cell r="B187" t="str">
            <v>4</v>
          </cell>
          <cell r="C187">
            <v>21892.798514437818</v>
          </cell>
          <cell r="D187">
            <v>0.10568503345508926</v>
          </cell>
        </row>
        <row r="188">
          <cell r="A188" t="str">
            <v>64</v>
          </cell>
          <cell r="B188" t="str">
            <v>1</v>
          </cell>
          <cell r="C188">
            <v>3973.725458108489</v>
          </cell>
          <cell r="D188">
            <v>1.9182714704316078E-2</v>
          </cell>
        </row>
        <row r="189">
          <cell r="A189" t="str">
            <v>64</v>
          </cell>
          <cell r="B189" t="str">
            <v>2</v>
          </cell>
          <cell r="C189">
            <v>5913.7044482113151</v>
          </cell>
          <cell r="D189">
            <v>2.854774605633701E-2</v>
          </cell>
        </row>
        <row r="190">
          <cell r="A190" t="str">
            <v>64</v>
          </cell>
          <cell r="B190" t="str">
            <v>3</v>
          </cell>
          <cell r="C190">
            <v>732.19122395559418</v>
          </cell>
          <cell r="D190">
            <v>3.5345711489665529E-3</v>
          </cell>
        </row>
        <row r="191">
          <cell r="A191" t="str">
            <v>64</v>
          </cell>
          <cell r="B191" t="str">
            <v>4</v>
          </cell>
          <cell r="C191">
            <v>24631.482648379351</v>
          </cell>
          <cell r="D191">
            <v>0.11890572445663733</v>
          </cell>
        </row>
        <row r="192">
          <cell r="A192" t="str">
            <v>65</v>
          </cell>
          <cell r="B192" t="str">
            <v>1</v>
          </cell>
          <cell r="C192">
            <v>1014.0294254233158</v>
          </cell>
          <cell r="D192">
            <v>4.8951135086559771E-3</v>
          </cell>
        </row>
        <row r="193">
          <cell r="A193" t="str">
            <v>65</v>
          </cell>
          <cell r="B193" t="str">
            <v>2</v>
          </cell>
          <cell r="C193">
            <v>1039.9909729948292</v>
          </cell>
          <cell r="D193">
            <v>5.0204399725994444E-3</v>
          </cell>
        </row>
        <row r="194">
          <cell r="A194" t="str">
            <v>65</v>
          </cell>
          <cell r="B194" t="str">
            <v>3</v>
          </cell>
          <cell r="C194">
            <v>400.95814037764018</v>
          </cell>
          <cell r="D194">
            <v>1.935580526717757E-3</v>
          </cell>
        </row>
        <row r="195">
          <cell r="A195" t="str">
            <v>65</v>
          </cell>
          <cell r="B195" t="str">
            <v>4</v>
          </cell>
          <cell r="C195">
            <v>18057.750270284429</v>
          </cell>
          <cell r="D195">
            <v>8.7171767473221237E-2</v>
          </cell>
        </row>
        <row r="196">
          <cell r="A196" t="str">
            <v>66</v>
          </cell>
          <cell r="B196" t="str">
            <v>1</v>
          </cell>
          <cell r="C196">
            <v>1473.4659477659793</v>
          </cell>
          <cell r="D196">
            <v>7.1129918763873992E-3</v>
          </cell>
        </row>
        <row r="197">
          <cell r="A197" t="str">
            <v>66</v>
          </cell>
          <cell r="B197" t="str">
            <v>2</v>
          </cell>
          <cell r="C197">
            <v>2506.9372877515643</v>
          </cell>
          <cell r="D197">
            <v>1.2101959050648958E-2</v>
          </cell>
        </row>
        <row r="198">
          <cell r="A198" t="str">
            <v>66</v>
          </cell>
          <cell r="B198" t="str">
            <v>3</v>
          </cell>
          <cell r="C198">
            <v>966.63247398999954</v>
          </cell>
          <cell r="D198">
            <v>4.6663100327277692E-3</v>
          </cell>
        </row>
        <row r="199">
          <cell r="A199" t="str">
            <v>66</v>
          </cell>
          <cell r="B199" t="str">
            <v>4</v>
          </cell>
          <cell r="C199">
            <v>8561.6885344986658</v>
          </cell>
          <cell r="D199">
            <v>4.1330592733670943E-2</v>
          </cell>
        </row>
        <row r="200">
          <cell r="A200" t="str">
            <v>67</v>
          </cell>
          <cell r="B200" t="str">
            <v>2</v>
          </cell>
          <cell r="C200">
            <v>1586.788678987735</v>
          </cell>
          <cell r="D200">
            <v>7.6600446724241914E-3</v>
          </cell>
        </row>
        <row r="201">
          <cell r="A201" t="str">
            <v>67</v>
          </cell>
          <cell r="B201" t="str">
            <v>3</v>
          </cell>
          <cell r="C201">
            <v>474.62523350821021</v>
          </cell>
          <cell r="D201">
            <v>2.2912001701776417E-3</v>
          </cell>
        </row>
        <row r="202">
          <cell r="A202" t="str">
            <v>67</v>
          </cell>
          <cell r="B202" t="str">
            <v>4</v>
          </cell>
          <cell r="C202">
            <v>10926.296160878037</v>
          </cell>
          <cell r="D202">
            <v>5.2745471280936478E-2</v>
          </cell>
        </row>
        <row r="203">
          <cell r="A203" t="str">
            <v>68</v>
          </cell>
          <cell r="B203" t="str">
            <v>1</v>
          </cell>
          <cell r="C203">
            <v>655.95636427677516</v>
          </cell>
          <cell r="D203">
            <v>3.1665559000121223E-3</v>
          </cell>
        </row>
        <row r="204">
          <cell r="A204" t="str">
            <v>68</v>
          </cell>
          <cell r="B204" t="str">
            <v>2</v>
          </cell>
          <cell r="C204">
            <v>371.04227210046037</v>
          </cell>
          <cell r="D204">
            <v>1.7911650223396049E-3</v>
          </cell>
        </row>
        <row r="205">
          <cell r="A205" t="str">
            <v>68</v>
          </cell>
          <cell r="B205" t="str">
            <v>4</v>
          </cell>
          <cell r="C205">
            <v>4179.4761807214463</v>
          </cell>
          <cell r="D205">
            <v>2.0175953279476719E-2</v>
          </cell>
        </row>
        <row r="206">
          <cell r="A206" t="str">
            <v>69</v>
          </cell>
          <cell r="B206" t="str">
            <v>2</v>
          </cell>
          <cell r="C206">
            <v>653.40933935593853</v>
          </cell>
          <cell r="D206">
            <v>3.1542604224014349E-3</v>
          </cell>
        </row>
        <row r="207">
          <cell r="A207" t="str">
            <v>69</v>
          </cell>
          <cell r="B207" t="str">
            <v>3</v>
          </cell>
          <cell r="C207">
            <v>1125.2834871987047</v>
          </cell>
          <cell r="D207">
            <v>5.4321800345728203E-3</v>
          </cell>
        </row>
        <row r="208">
          <cell r="A208" t="str">
            <v>69</v>
          </cell>
          <cell r="B208" t="str">
            <v>4</v>
          </cell>
          <cell r="C208">
            <v>3918.9752023519632</v>
          </cell>
          <cell r="D208">
            <v>1.8918413975129392E-2</v>
          </cell>
        </row>
        <row r="209">
          <cell r="A209" t="str">
            <v>70</v>
          </cell>
          <cell r="B209" t="str">
            <v>2</v>
          </cell>
          <cell r="C209">
            <v>1193.6588925752085</v>
          </cell>
          <cell r="D209">
            <v>5.7622546479191008E-3</v>
          </cell>
        </row>
        <row r="210">
          <cell r="A210" t="str">
            <v>70</v>
          </cell>
          <cell r="B210" t="str">
            <v>4</v>
          </cell>
          <cell r="C210">
            <v>3191.3482290057709</v>
          </cell>
          <cell r="D210">
            <v>1.5405876234912933E-2</v>
          </cell>
        </row>
        <row r="211">
          <cell r="A211" t="str">
            <v>71</v>
          </cell>
          <cell r="B211" t="str">
            <v>1</v>
          </cell>
          <cell r="C211">
            <v>318.75931126368567</v>
          </cell>
          <cell r="D211">
            <v>1.5387748831108678E-3</v>
          </cell>
        </row>
        <row r="212">
          <cell r="A212" t="str">
            <v>71</v>
          </cell>
          <cell r="B212" t="str">
            <v>4</v>
          </cell>
          <cell r="C212">
            <v>3502.1941198061386</v>
          </cell>
          <cell r="D212">
            <v>1.6906449966816093E-2</v>
          </cell>
        </row>
        <row r="213">
          <cell r="A213" t="str">
            <v>72</v>
          </cell>
          <cell r="B213" t="str">
            <v>2</v>
          </cell>
          <cell r="C213">
            <v>395.55908922023173</v>
          </cell>
          <cell r="D213">
            <v>1.9095172117961788E-3</v>
          </cell>
        </row>
        <row r="214">
          <cell r="A214" t="str">
            <v>72</v>
          </cell>
          <cell r="B214" t="str">
            <v>4</v>
          </cell>
          <cell r="C214">
            <v>3085.6235561387803</v>
          </cell>
          <cell r="D214">
            <v>1.4895502214816435E-2</v>
          </cell>
        </row>
        <row r="215">
          <cell r="A215" t="str">
            <v>73</v>
          </cell>
          <cell r="B215" t="str">
            <v>2</v>
          </cell>
          <cell r="C215">
            <v>514.82022196291859</v>
          </cell>
          <cell r="D215">
            <v>2.4852369762424905E-3</v>
          </cell>
        </row>
        <row r="216">
          <cell r="A216" t="str">
            <v>74</v>
          </cell>
          <cell r="B216" t="str">
            <v>2</v>
          </cell>
          <cell r="C216">
            <v>271.29810037959106</v>
          </cell>
          <cell r="D216">
            <v>1.3096612018792661E-3</v>
          </cell>
        </row>
        <row r="217">
          <cell r="A217" t="str">
            <v>74</v>
          </cell>
          <cell r="B217" t="str">
            <v>4</v>
          </cell>
          <cell r="C217">
            <v>968.28314631621026</v>
          </cell>
          <cell r="D217">
            <v>4.6742784685540033E-3</v>
          </cell>
        </row>
        <row r="218">
          <cell r="A218" t="str">
            <v>75</v>
          </cell>
          <cell r="B218" t="str">
            <v>4</v>
          </cell>
          <cell r="C218">
            <v>1388.4226282404115</v>
          </cell>
          <cell r="D218">
            <v>6.7024547738208078E-3</v>
          </cell>
        </row>
        <row r="219">
          <cell r="A219" t="str">
            <v>83</v>
          </cell>
          <cell r="B219" t="str">
            <v>4</v>
          </cell>
          <cell r="C219">
            <v>754.00988183055108</v>
          </cell>
          <cell r="D219">
            <v>3.6398982767861998E-3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édecins"/>
      <sheetName val="Graph tous statuts"/>
      <sheetName val="statut_age_FPH"/>
    </sheetNames>
    <sheetDataSet>
      <sheetData sheetId="0" refreshError="1"/>
      <sheetData sheetId="1" refreshError="1"/>
      <sheetData sheetId="2">
        <row r="1">
          <cell r="A1" t="str">
            <v>statut_final</v>
          </cell>
          <cell r="B1" t="str">
            <v>c_age</v>
          </cell>
          <cell r="C1" t="str">
            <v>SEXE</v>
          </cell>
          <cell r="D1" t="str">
            <v>filiere_final</v>
          </cell>
          <cell r="E1" t="str">
            <v>COUNT</v>
          </cell>
          <cell r="F1" t="str">
            <v>PERCENT</v>
          </cell>
        </row>
        <row r="2">
          <cell r="A2" t="str">
            <v>MEDECINS</v>
          </cell>
          <cell r="B2" t="str">
            <v>25-29 ans</v>
          </cell>
          <cell r="C2" t="str">
            <v>F</v>
          </cell>
          <cell r="D2" t="str">
            <v>88</v>
          </cell>
          <cell r="E2">
            <v>13609</v>
          </cell>
          <cell r="F2">
            <v>1.2255182269833735</v>
          </cell>
        </row>
        <row r="3">
          <cell r="A3" t="str">
            <v>MEDECINS</v>
          </cell>
          <cell r="B3" t="str">
            <v>25-29 ans</v>
          </cell>
          <cell r="C3" t="str">
            <v>M</v>
          </cell>
          <cell r="D3" t="str">
            <v>88</v>
          </cell>
          <cell r="E3">
            <v>7682</v>
          </cell>
          <cell r="F3">
            <v>0.69177977953459302</v>
          </cell>
        </row>
        <row r="4">
          <cell r="A4" t="str">
            <v>MEDECINS</v>
          </cell>
          <cell r="B4" t="str">
            <v>30-34 ans</v>
          </cell>
          <cell r="C4" t="str">
            <v>F</v>
          </cell>
          <cell r="D4" t="str">
            <v>88</v>
          </cell>
          <cell r="E4">
            <v>7494</v>
          </cell>
          <cell r="F4">
            <v>0.67484999581258009</v>
          </cell>
        </row>
        <row r="5">
          <cell r="A5" t="str">
            <v>MEDECINS</v>
          </cell>
          <cell r="B5" t="str">
            <v>30-34 ans</v>
          </cell>
          <cell r="C5" t="str">
            <v>M</v>
          </cell>
          <cell r="D5" t="str">
            <v>88</v>
          </cell>
          <cell r="E5">
            <v>6491</v>
          </cell>
          <cell r="F5">
            <v>0.58452779861481952</v>
          </cell>
        </row>
        <row r="6">
          <cell r="A6" t="str">
            <v>MEDECINS</v>
          </cell>
          <cell r="B6" t="str">
            <v>35-39 ans</v>
          </cell>
          <cell r="C6" t="str">
            <v>F</v>
          </cell>
          <cell r="D6" t="str">
            <v>88</v>
          </cell>
          <cell r="E6">
            <v>5567</v>
          </cell>
          <cell r="F6">
            <v>0.5013197126619473</v>
          </cell>
        </row>
        <row r="7">
          <cell r="A7" t="str">
            <v>MEDECINS</v>
          </cell>
          <cell r="B7" t="str">
            <v>35-39 ans</v>
          </cell>
          <cell r="C7" t="str">
            <v>M</v>
          </cell>
          <cell r="D7" t="str">
            <v>88</v>
          </cell>
          <cell r="E7">
            <v>4844</v>
          </cell>
          <cell r="F7">
            <v>0.43621208696505709</v>
          </cell>
        </row>
        <row r="8">
          <cell r="A8" t="str">
            <v>MEDECINS</v>
          </cell>
          <cell r="B8" t="str">
            <v>40-44 ans</v>
          </cell>
          <cell r="C8" t="str">
            <v>F</v>
          </cell>
          <cell r="D8" t="str">
            <v>88</v>
          </cell>
          <cell r="E8">
            <v>5206</v>
          </cell>
          <cell r="F8">
            <v>0.46881092583403949</v>
          </cell>
        </row>
        <row r="9">
          <cell r="A9" t="str">
            <v>MEDECINS</v>
          </cell>
          <cell r="B9" t="str">
            <v>40-44 ans</v>
          </cell>
          <cell r="C9" t="str">
            <v>M</v>
          </cell>
          <cell r="D9" t="str">
            <v>88</v>
          </cell>
          <cell r="E9">
            <v>5085</v>
          </cell>
          <cell r="F9">
            <v>0.45791462886402051</v>
          </cell>
        </row>
        <row r="10">
          <cell r="A10" t="str">
            <v>MEDECINS</v>
          </cell>
          <cell r="B10" t="str">
            <v>45-49 ans</v>
          </cell>
          <cell r="C10" t="str">
            <v>F</v>
          </cell>
          <cell r="D10" t="str">
            <v>88</v>
          </cell>
          <cell r="E10">
            <v>5258</v>
          </cell>
          <cell r="F10">
            <v>0.4734936319699154</v>
          </cell>
        </row>
        <row r="11">
          <cell r="A11" t="str">
            <v>MEDECINS</v>
          </cell>
          <cell r="B11" t="str">
            <v>45-49 ans</v>
          </cell>
          <cell r="C11" t="str">
            <v>M</v>
          </cell>
          <cell r="D11" t="str">
            <v>88</v>
          </cell>
          <cell r="E11">
            <v>6564</v>
          </cell>
          <cell r="F11">
            <v>0.59110159761326064</v>
          </cell>
        </row>
        <row r="12">
          <cell r="A12" t="str">
            <v>MEDECINS</v>
          </cell>
          <cell r="B12" t="str">
            <v>50-54 ans</v>
          </cell>
          <cell r="C12" t="str">
            <v>F</v>
          </cell>
          <cell r="D12" t="str">
            <v>88</v>
          </cell>
          <cell r="E12">
            <v>4962</v>
          </cell>
          <cell r="F12">
            <v>0.44683822781185245</v>
          </cell>
        </row>
        <row r="13">
          <cell r="A13" t="str">
            <v>MEDECINS</v>
          </cell>
          <cell r="B13" t="str">
            <v>50-54 ans</v>
          </cell>
          <cell r="C13" t="str">
            <v>M</v>
          </cell>
          <cell r="D13" t="str">
            <v>88</v>
          </cell>
          <cell r="E13">
            <v>7371</v>
          </cell>
          <cell r="F13">
            <v>0.66377359476041198</v>
          </cell>
        </row>
        <row r="14">
          <cell r="A14" t="str">
            <v>MEDECINS</v>
          </cell>
          <cell r="B14" t="str">
            <v>55-59 ans</v>
          </cell>
          <cell r="C14" t="str">
            <v>F</v>
          </cell>
          <cell r="D14" t="str">
            <v>88</v>
          </cell>
          <cell r="E14">
            <v>4376</v>
          </cell>
          <cell r="F14">
            <v>0.3940677317421738</v>
          </cell>
        </row>
        <row r="15">
          <cell r="A15" t="str">
            <v>MEDECINS</v>
          </cell>
          <cell r="B15" t="str">
            <v>55-59 ans</v>
          </cell>
          <cell r="C15" t="str">
            <v>M</v>
          </cell>
          <cell r="D15" t="str">
            <v>88</v>
          </cell>
          <cell r="E15">
            <v>7088</v>
          </cell>
          <cell r="F15">
            <v>0.63828886713631805</v>
          </cell>
        </row>
        <row r="16">
          <cell r="A16" t="str">
            <v>MEDECINS</v>
          </cell>
          <cell r="B16" t="str">
            <v>60 ans et plus</v>
          </cell>
          <cell r="C16" t="str">
            <v>F</v>
          </cell>
          <cell r="D16" t="str">
            <v>88</v>
          </cell>
          <cell r="E16">
            <v>2823</v>
          </cell>
          <cell r="F16">
            <v>0.25421691195341789</v>
          </cell>
        </row>
        <row r="17">
          <cell r="A17" t="str">
            <v>MEDECINS</v>
          </cell>
          <cell r="B17" t="str">
            <v>60 ans et plus</v>
          </cell>
          <cell r="C17" t="str">
            <v>M</v>
          </cell>
          <cell r="D17" t="str">
            <v>88</v>
          </cell>
          <cell r="E17">
            <v>7546</v>
          </cell>
          <cell r="F17">
            <v>0.67953270194845594</v>
          </cell>
        </row>
        <row r="18">
          <cell r="A18" t="str">
            <v>MEDECINS</v>
          </cell>
          <cell r="B18" t="str">
            <v>moins de 25 ans</v>
          </cell>
          <cell r="C18" t="str">
            <v>F</v>
          </cell>
          <cell r="D18" t="str">
            <v>88</v>
          </cell>
          <cell r="E18">
            <v>2298</v>
          </cell>
          <cell r="F18">
            <v>0.20693959038928597</v>
          </cell>
        </row>
        <row r="19">
          <cell r="A19" t="str">
            <v>MEDECINS</v>
          </cell>
          <cell r="B19" t="str">
            <v>moins de 25 ans</v>
          </cell>
          <cell r="C19" t="str">
            <v>M</v>
          </cell>
          <cell r="D19" t="str">
            <v>88</v>
          </cell>
          <cell r="E19">
            <v>1001</v>
          </cell>
          <cell r="F19">
            <v>9.0142093115611513E-2</v>
          </cell>
        </row>
        <row r="20">
          <cell r="A20" t="str">
            <v>NON-TITULAIRES</v>
          </cell>
          <cell r="B20" t="str">
            <v>25-29 ans</v>
          </cell>
          <cell r="C20" t="str">
            <v>F</v>
          </cell>
          <cell r="D20" t="str">
            <v>01</v>
          </cell>
          <cell r="E20">
            <v>4172</v>
          </cell>
          <cell r="F20">
            <v>0.37569711536296824</v>
          </cell>
        </row>
        <row r="21">
          <cell r="A21" t="str">
            <v>NON-TITULAIRES</v>
          </cell>
          <cell r="B21" t="str">
            <v>25-29 ans</v>
          </cell>
          <cell r="C21" t="str">
            <v>F</v>
          </cell>
          <cell r="D21" t="str">
            <v>02</v>
          </cell>
          <cell r="E21">
            <v>19324</v>
          </cell>
          <cell r="F21">
            <v>1.7401656417243525</v>
          </cell>
        </row>
        <row r="22">
          <cell r="A22" t="str">
            <v>NON-TITULAIRES</v>
          </cell>
          <cell r="B22" t="str">
            <v>25-29 ans</v>
          </cell>
          <cell r="C22" t="str">
            <v>F</v>
          </cell>
          <cell r="D22" t="str">
            <v>03</v>
          </cell>
          <cell r="E22">
            <v>1248</v>
          </cell>
          <cell r="F22">
            <v>0.11238494726102213</v>
          </cell>
        </row>
        <row r="23">
          <cell r="A23" t="str">
            <v>NON-TITULAIRES</v>
          </cell>
          <cell r="B23" t="str">
            <v>25-29 ans</v>
          </cell>
          <cell r="C23" t="str">
            <v>F</v>
          </cell>
          <cell r="D23" t="str">
            <v>04</v>
          </cell>
          <cell r="E23">
            <v>1431</v>
          </cell>
          <cell r="F23">
            <v>0.12886447077766242</v>
          </cell>
        </row>
        <row r="24">
          <cell r="A24" t="str">
            <v>NON-TITULAIRES</v>
          </cell>
          <cell r="B24" t="str">
            <v>25-29 ans</v>
          </cell>
          <cell r="C24" t="str">
            <v>F</v>
          </cell>
          <cell r="D24" t="str">
            <v>05</v>
          </cell>
          <cell r="E24">
            <v>1886</v>
          </cell>
          <cell r="F24">
            <v>0.16983814946657672</v>
          </cell>
        </row>
        <row r="25">
          <cell r="A25" t="str">
            <v>NON-TITULAIRES</v>
          </cell>
          <cell r="B25" t="str">
            <v>25-29 ans</v>
          </cell>
          <cell r="C25" t="str">
            <v>F</v>
          </cell>
          <cell r="D25" t="str">
            <v>77</v>
          </cell>
          <cell r="E25">
            <v>213</v>
          </cell>
          <cell r="F25">
            <v>1.9181084748876375E-2</v>
          </cell>
        </row>
        <row r="26">
          <cell r="A26" t="str">
            <v>NON-TITULAIRES</v>
          </cell>
          <cell r="B26" t="str">
            <v>25-29 ans</v>
          </cell>
          <cell r="C26" t="str">
            <v>F</v>
          </cell>
          <cell r="D26" t="str">
            <v>99</v>
          </cell>
          <cell r="E26">
            <v>567</v>
          </cell>
          <cell r="F26">
            <v>5.1059507289262465E-2</v>
          </cell>
        </row>
        <row r="27">
          <cell r="A27" t="str">
            <v>NON-TITULAIRES</v>
          </cell>
          <cell r="B27" t="str">
            <v>25-29 ans</v>
          </cell>
          <cell r="C27" t="str">
            <v>M</v>
          </cell>
          <cell r="D27" t="str">
            <v>01</v>
          </cell>
          <cell r="E27">
            <v>475</v>
          </cell>
          <cell r="F27">
            <v>4.2774719510405061E-2</v>
          </cell>
        </row>
        <row r="28">
          <cell r="A28" t="str">
            <v>NON-TITULAIRES</v>
          </cell>
          <cell r="B28" t="str">
            <v>25-29 ans</v>
          </cell>
          <cell r="C28" t="str">
            <v>M</v>
          </cell>
          <cell r="D28" t="str">
            <v>02</v>
          </cell>
          <cell r="E28">
            <v>2881</v>
          </cell>
          <cell r="F28">
            <v>0.25943993033574103</v>
          </cell>
        </row>
        <row r="29">
          <cell r="A29" t="str">
            <v>NON-TITULAIRES</v>
          </cell>
          <cell r="B29" t="str">
            <v>25-29 ans</v>
          </cell>
          <cell r="C29" t="str">
            <v>M</v>
          </cell>
          <cell r="D29" t="str">
            <v>03</v>
          </cell>
          <cell r="E29">
            <v>293</v>
          </cell>
          <cell r="F29">
            <v>2.6385248034839333E-2</v>
          </cell>
        </row>
        <row r="30">
          <cell r="A30" t="str">
            <v>NON-TITULAIRES</v>
          </cell>
          <cell r="B30" t="str">
            <v>25-29 ans</v>
          </cell>
          <cell r="C30" t="str">
            <v>M</v>
          </cell>
          <cell r="D30" t="str">
            <v>04</v>
          </cell>
          <cell r="E30">
            <v>273</v>
          </cell>
          <cell r="F30">
            <v>2.4584207213348593E-2</v>
          </cell>
        </row>
        <row r="31">
          <cell r="A31" t="str">
            <v>NON-TITULAIRES</v>
          </cell>
          <cell r="B31" t="str">
            <v>25-29 ans</v>
          </cell>
          <cell r="C31" t="str">
            <v>M</v>
          </cell>
          <cell r="D31" t="str">
            <v>05</v>
          </cell>
          <cell r="E31">
            <v>2625</v>
          </cell>
          <cell r="F31">
            <v>0.23638660782065954</v>
          </cell>
        </row>
        <row r="32">
          <cell r="A32" t="str">
            <v>NON-TITULAIRES</v>
          </cell>
          <cell r="B32" t="str">
            <v>25-29 ans</v>
          </cell>
          <cell r="C32" t="str">
            <v>M</v>
          </cell>
          <cell r="D32" t="str">
            <v>77</v>
          </cell>
          <cell r="E32">
            <v>180</v>
          </cell>
          <cell r="F32">
            <v>1.6209367393416656E-2</v>
          </cell>
        </row>
        <row r="33">
          <cell r="A33" t="str">
            <v>NON-TITULAIRES</v>
          </cell>
          <cell r="B33" t="str">
            <v>25-29 ans</v>
          </cell>
          <cell r="C33" t="str">
            <v>M</v>
          </cell>
          <cell r="D33" t="str">
            <v>99</v>
          </cell>
          <cell r="E33">
            <v>356</v>
          </cell>
          <cell r="F33">
            <v>3.2058526622535159E-2</v>
          </cell>
        </row>
        <row r="34">
          <cell r="A34" t="str">
            <v>NON-TITULAIRES</v>
          </cell>
          <cell r="B34" t="str">
            <v>30-34 ans</v>
          </cell>
          <cell r="C34" t="str">
            <v>F</v>
          </cell>
          <cell r="D34" t="str">
            <v>01</v>
          </cell>
          <cell r="E34">
            <v>3024</v>
          </cell>
          <cell r="F34">
            <v>0.27231737220939978</v>
          </cell>
        </row>
        <row r="35">
          <cell r="A35" t="str">
            <v>NON-TITULAIRES</v>
          </cell>
          <cell r="B35" t="str">
            <v>30-34 ans</v>
          </cell>
          <cell r="C35" t="str">
            <v>F</v>
          </cell>
          <cell r="D35" t="str">
            <v>02</v>
          </cell>
          <cell r="E35">
            <v>10856</v>
          </cell>
          <cell r="F35">
            <v>0.97760495790517332</v>
          </cell>
        </row>
        <row r="36">
          <cell r="A36" t="str">
            <v>NON-TITULAIRES</v>
          </cell>
          <cell r="B36" t="str">
            <v>30-34 ans</v>
          </cell>
          <cell r="C36" t="str">
            <v>F</v>
          </cell>
          <cell r="D36" t="str">
            <v>03</v>
          </cell>
          <cell r="E36">
            <v>628</v>
          </cell>
          <cell r="F36">
            <v>5.6552681794809219E-2</v>
          </cell>
        </row>
        <row r="37">
          <cell r="A37" t="str">
            <v>NON-TITULAIRES</v>
          </cell>
          <cell r="B37" t="str">
            <v>30-34 ans</v>
          </cell>
          <cell r="C37" t="str">
            <v>F</v>
          </cell>
          <cell r="D37" t="str">
            <v>04</v>
          </cell>
          <cell r="E37">
            <v>738</v>
          </cell>
          <cell r="F37">
            <v>6.6458406313008284E-2</v>
          </cell>
        </row>
        <row r="38">
          <cell r="A38" t="str">
            <v>NON-TITULAIRES</v>
          </cell>
          <cell r="B38" t="str">
            <v>30-34 ans</v>
          </cell>
          <cell r="C38" t="str">
            <v>F</v>
          </cell>
          <cell r="D38" t="str">
            <v>05</v>
          </cell>
          <cell r="E38">
            <v>1704</v>
          </cell>
          <cell r="F38">
            <v>0.153448677991011</v>
          </cell>
        </row>
        <row r="39">
          <cell r="A39" t="str">
            <v>NON-TITULAIRES</v>
          </cell>
          <cell r="B39" t="str">
            <v>30-34 ans</v>
          </cell>
          <cell r="C39" t="str">
            <v>F</v>
          </cell>
          <cell r="D39" t="str">
            <v>77</v>
          </cell>
          <cell r="E39">
            <v>111</v>
          </cell>
          <cell r="F39">
            <v>9.9957765592736045E-3</v>
          </cell>
        </row>
        <row r="40">
          <cell r="A40" t="str">
            <v>NON-TITULAIRES</v>
          </cell>
          <cell r="B40" t="str">
            <v>30-34 ans</v>
          </cell>
          <cell r="C40" t="str">
            <v>F</v>
          </cell>
          <cell r="D40" t="str">
            <v>99</v>
          </cell>
          <cell r="E40">
            <v>477</v>
          </cell>
          <cell r="F40">
            <v>4.2954823592554134E-2</v>
          </cell>
        </row>
        <row r="41">
          <cell r="A41" t="str">
            <v>NON-TITULAIRES</v>
          </cell>
          <cell r="B41" t="str">
            <v>30-34 ans</v>
          </cell>
          <cell r="C41" t="str">
            <v>M</v>
          </cell>
          <cell r="D41" t="str">
            <v>01</v>
          </cell>
          <cell r="E41">
            <v>378</v>
          </cell>
          <cell r="F41">
            <v>3.4039671526174972E-2</v>
          </cell>
        </row>
        <row r="42">
          <cell r="A42" t="str">
            <v>NON-TITULAIRES</v>
          </cell>
          <cell r="B42" t="str">
            <v>30-34 ans</v>
          </cell>
          <cell r="C42" t="str">
            <v>M</v>
          </cell>
          <cell r="D42" t="str">
            <v>02</v>
          </cell>
          <cell r="E42">
            <v>1977</v>
          </cell>
          <cell r="F42">
            <v>0.17803288520435959</v>
          </cell>
        </row>
        <row r="43">
          <cell r="A43" t="str">
            <v>NON-TITULAIRES</v>
          </cell>
          <cell r="B43" t="str">
            <v>30-34 ans</v>
          </cell>
          <cell r="C43" t="str">
            <v>M</v>
          </cell>
          <cell r="D43" t="str">
            <v>03</v>
          </cell>
          <cell r="E43">
            <v>137</v>
          </cell>
          <cell r="F43">
            <v>1.2337129627211564E-2</v>
          </cell>
        </row>
        <row r="44">
          <cell r="A44" t="str">
            <v>NON-TITULAIRES</v>
          </cell>
          <cell r="B44" t="str">
            <v>30-34 ans</v>
          </cell>
          <cell r="C44" t="str">
            <v>M</v>
          </cell>
          <cell r="D44" t="str">
            <v>04</v>
          </cell>
          <cell r="E44">
            <v>270</v>
          </cell>
          <cell r="F44">
            <v>2.4314051090124984E-2</v>
          </cell>
        </row>
        <row r="45">
          <cell r="A45" t="str">
            <v>NON-TITULAIRES</v>
          </cell>
          <cell r="B45" t="str">
            <v>30-34 ans</v>
          </cell>
          <cell r="C45" t="str">
            <v>M</v>
          </cell>
          <cell r="D45" t="str">
            <v>05</v>
          </cell>
          <cell r="E45">
            <v>2305</v>
          </cell>
          <cell r="F45">
            <v>0.20756995467680772</v>
          </cell>
        </row>
        <row r="46">
          <cell r="A46" t="str">
            <v>NON-TITULAIRES</v>
          </cell>
          <cell r="B46" t="str">
            <v>30-34 ans</v>
          </cell>
          <cell r="C46" t="str">
            <v>M</v>
          </cell>
          <cell r="D46" t="str">
            <v>77</v>
          </cell>
          <cell r="E46">
            <v>163</v>
          </cell>
          <cell r="F46">
            <v>1.4678482695149526E-2</v>
          </cell>
        </row>
        <row r="47">
          <cell r="A47" t="str">
            <v>NON-TITULAIRES</v>
          </cell>
          <cell r="B47" t="str">
            <v>30-34 ans</v>
          </cell>
          <cell r="C47" t="str">
            <v>M</v>
          </cell>
          <cell r="D47" t="str">
            <v>99</v>
          </cell>
          <cell r="E47">
            <v>386</v>
          </cell>
          <cell r="F47">
            <v>3.476008785477127E-2</v>
          </cell>
        </row>
        <row r="48">
          <cell r="A48" t="str">
            <v>NON-TITULAIRES</v>
          </cell>
          <cell r="B48" t="str">
            <v>35-39 ans</v>
          </cell>
          <cell r="C48" t="str">
            <v>F</v>
          </cell>
          <cell r="D48" t="str">
            <v>01</v>
          </cell>
          <cell r="E48">
            <v>2692</v>
          </cell>
          <cell r="F48">
            <v>0.24242009457265354</v>
          </cell>
        </row>
        <row r="49">
          <cell r="A49" t="str">
            <v>NON-TITULAIRES</v>
          </cell>
          <cell r="B49" t="str">
            <v>35-39 ans</v>
          </cell>
          <cell r="C49" t="str">
            <v>F</v>
          </cell>
          <cell r="D49" t="str">
            <v>02</v>
          </cell>
          <cell r="E49">
            <v>10016</v>
          </cell>
          <cell r="F49">
            <v>0.90196124340256234</v>
          </cell>
        </row>
        <row r="50">
          <cell r="A50" t="str">
            <v>NON-TITULAIRES</v>
          </cell>
          <cell r="B50" t="str">
            <v>35-39 ans</v>
          </cell>
          <cell r="C50" t="str">
            <v>F</v>
          </cell>
          <cell r="D50" t="str">
            <v>03</v>
          </cell>
          <cell r="E50">
            <v>532</v>
          </cell>
          <cell r="F50">
            <v>4.790768585165367E-2</v>
          </cell>
        </row>
        <row r="51">
          <cell r="A51" t="str">
            <v>NON-TITULAIRES</v>
          </cell>
          <cell r="B51" t="str">
            <v>35-39 ans</v>
          </cell>
          <cell r="C51" t="str">
            <v>F</v>
          </cell>
          <cell r="D51" t="str">
            <v>04</v>
          </cell>
          <cell r="E51">
            <v>429</v>
          </cell>
          <cell r="F51">
            <v>3.8632325620976363E-2</v>
          </cell>
        </row>
        <row r="52">
          <cell r="A52" t="str">
            <v>NON-TITULAIRES</v>
          </cell>
          <cell r="B52" t="str">
            <v>35-39 ans</v>
          </cell>
          <cell r="C52" t="str">
            <v>F</v>
          </cell>
          <cell r="D52" t="str">
            <v>05</v>
          </cell>
          <cell r="E52">
            <v>1665</v>
          </cell>
          <cell r="F52">
            <v>0.14993664838910406</v>
          </cell>
        </row>
        <row r="53">
          <cell r="A53" t="str">
            <v>NON-TITULAIRES</v>
          </cell>
          <cell r="B53" t="str">
            <v>35-39 ans</v>
          </cell>
          <cell r="C53" t="str">
            <v>F</v>
          </cell>
          <cell r="D53" t="str">
            <v>77</v>
          </cell>
          <cell r="E53">
            <v>96</v>
          </cell>
          <cell r="F53">
            <v>8.6449959431555493E-3</v>
          </cell>
        </row>
        <row r="54">
          <cell r="A54" t="str">
            <v>NON-TITULAIRES</v>
          </cell>
          <cell r="B54" t="str">
            <v>35-39 ans</v>
          </cell>
          <cell r="C54" t="str">
            <v>F</v>
          </cell>
          <cell r="D54" t="str">
            <v>99</v>
          </cell>
          <cell r="E54">
            <v>508</v>
          </cell>
          <cell r="F54">
            <v>4.5746436865864784E-2</v>
          </cell>
        </row>
        <row r="55">
          <cell r="A55" t="str">
            <v>NON-TITULAIRES</v>
          </cell>
          <cell r="B55" t="str">
            <v>35-39 ans</v>
          </cell>
          <cell r="C55" t="str">
            <v>M</v>
          </cell>
          <cell r="D55" t="str">
            <v>01</v>
          </cell>
          <cell r="E55">
            <v>313</v>
          </cell>
          <cell r="F55">
            <v>2.8186288856330073E-2</v>
          </cell>
        </row>
        <row r="56">
          <cell r="A56" t="str">
            <v>NON-TITULAIRES</v>
          </cell>
          <cell r="B56" t="str">
            <v>35-39 ans</v>
          </cell>
          <cell r="C56" t="str">
            <v>M</v>
          </cell>
          <cell r="D56" t="str">
            <v>02</v>
          </cell>
          <cell r="E56">
            <v>1620</v>
          </cell>
          <cell r="F56">
            <v>0.14588430654074988</v>
          </cell>
        </row>
        <row r="57">
          <cell r="A57" t="str">
            <v>NON-TITULAIRES</v>
          </cell>
          <cell r="B57" t="str">
            <v>35-39 ans</v>
          </cell>
          <cell r="C57" t="str">
            <v>M</v>
          </cell>
          <cell r="D57" t="str">
            <v>03</v>
          </cell>
          <cell r="E57">
            <v>92</v>
          </cell>
          <cell r="F57">
            <v>8.2847877788574005E-3</v>
          </cell>
        </row>
        <row r="58">
          <cell r="A58" t="str">
            <v>NON-TITULAIRES</v>
          </cell>
          <cell r="B58" t="str">
            <v>35-39 ans</v>
          </cell>
          <cell r="C58" t="str">
            <v>M</v>
          </cell>
          <cell r="D58" t="str">
            <v>04</v>
          </cell>
          <cell r="E58">
            <v>210</v>
          </cell>
          <cell r="F58">
            <v>1.8910928625652763E-2</v>
          </cell>
        </row>
        <row r="59">
          <cell r="A59" t="str">
            <v>NON-TITULAIRES</v>
          </cell>
          <cell r="B59" t="str">
            <v>35-39 ans</v>
          </cell>
          <cell r="C59" t="str">
            <v>M</v>
          </cell>
          <cell r="D59" t="str">
            <v>05</v>
          </cell>
          <cell r="E59">
            <v>2153</v>
          </cell>
          <cell r="F59">
            <v>0.19388204443347809</v>
          </cell>
        </row>
        <row r="60">
          <cell r="A60" t="str">
            <v>NON-TITULAIRES</v>
          </cell>
          <cell r="B60" t="str">
            <v>35-39 ans</v>
          </cell>
          <cell r="C60" t="str">
            <v>M</v>
          </cell>
          <cell r="D60" t="str">
            <v>77</v>
          </cell>
          <cell r="E60">
            <v>165</v>
          </cell>
          <cell r="F60">
            <v>1.4858586777298601E-2</v>
          </cell>
        </row>
        <row r="61">
          <cell r="A61" t="str">
            <v>NON-TITULAIRES</v>
          </cell>
          <cell r="B61" t="str">
            <v>35-39 ans</v>
          </cell>
          <cell r="C61" t="str">
            <v>M</v>
          </cell>
          <cell r="D61" t="str">
            <v>99</v>
          </cell>
          <cell r="E61">
            <v>463</v>
          </cell>
          <cell r="F61">
            <v>4.1694095017510618E-2</v>
          </cell>
        </row>
        <row r="62">
          <cell r="A62" t="str">
            <v>NON-TITULAIRES</v>
          </cell>
          <cell r="B62" t="str">
            <v>40-44 ans</v>
          </cell>
          <cell r="C62" t="str">
            <v>F</v>
          </cell>
          <cell r="D62" t="str">
            <v>01</v>
          </cell>
          <cell r="E62">
            <v>2038</v>
          </cell>
          <cell r="F62">
            <v>0.18352605970990635</v>
          </cell>
        </row>
        <row r="63">
          <cell r="A63" t="str">
            <v>NON-TITULAIRES</v>
          </cell>
          <cell r="B63" t="str">
            <v>40-44 ans</v>
          </cell>
          <cell r="C63" t="str">
            <v>F</v>
          </cell>
          <cell r="D63" t="str">
            <v>02</v>
          </cell>
          <cell r="E63">
            <v>8672</v>
          </cell>
          <cell r="F63">
            <v>0.78093130019838464</v>
          </cell>
        </row>
        <row r="64">
          <cell r="A64" t="str">
            <v>NON-TITULAIRES</v>
          </cell>
          <cell r="B64" t="str">
            <v>40-44 ans</v>
          </cell>
          <cell r="C64" t="str">
            <v>F</v>
          </cell>
          <cell r="D64" t="str">
            <v>03</v>
          </cell>
          <cell r="E64">
            <v>382</v>
          </cell>
          <cell r="F64">
            <v>3.4399879690473124E-2</v>
          </cell>
        </row>
        <row r="65">
          <cell r="A65" t="str">
            <v>NON-TITULAIRES</v>
          </cell>
          <cell r="B65" t="str">
            <v>40-44 ans</v>
          </cell>
          <cell r="C65" t="str">
            <v>F</v>
          </cell>
          <cell r="D65" t="str">
            <v>04</v>
          </cell>
          <cell r="E65">
            <v>306</v>
          </cell>
          <cell r="F65">
            <v>2.7555924568808312E-2</v>
          </cell>
        </row>
        <row r="66">
          <cell r="A66" t="str">
            <v>NON-TITULAIRES</v>
          </cell>
          <cell r="B66" t="str">
            <v>40-44 ans</v>
          </cell>
          <cell r="C66" t="str">
            <v>F</v>
          </cell>
          <cell r="D66" t="str">
            <v>05</v>
          </cell>
          <cell r="E66">
            <v>1611</v>
          </cell>
          <cell r="F66">
            <v>0.14507383817107905</v>
          </cell>
        </row>
        <row r="67">
          <cell r="A67" t="str">
            <v>NON-TITULAIRES</v>
          </cell>
          <cell r="B67" t="str">
            <v>40-44 ans</v>
          </cell>
          <cell r="C67" t="str">
            <v>F</v>
          </cell>
          <cell r="D67" t="str">
            <v>77</v>
          </cell>
          <cell r="E67">
            <v>117</v>
          </cell>
          <cell r="F67">
            <v>1.0536088805720826E-2</v>
          </cell>
        </row>
        <row r="68">
          <cell r="A68" t="str">
            <v>NON-TITULAIRES</v>
          </cell>
          <cell r="B68" t="str">
            <v>40-44 ans</v>
          </cell>
          <cell r="C68" t="str">
            <v>F</v>
          </cell>
          <cell r="D68" t="str">
            <v>99</v>
          </cell>
          <cell r="E68">
            <v>442</v>
          </cell>
          <cell r="F68">
            <v>3.9803002154945338E-2</v>
          </cell>
        </row>
        <row r="69">
          <cell r="A69" t="str">
            <v>NON-TITULAIRES</v>
          </cell>
          <cell r="B69" t="str">
            <v>40-44 ans</v>
          </cell>
          <cell r="C69" t="str">
            <v>M</v>
          </cell>
          <cell r="D69" t="str">
            <v>01</v>
          </cell>
          <cell r="E69">
            <v>228</v>
          </cell>
          <cell r="F69">
            <v>2.053186536499443E-2</v>
          </cell>
        </row>
        <row r="70">
          <cell r="A70" t="str">
            <v>NON-TITULAIRES</v>
          </cell>
          <cell r="B70" t="str">
            <v>40-44 ans</v>
          </cell>
          <cell r="C70" t="str">
            <v>M</v>
          </cell>
          <cell r="D70" t="str">
            <v>02</v>
          </cell>
          <cell r="E70">
            <v>1158</v>
          </cell>
          <cell r="F70">
            <v>0.10428026356431382</v>
          </cell>
        </row>
        <row r="71">
          <cell r="A71" t="str">
            <v>NON-TITULAIRES</v>
          </cell>
          <cell r="B71" t="str">
            <v>40-44 ans</v>
          </cell>
          <cell r="C71" t="str">
            <v>M</v>
          </cell>
          <cell r="D71" t="str">
            <v>03</v>
          </cell>
          <cell r="E71">
            <v>51</v>
          </cell>
          <cell r="F71">
            <v>4.5926540948013853E-3</v>
          </cell>
        </row>
        <row r="72">
          <cell r="A72" t="str">
            <v>NON-TITULAIRES</v>
          </cell>
          <cell r="B72" t="str">
            <v>40-44 ans</v>
          </cell>
          <cell r="C72" t="str">
            <v>M</v>
          </cell>
          <cell r="D72" t="str">
            <v>04</v>
          </cell>
          <cell r="E72">
            <v>139</v>
          </cell>
          <cell r="F72">
            <v>1.2517233709360639E-2</v>
          </cell>
        </row>
        <row r="73">
          <cell r="A73" t="str">
            <v>NON-TITULAIRES</v>
          </cell>
          <cell r="B73" t="str">
            <v>40-44 ans</v>
          </cell>
          <cell r="C73" t="str">
            <v>M</v>
          </cell>
          <cell r="D73" t="str">
            <v>05</v>
          </cell>
          <cell r="E73">
            <v>1934</v>
          </cell>
          <cell r="F73">
            <v>0.17416064743815451</v>
          </cell>
        </row>
        <row r="74">
          <cell r="A74" t="str">
            <v>NON-TITULAIRES</v>
          </cell>
          <cell r="B74" t="str">
            <v>40-44 ans</v>
          </cell>
          <cell r="C74" t="str">
            <v>M</v>
          </cell>
          <cell r="D74" t="str">
            <v>77</v>
          </cell>
          <cell r="E74">
            <v>175</v>
          </cell>
          <cell r="F74">
            <v>1.5759107188043971E-2</v>
          </cell>
        </row>
        <row r="75">
          <cell r="A75" t="str">
            <v>NON-TITULAIRES</v>
          </cell>
          <cell r="B75" t="str">
            <v>40-44 ans</v>
          </cell>
          <cell r="C75" t="str">
            <v>M</v>
          </cell>
          <cell r="D75" t="str">
            <v>99</v>
          </cell>
          <cell r="E75">
            <v>439</v>
          </cell>
          <cell r="F75">
            <v>3.9532846031721733E-2</v>
          </cell>
        </row>
        <row r="76">
          <cell r="A76" t="str">
            <v>NON-TITULAIRES</v>
          </cell>
          <cell r="B76" t="str">
            <v>45-49 ans</v>
          </cell>
          <cell r="C76" t="str">
            <v>F</v>
          </cell>
          <cell r="D76" t="str">
            <v>01</v>
          </cell>
          <cell r="E76">
            <v>1612</v>
          </cell>
          <cell r="F76">
            <v>0.14516389021215359</v>
          </cell>
        </row>
        <row r="77">
          <cell r="A77" t="str">
            <v>NON-TITULAIRES</v>
          </cell>
          <cell r="B77" t="str">
            <v>45-49 ans</v>
          </cell>
          <cell r="C77" t="str">
            <v>F</v>
          </cell>
          <cell r="D77" t="str">
            <v>02</v>
          </cell>
          <cell r="E77">
            <v>7401</v>
          </cell>
          <cell r="F77">
            <v>0.66647515599264817</v>
          </cell>
        </row>
        <row r="78">
          <cell r="A78" t="str">
            <v>NON-TITULAIRES</v>
          </cell>
          <cell r="B78" t="str">
            <v>45-49 ans</v>
          </cell>
          <cell r="C78" t="str">
            <v>F</v>
          </cell>
          <cell r="D78" t="str">
            <v>03</v>
          </cell>
          <cell r="E78">
            <v>210</v>
          </cell>
          <cell r="F78">
            <v>1.8910928625652763E-2</v>
          </cell>
        </row>
        <row r="79">
          <cell r="A79" t="str">
            <v>NON-TITULAIRES</v>
          </cell>
          <cell r="B79" t="str">
            <v>45-49 ans</v>
          </cell>
          <cell r="C79" t="str">
            <v>F</v>
          </cell>
          <cell r="D79" t="str">
            <v>04</v>
          </cell>
          <cell r="E79">
            <v>258</v>
          </cell>
          <cell r="F79">
            <v>2.3233426597230537E-2</v>
          </cell>
        </row>
        <row r="80">
          <cell r="A80" t="str">
            <v>NON-TITULAIRES</v>
          </cell>
          <cell r="B80" t="str">
            <v>45-49 ans</v>
          </cell>
          <cell r="C80" t="str">
            <v>F</v>
          </cell>
          <cell r="D80" t="str">
            <v>05</v>
          </cell>
          <cell r="E80">
            <v>1412</v>
          </cell>
          <cell r="F80">
            <v>0.12715348199724621</v>
          </cell>
        </row>
        <row r="81">
          <cell r="A81" t="str">
            <v>NON-TITULAIRES</v>
          </cell>
          <cell r="B81" t="str">
            <v>45-49 ans</v>
          </cell>
          <cell r="C81" t="str">
            <v>F</v>
          </cell>
          <cell r="D81" t="str">
            <v>77</v>
          </cell>
          <cell r="E81">
            <v>117</v>
          </cell>
          <cell r="F81">
            <v>1.0536088805720826E-2</v>
          </cell>
        </row>
        <row r="82">
          <cell r="A82" t="str">
            <v>NON-TITULAIRES</v>
          </cell>
          <cell r="B82" t="str">
            <v>45-49 ans</v>
          </cell>
          <cell r="C82" t="str">
            <v>F</v>
          </cell>
          <cell r="D82" t="str">
            <v>99</v>
          </cell>
          <cell r="E82">
            <v>471</v>
          </cell>
          <cell r="F82">
            <v>4.2414511346106916E-2</v>
          </cell>
        </row>
        <row r="83">
          <cell r="A83" t="str">
            <v>NON-TITULAIRES</v>
          </cell>
          <cell r="B83" t="str">
            <v>45-49 ans</v>
          </cell>
          <cell r="C83" t="str">
            <v>M</v>
          </cell>
          <cell r="D83" t="str">
            <v>01</v>
          </cell>
          <cell r="E83">
            <v>174</v>
          </cell>
          <cell r="F83">
            <v>1.5669055146969434E-2</v>
          </cell>
        </row>
        <row r="84">
          <cell r="A84" t="str">
            <v>NON-TITULAIRES</v>
          </cell>
          <cell r="B84" t="str">
            <v>45-49 ans</v>
          </cell>
          <cell r="C84" t="str">
            <v>M</v>
          </cell>
          <cell r="D84" t="str">
            <v>02</v>
          </cell>
          <cell r="E84">
            <v>872</v>
          </cell>
          <cell r="F84">
            <v>7.8525379816996241E-2</v>
          </cell>
        </row>
        <row r="85">
          <cell r="A85" t="str">
            <v>NON-TITULAIRES</v>
          </cell>
          <cell r="B85" t="str">
            <v>45-49 ans</v>
          </cell>
          <cell r="C85" t="str">
            <v>M</v>
          </cell>
          <cell r="D85" t="str">
            <v>03</v>
          </cell>
          <cell r="E85">
            <v>31</v>
          </cell>
          <cell r="F85">
            <v>2.7916132733106459E-3</v>
          </cell>
        </row>
        <row r="86">
          <cell r="A86" t="str">
            <v>NON-TITULAIRES</v>
          </cell>
          <cell r="B86" t="str">
            <v>45-49 ans</v>
          </cell>
          <cell r="C86" t="str">
            <v>M</v>
          </cell>
          <cell r="D86" t="str">
            <v>04</v>
          </cell>
          <cell r="E86">
            <v>105</v>
          </cell>
          <cell r="F86">
            <v>9.4554643128263813E-3</v>
          </cell>
        </row>
        <row r="87">
          <cell r="A87" t="str">
            <v>NON-TITULAIRES</v>
          </cell>
          <cell r="B87" t="str">
            <v>45-49 ans</v>
          </cell>
          <cell r="C87" t="str">
            <v>M</v>
          </cell>
          <cell r="D87" t="str">
            <v>05</v>
          </cell>
          <cell r="E87">
            <v>1673</v>
          </cell>
          <cell r="F87">
            <v>0.15065706471770035</v>
          </cell>
        </row>
        <row r="88">
          <cell r="A88" t="str">
            <v>NON-TITULAIRES</v>
          </cell>
          <cell r="B88" t="str">
            <v>45-49 ans</v>
          </cell>
          <cell r="C88" t="str">
            <v>M</v>
          </cell>
          <cell r="D88" t="str">
            <v>77</v>
          </cell>
          <cell r="E88">
            <v>172</v>
          </cell>
          <cell r="F88">
            <v>1.5488951064820358E-2</v>
          </cell>
        </row>
        <row r="89">
          <cell r="A89" t="str">
            <v>NON-TITULAIRES</v>
          </cell>
          <cell r="B89" t="str">
            <v>45-49 ans</v>
          </cell>
          <cell r="C89" t="str">
            <v>M</v>
          </cell>
          <cell r="D89" t="str">
            <v>99</v>
          </cell>
          <cell r="E89">
            <v>513</v>
          </cell>
          <cell r="F89">
            <v>4.6196697071237469E-2</v>
          </cell>
        </row>
        <row r="90">
          <cell r="A90" t="str">
            <v>NON-TITULAIRES</v>
          </cell>
          <cell r="B90" t="str">
            <v>50-54 ans</v>
          </cell>
          <cell r="C90" t="str">
            <v>F</v>
          </cell>
          <cell r="D90" t="str">
            <v>01</v>
          </cell>
          <cell r="E90">
            <v>1265</v>
          </cell>
          <cell r="F90">
            <v>0.11391583195928927</v>
          </cell>
        </row>
        <row r="91">
          <cell r="A91" t="str">
            <v>NON-TITULAIRES</v>
          </cell>
          <cell r="B91" t="str">
            <v>50-54 ans</v>
          </cell>
          <cell r="C91" t="str">
            <v>F</v>
          </cell>
          <cell r="D91" t="str">
            <v>02</v>
          </cell>
          <cell r="E91">
            <v>6054</v>
          </cell>
          <cell r="F91">
            <v>0.54517505666524679</v>
          </cell>
        </row>
        <row r="92">
          <cell r="A92" t="str">
            <v>NON-TITULAIRES</v>
          </cell>
          <cell r="B92" t="str">
            <v>50-54 ans</v>
          </cell>
          <cell r="C92" t="str">
            <v>F</v>
          </cell>
          <cell r="D92" t="str">
            <v>03</v>
          </cell>
          <cell r="E92">
            <v>155</v>
          </cell>
          <cell r="F92">
            <v>1.395806636655323E-2</v>
          </cell>
        </row>
        <row r="93">
          <cell r="A93" t="str">
            <v>NON-TITULAIRES</v>
          </cell>
          <cell r="B93" t="str">
            <v>50-54 ans</v>
          </cell>
          <cell r="C93" t="str">
            <v>F</v>
          </cell>
          <cell r="D93" t="str">
            <v>04</v>
          </cell>
          <cell r="E93">
            <v>212</v>
          </cell>
          <cell r="F93">
            <v>1.9091032707801839E-2</v>
          </cell>
        </row>
        <row r="94">
          <cell r="A94" t="str">
            <v>NON-TITULAIRES</v>
          </cell>
          <cell r="B94" t="str">
            <v>50-54 ans</v>
          </cell>
          <cell r="C94" t="str">
            <v>F</v>
          </cell>
          <cell r="D94" t="str">
            <v>05</v>
          </cell>
          <cell r="E94">
            <v>1114</v>
          </cell>
          <cell r="F94">
            <v>0.10031797375703419</v>
          </cell>
        </row>
        <row r="95">
          <cell r="A95" t="str">
            <v>NON-TITULAIRES</v>
          </cell>
          <cell r="B95" t="str">
            <v>50-54 ans</v>
          </cell>
          <cell r="C95" t="str">
            <v>F</v>
          </cell>
          <cell r="D95" t="str">
            <v>77</v>
          </cell>
          <cell r="E95">
            <v>101</v>
          </cell>
          <cell r="F95">
            <v>9.0952561485282343E-3</v>
          </cell>
        </row>
        <row r="96">
          <cell r="A96" t="str">
            <v>NON-TITULAIRES</v>
          </cell>
          <cell r="B96" t="str">
            <v>50-54 ans</v>
          </cell>
          <cell r="C96" t="str">
            <v>F</v>
          </cell>
          <cell r="D96" t="str">
            <v>99</v>
          </cell>
          <cell r="E96">
            <v>376</v>
          </cell>
          <cell r="F96">
            <v>3.38595674440259E-2</v>
          </cell>
        </row>
        <row r="97">
          <cell r="A97" t="str">
            <v>NON-TITULAIRES</v>
          </cell>
          <cell r="B97" t="str">
            <v>50-54 ans</v>
          </cell>
          <cell r="C97" t="str">
            <v>M</v>
          </cell>
          <cell r="D97" t="str">
            <v>01</v>
          </cell>
          <cell r="E97">
            <v>172</v>
          </cell>
          <cell r="F97">
            <v>1.5488951064820358E-2</v>
          </cell>
        </row>
        <row r="98">
          <cell r="A98" t="str">
            <v>NON-TITULAIRES</v>
          </cell>
          <cell r="B98" t="str">
            <v>50-54 ans</v>
          </cell>
          <cell r="C98" t="str">
            <v>M</v>
          </cell>
          <cell r="D98" t="str">
            <v>02</v>
          </cell>
          <cell r="E98">
            <v>698</v>
          </cell>
          <cell r="F98">
            <v>6.2856324670026803E-2</v>
          </cell>
        </row>
        <row r="99">
          <cell r="A99" t="str">
            <v>NON-TITULAIRES</v>
          </cell>
          <cell r="B99" t="str">
            <v>50-54 ans</v>
          </cell>
          <cell r="C99" t="str">
            <v>M</v>
          </cell>
          <cell r="D99" t="str">
            <v>03</v>
          </cell>
          <cell r="E99">
            <v>37</v>
          </cell>
          <cell r="F99">
            <v>3.3319255197578682E-3</v>
          </cell>
        </row>
        <row r="100">
          <cell r="A100" t="str">
            <v>NON-TITULAIRES</v>
          </cell>
          <cell r="B100" t="str">
            <v>50-54 ans</v>
          </cell>
          <cell r="C100" t="str">
            <v>M</v>
          </cell>
          <cell r="D100" t="str">
            <v>04</v>
          </cell>
          <cell r="E100">
            <v>113</v>
          </cell>
          <cell r="F100">
            <v>1.0175880641422677E-2</v>
          </cell>
        </row>
        <row r="101">
          <cell r="A101" t="str">
            <v>NON-TITULAIRES</v>
          </cell>
          <cell r="B101" t="str">
            <v>50-54 ans</v>
          </cell>
          <cell r="C101" t="str">
            <v>M</v>
          </cell>
          <cell r="D101" t="str">
            <v>05</v>
          </cell>
          <cell r="E101">
            <v>1290</v>
          </cell>
          <cell r="F101">
            <v>0.11616713298615269</v>
          </cell>
        </row>
        <row r="102">
          <cell r="A102" t="str">
            <v>NON-TITULAIRES</v>
          </cell>
          <cell r="B102" t="str">
            <v>50-54 ans</v>
          </cell>
          <cell r="C102" t="str">
            <v>M</v>
          </cell>
          <cell r="D102" t="str">
            <v>77</v>
          </cell>
          <cell r="E102">
            <v>106</v>
          </cell>
          <cell r="F102">
            <v>9.5455163539009194E-3</v>
          </cell>
        </row>
        <row r="103">
          <cell r="A103" t="str">
            <v>NON-TITULAIRES</v>
          </cell>
          <cell r="B103" t="str">
            <v>50-54 ans</v>
          </cell>
          <cell r="C103" t="str">
            <v>M</v>
          </cell>
          <cell r="D103" t="str">
            <v>99</v>
          </cell>
          <cell r="E103">
            <v>417</v>
          </cell>
          <cell r="F103">
            <v>3.755170112808192E-2</v>
          </cell>
        </row>
        <row r="104">
          <cell r="A104" t="str">
            <v>NON-TITULAIRES</v>
          </cell>
          <cell r="B104" t="str">
            <v>55-59 ans</v>
          </cell>
          <cell r="C104" t="str">
            <v>F</v>
          </cell>
          <cell r="D104" t="str">
            <v>01</v>
          </cell>
          <cell r="E104">
            <v>1122</v>
          </cell>
          <cell r="F104">
            <v>0.10103839008563048</v>
          </cell>
        </row>
        <row r="105">
          <cell r="A105" t="str">
            <v>NON-TITULAIRES</v>
          </cell>
          <cell r="B105" t="str">
            <v>55-59 ans</v>
          </cell>
          <cell r="C105" t="str">
            <v>F</v>
          </cell>
          <cell r="D105" t="str">
            <v>02</v>
          </cell>
          <cell r="E105">
            <v>5371</v>
          </cell>
          <cell r="F105">
            <v>0.48366951261133806</v>
          </cell>
        </row>
        <row r="106">
          <cell r="A106" t="str">
            <v>NON-TITULAIRES</v>
          </cell>
          <cell r="B106" t="str">
            <v>55-59 ans</v>
          </cell>
          <cell r="C106" t="str">
            <v>F</v>
          </cell>
          <cell r="D106" t="str">
            <v>03</v>
          </cell>
          <cell r="E106">
            <v>132</v>
          </cell>
          <cell r="F106">
            <v>1.1886869421838881E-2</v>
          </cell>
        </row>
        <row r="107">
          <cell r="A107" t="str">
            <v>NON-TITULAIRES</v>
          </cell>
          <cell r="B107" t="str">
            <v>55-59 ans</v>
          </cell>
          <cell r="C107" t="str">
            <v>F</v>
          </cell>
          <cell r="D107" t="str">
            <v>04</v>
          </cell>
          <cell r="E107">
            <v>183</v>
          </cell>
          <cell r="F107">
            <v>1.6479523516640265E-2</v>
          </cell>
        </row>
        <row r="108">
          <cell r="A108" t="str">
            <v>NON-TITULAIRES</v>
          </cell>
          <cell r="B108" t="str">
            <v>55-59 ans</v>
          </cell>
          <cell r="C108" t="str">
            <v>F</v>
          </cell>
          <cell r="D108" t="str">
            <v>05</v>
          </cell>
          <cell r="E108">
            <v>947</v>
          </cell>
          <cell r="F108">
            <v>8.5279282897586517E-2</v>
          </cell>
        </row>
        <row r="109">
          <cell r="A109" t="str">
            <v>NON-TITULAIRES</v>
          </cell>
          <cell r="B109" t="str">
            <v>55-59 ans</v>
          </cell>
          <cell r="C109" t="str">
            <v>F</v>
          </cell>
          <cell r="D109" t="str">
            <v>77</v>
          </cell>
          <cell r="E109">
            <v>63</v>
          </cell>
          <cell r="F109">
            <v>5.673278587695829E-3</v>
          </cell>
        </row>
        <row r="110">
          <cell r="A110" t="str">
            <v>NON-TITULAIRES</v>
          </cell>
          <cell r="B110" t="str">
            <v>55-59 ans</v>
          </cell>
          <cell r="C110" t="str">
            <v>F</v>
          </cell>
          <cell r="D110" t="str">
            <v>99</v>
          </cell>
          <cell r="E110">
            <v>309</v>
          </cell>
          <cell r="F110">
            <v>2.7826080692031924E-2</v>
          </cell>
        </row>
        <row r="111">
          <cell r="A111" t="str">
            <v>NON-TITULAIRES</v>
          </cell>
          <cell r="B111" t="str">
            <v>55-59 ans</v>
          </cell>
          <cell r="C111" t="str">
            <v>M</v>
          </cell>
          <cell r="D111" t="str">
            <v>01</v>
          </cell>
          <cell r="E111">
            <v>199</v>
          </cell>
          <cell r="F111">
            <v>1.7920356173832856E-2</v>
          </cell>
        </row>
        <row r="112">
          <cell r="A112" t="str">
            <v>NON-TITULAIRES</v>
          </cell>
          <cell r="B112" t="str">
            <v>55-59 ans</v>
          </cell>
          <cell r="C112" t="str">
            <v>M</v>
          </cell>
          <cell r="D112" t="str">
            <v>02</v>
          </cell>
          <cell r="E112">
            <v>746</v>
          </cell>
          <cell r="F112">
            <v>6.7178822641604574E-2</v>
          </cell>
        </row>
        <row r="113">
          <cell r="A113" t="str">
            <v>NON-TITULAIRES</v>
          </cell>
          <cell r="B113" t="str">
            <v>55-59 ans</v>
          </cell>
          <cell r="C113" t="str">
            <v>M</v>
          </cell>
          <cell r="D113" t="str">
            <v>03</v>
          </cell>
          <cell r="E113">
            <v>27</v>
          </cell>
          <cell r="F113">
            <v>2.431405109012498E-3</v>
          </cell>
        </row>
        <row r="114">
          <cell r="A114" t="str">
            <v>NON-TITULAIRES</v>
          </cell>
          <cell r="B114" t="str">
            <v>55-59 ans</v>
          </cell>
          <cell r="C114" t="str">
            <v>M</v>
          </cell>
          <cell r="D114" t="str">
            <v>04</v>
          </cell>
          <cell r="E114">
            <v>80</v>
          </cell>
          <cell r="F114">
            <v>7.2041632859629577E-3</v>
          </cell>
        </row>
        <row r="115">
          <cell r="A115" t="str">
            <v>NON-TITULAIRES</v>
          </cell>
          <cell r="B115" t="str">
            <v>55-59 ans</v>
          </cell>
          <cell r="C115" t="str">
            <v>M</v>
          </cell>
          <cell r="D115" t="str">
            <v>05</v>
          </cell>
          <cell r="E115">
            <v>1126</v>
          </cell>
          <cell r="F115">
            <v>0.10139859824992863</v>
          </cell>
        </row>
        <row r="116">
          <cell r="A116" t="str">
            <v>NON-TITULAIRES</v>
          </cell>
          <cell r="B116" t="str">
            <v>55-59 ans</v>
          </cell>
          <cell r="C116" t="str">
            <v>M</v>
          </cell>
          <cell r="D116" t="str">
            <v>77</v>
          </cell>
          <cell r="E116">
            <v>67</v>
          </cell>
          <cell r="F116">
            <v>6.0334867519939769E-3</v>
          </cell>
        </row>
        <row r="117">
          <cell r="A117" t="str">
            <v>NON-TITULAIRES</v>
          </cell>
          <cell r="B117" t="str">
            <v>55-59 ans</v>
          </cell>
          <cell r="C117" t="str">
            <v>M</v>
          </cell>
          <cell r="D117" t="str">
            <v>99</v>
          </cell>
          <cell r="E117">
            <v>267</v>
          </cell>
          <cell r="F117">
            <v>2.4043894966901371E-2</v>
          </cell>
        </row>
        <row r="118">
          <cell r="A118" t="str">
            <v>NON-TITULAIRES</v>
          </cell>
          <cell r="B118" t="str">
            <v>60 ans et plus</v>
          </cell>
          <cell r="C118" t="str">
            <v>F</v>
          </cell>
          <cell r="D118" t="str">
            <v>01</v>
          </cell>
          <cell r="E118">
            <v>451</v>
          </cell>
          <cell r="F118">
            <v>4.0613470524616176E-2</v>
          </cell>
        </row>
        <row r="119">
          <cell r="A119" t="str">
            <v>NON-TITULAIRES</v>
          </cell>
          <cell r="B119" t="str">
            <v>60 ans et plus</v>
          </cell>
          <cell r="C119" t="str">
            <v>F</v>
          </cell>
          <cell r="D119" t="str">
            <v>02</v>
          </cell>
          <cell r="E119">
            <v>2228</v>
          </cell>
          <cell r="F119">
            <v>0.20063594751406838</v>
          </cell>
        </row>
        <row r="120">
          <cell r="A120" t="str">
            <v>NON-TITULAIRES</v>
          </cell>
          <cell r="B120" t="str">
            <v>60 ans et plus</v>
          </cell>
          <cell r="C120" t="str">
            <v>F</v>
          </cell>
          <cell r="D120" t="str">
            <v>03</v>
          </cell>
          <cell r="E120">
            <v>40</v>
          </cell>
          <cell r="F120">
            <v>3.6020816429814789E-3</v>
          </cell>
        </row>
        <row r="121">
          <cell r="A121" t="str">
            <v>NON-TITULAIRES</v>
          </cell>
          <cell r="B121" t="str">
            <v>60 ans et plus</v>
          </cell>
          <cell r="C121" t="str">
            <v>F</v>
          </cell>
          <cell r="D121" t="str">
            <v>04</v>
          </cell>
          <cell r="E121">
            <v>79</v>
          </cell>
          <cell r="F121">
            <v>7.1141112448884205E-3</v>
          </cell>
        </row>
        <row r="122">
          <cell r="A122" t="str">
            <v>NON-TITULAIRES</v>
          </cell>
          <cell r="B122" t="str">
            <v>60 ans et plus</v>
          </cell>
          <cell r="C122" t="str">
            <v>F</v>
          </cell>
          <cell r="D122" t="str">
            <v>05</v>
          </cell>
          <cell r="E122">
            <v>223</v>
          </cell>
          <cell r="F122">
            <v>2.0081605159621745E-2</v>
          </cell>
        </row>
        <row r="123">
          <cell r="A123" t="str">
            <v>NON-TITULAIRES</v>
          </cell>
          <cell r="B123" t="str">
            <v>60 ans et plus</v>
          </cell>
          <cell r="C123" t="str">
            <v>F</v>
          </cell>
          <cell r="D123" t="str">
            <v>77</v>
          </cell>
          <cell r="E123">
            <v>24</v>
          </cell>
          <cell r="F123">
            <v>2.1612489857888873E-3</v>
          </cell>
        </row>
        <row r="124">
          <cell r="A124" t="str">
            <v>NON-TITULAIRES</v>
          </cell>
          <cell r="B124" t="str">
            <v>60 ans et plus</v>
          </cell>
          <cell r="C124" t="str">
            <v>F</v>
          </cell>
          <cell r="D124" t="str">
            <v>99</v>
          </cell>
          <cell r="E124">
            <v>136</v>
          </cell>
          <cell r="F124">
            <v>1.2247077586137028E-2</v>
          </cell>
        </row>
        <row r="125">
          <cell r="A125" t="str">
            <v>NON-TITULAIRES</v>
          </cell>
          <cell r="B125" t="str">
            <v>60 ans et plus</v>
          </cell>
          <cell r="C125" t="str">
            <v>M</v>
          </cell>
          <cell r="D125" t="str">
            <v>01</v>
          </cell>
          <cell r="E125">
            <v>219</v>
          </cell>
          <cell r="F125">
            <v>1.9721396995323597E-2</v>
          </cell>
        </row>
        <row r="126">
          <cell r="A126" t="str">
            <v>NON-TITULAIRES</v>
          </cell>
          <cell r="B126" t="str">
            <v>60 ans et plus</v>
          </cell>
          <cell r="C126" t="str">
            <v>M</v>
          </cell>
          <cell r="D126" t="str">
            <v>02</v>
          </cell>
          <cell r="E126">
            <v>504</v>
          </cell>
          <cell r="F126">
            <v>4.5386228701566632E-2</v>
          </cell>
        </row>
        <row r="127">
          <cell r="A127" t="str">
            <v>NON-TITULAIRES</v>
          </cell>
          <cell r="B127" t="str">
            <v>60 ans et plus</v>
          </cell>
          <cell r="C127" t="str">
            <v>M</v>
          </cell>
          <cell r="D127" t="str">
            <v>03</v>
          </cell>
          <cell r="E127">
            <v>39</v>
          </cell>
          <cell r="F127">
            <v>3.5120296019069417E-3</v>
          </cell>
        </row>
        <row r="128">
          <cell r="A128" t="str">
            <v>NON-TITULAIRES</v>
          </cell>
          <cell r="B128" t="str">
            <v>60 ans et plus</v>
          </cell>
          <cell r="C128" t="str">
            <v>M</v>
          </cell>
          <cell r="D128" t="str">
            <v>04</v>
          </cell>
          <cell r="E128">
            <v>34</v>
          </cell>
          <cell r="F128">
            <v>3.061769396534257E-3</v>
          </cell>
        </row>
        <row r="129">
          <cell r="A129" t="str">
            <v>NON-TITULAIRES</v>
          </cell>
          <cell r="B129" t="str">
            <v>60 ans et plus</v>
          </cell>
          <cell r="C129" t="str">
            <v>M</v>
          </cell>
          <cell r="D129" t="str">
            <v>05</v>
          </cell>
          <cell r="E129">
            <v>311</v>
          </cell>
          <cell r="F129">
            <v>2.8006184774180997E-2</v>
          </cell>
        </row>
        <row r="130">
          <cell r="A130" t="str">
            <v>NON-TITULAIRES</v>
          </cell>
          <cell r="B130" t="str">
            <v>60 ans et plus</v>
          </cell>
          <cell r="C130" t="str">
            <v>M</v>
          </cell>
          <cell r="D130" t="str">
            <v>77</v>
          </cell>
          <cell r="E130">
            <v>22</v>
          </cell>
          <cell r="F130">
            <v>1.9811449036398134E-3</v>
          </cell>
        </row>
        <row r="131">
          <cell r="A131" t="str">
            <v>NON-TITULAIRES</v>
          </cell>
          <cell r="B131" t="str">
            <v>60 ans et plus</v>
          </cell>
          <cell r="C131" t="str">
            <v>M</v>
          </cell>
          <cell r="D131" t="str">
            <v>99</v>
          </cell>
          <cell r="E131">
            <v>105</v>
          </cell>
          <cell r="F131">
            <v>9.4554643128263813E-3</v>
          </cell>
        </row>
        <row r="132">
          <cell r="A132" t="str">
            <v>NON-TITULAIRES</v>
          </cell>
          <cell r="B132" t="str">
            <v>moins de 25 ans</v>
          </cell>
          <cell r="C132" t="str">
            <v>F</v>
          </cell>
          <cell r="D132" t="str">
            <v>01</v>
          </cell>
          <cell r="E132">
            <v>2899</v>
          </cell>
          <cell r="F132">
            <v>0.26106086707508269</v>
          </cell>
        </row>
        <row r="133">
          <cell r="A133" t="str">
            <v>NON-TITULAIRES</v>
          </cell>
          <cell r="B133" t="str">
            <v>moins de 25 ans</v>
          </cell>
          <cell r="C133" t="str">
            <v>F</v>
          </cell>
          <cell r="D133" t="str">
            <v>02</v>
          </cell>
          <cell r="E133">
            <v>27852</v>
          </cell>
          <cell r="F133">
            <v>2.5081294480080039</v>
          </cell>
        </row>
        <row r="134">
          <cell r="A134" t="str">
            <v>NON-TITULAIRES</v>
          </cell>
          <cell r="B134" t="str">
            <v>moins de 25 ans</v>
          </cell>
          <cell r="C134" t="str">
            <v>F</v>
          </cell>
          <cell r="D134" t="str">
            <v>03</v>
          </cell>
          <cell r="E134">
            <v>1518</v>
          </cell>
          <cell r="F134">
            <v>0.13669899835114713</v>
          </cell>
        </row>
        <row r="135">
          <cell r="A135" t="str">
            <v>NON-TITULAIRES</v>
          </cell>
          <cell r="B135" t="str">
            <v>moins de 25 ans</v>
          </cell>
          <cell r="C135" t="str">
            <v>F</v>
          </cell>
          <cell r="D135" t="str">
            <v>04</v>
          </cell>
          <cell r="E135">
            <v>776</v>
          </cell>
          <cell r="F135">
            <v>6.9880383873840685E-2</v>
          </cell>
        </row>
        <row r="136">
          <cell r="A136" t="str">
            <v>NON-TITULAIRES</v>
          </cell>
          <cell r="B136" t="str">
            <v>moins de 25 ans</v>
          </cell>
          <cell r="C136" t="str">
            <v>F</v>
          </cell>
          <cell r="D136" t="str">
            <v>05</v>
          </cell>
          <cell r="E136">
            <v>1754</v>
          </cell>
          <cell r="F136">
            <v>0.15795128004473785</v>
          </cell>
        </row>
        <row r="137">
          <cell r="A137" t="str">
            <v>NON-TITULAIRES</v>
          </cell>
          <cell r="B137" t="str">
            <v>moins de 25 ans</v>
          </cell>
          <cell r="C137" t="str">
            <v>F</v>
          </cell>
          <cell r="D137" t="str">
            <v>77</v>
          </cell>
          <cell r="E137">
            <v>523</v>
          </cell>
          <cell r="F137">
            <v>4.7097217481982839E-2</v>
          </cell>
        </row>
        <row r="138">
          <cell r="A138" t="str">
            <v>NON-TITULAIRES</v>
          </cell>
          <cell r="B138" t="str">
            <v>moins de 25 ans</v>
          </cell>
          <cell r="C138" t="str">
            <v>F</v>
          </cell>
          <cell r="D138" t="str">
            <v>99</v>
          </cell>
          <cell r="E138">
            <v>839</v>
          </cell>
          <cell r="F138">
            <v>7.5553662461536525E-2</v>
          </cell>
        </row>
        <row r="139">
          <cell r="A139" t="str">
            <v>NON-TITULAIRES</v>
          </cell>
          <cell r="B139" t="str">
            <v>moins de 25 ans</v>
          </cell>
          <cell r="C139" t="str">
            <v>M</v>
          </cell>
          <cell r="D139" t="str">
            <v>01</v>
          </cell>
          <cell r="E139">
            <v>290</v>
          </cell>
          <cell r="F139">
            <v>2.611509191161572E-2</v>
          </cell>
        </row>
        <row r="140">
          <cell r="A140" t="str">
            <v>NON-TITULAIRES</v>
          </cell>
          <cell r="B140" t="str">
            <v>moins de 25 ans</v>
          </cell>
          <cell r="C140" t="str">
            <v>M</v>
          </cell>
          <cell r="D140" t="str">
            <v>02</v>
          </cell>
          <cell r="E140">
            <v>3524</v>
          </cell>
          <cell r="F140">
            <v>0.31734339274666828</v>
          </cell>
        </row>
        <row r="141">
          <cell r="A141" t="str">
            <v>NON-TITULAIRES</v>
          </cell>
          <cell r="B141" t="str">
            <v>moins de 25 ans</v>
          </cell>
          <cell r="C141" t="str">
            <v>M</v>
          </cell>
          <cell r="D141" t="str">
            <v>03</v>
          </cell>
          <cell r="E141">
            <v>366</v>
          </cell>
          <cell r="F141">
            <v>3.2959047033280529E-2</v>
          </cell>
        </row>
        <row r="142">
          <cell r="A142" t="str">
            <v>NON-TITULAIRES</v>
          </cell>
          <cell r="B142" t="str">
            <v>moins de 25 ans</v>
          </cell>
          <cell r="C142" t="str">
            <v>M</v>
          </cell>
          <cell r="D142" t="str">
            <v>04</v>
          </cell>
          <cell r="E142">
            <v>98</v>
          </cell>
          <cell r="F142">
            <v>8.8251000253046236E-3</v>
          </cell>
        </row>
        <row r="143">
          <cell r="A143" t="str">
            <v>NON-TITULAIRES</v>
          </cell>
          <cell r="B143" t="str">
            <v>moins de 25 ans</v>
          </cell>
          <cell r="C143" t="str">
            <v>M</v>
          </cell>
          <cell r="D143" t="str">
            <v>05</v>
          </cell>
          <cell r="E143">
            <v>2627</v>
          </cell>
          <cell r="F143">
            <v>0.23656671190280862</v>
          </cell>
        </row>
        <row r="144">
          <cell r="A144" t="str">
            <v>NON-TITULAIRES</v>
          </cell>
          <cell r="B144" t="str">
            <v>moins de 25 ans</v>
          </cell>
          <cell r="C144" t="str">
            <v>M</v>
          </cell>
          <cell r="D144" t="str">
            <v>77</v>
          </cell>
          <cell r="E144">
            <v>337</v>
          </cell>
          <cell r="F144">
            <v>3.0347537842118959E-2</v>
          </cell>
        </row>
        <row r="145">
          <cell r="A145" t="str">
            <v>NON-TITULAIRES</v>
          </cell>
          <cell r="B145" t="str">
            <v>moins de 25 ans</v>
          </cell>
          <cell r="C145" t="str">
            <v>M</v>
          </cell>
          <cell r="D145" t="str">
            <v>99</v>
          </cell>
          <cell r="E145">
            <v>350</v>
          </cell>
          <cell r="F145">
            <v>3.1518214376087941E-2</v>
          </cell>
        </row>
        <row r="146">
          <cell r="A146" t="str">
            <v>TITULAIRES</v>
          </cell>
          <cell r="B146" t="str">
            <v>25-29 ans</v>
          </cell>
          <cell r="C146" t="str">
            <v>F</v>
          </cell>
          <cell r="D146" t="str">
            <v>01</v>
          </cell>
          <cell r="E146">
            <v>4725</v>
          </cell>
          <cell r="F146">
            <v>0.42549589407718719</v>
          </cell>
        </row>
        <row r="147">
          <cell r="A147" t="str">
            <v>TITULAIRES</v>
          </cell>
          <cell r="B147" t="str">
            <v>25-29 ans</v>
          </cell>
          <cell r="C147" t="str">
            <v>F</v>
          </cell>
          <cell r="D147" t="str">
            <v>02</v>
          </cell>
          <cell r="E147">
            <v>62714</v>
          </cell>
          <cell r="F147">
            <v>5.6475237039485116</v>
          </cell>
        </row>
        <row r="148">
          <cell r="A148" t="str">
            <v>TITULAIRES</v>
          </cell>
          <cell r="B148" t="str">
            <v>25-29 ans</v>
          </cell>
          <cell r="C148" t="str">
            <v>F</v>
          </cell>
          <cell r="D148" t="str">
            <v>03</v>
          </cell>
          <cell r="E148">
            <v>3051</v>
          </cell>
          <cell r="F148">
            <v>0.2747487773184123</v>
          </cell>
        </row>
        <row r="149">
          <cell r="A149" t="str">
            <v>TITULAIRES</v>
          </cell>
          <cell r="B149" t="str">
            <v>25-29 ans</v>
          </cell>
          <cell r="C149" t="str">
            <v>F</v>
          </cell>
          <cell r="D149" t="str">
            <v>04</v>
          </cell>
          <cell r="E149">
            <v>1475</v>
          </cell>
          <cell r="F149">
            <v>0.13282676058494203</v>
          </cell>
        </row>
        <row r="150">
          <cell r="A150" t="str">
            <v>TITULAIRES</v>
          </cell>
          <cell r="B150" t="str">
            <v>25-29 ans</v>
          </cell>
          <cell r="C150" t="str">
            <v>F</v>
          </cell>
          <cell r="D150" t="str">
            <v>05</v>
          </cell>
          <cell r="E150">
            <v>1601</v>
          </cell>
          <cell r="F150">
            <v>0.14417331776033368</v>
          </cell>
        </row>
        <row r="151">
          <cell r="A151" t="str">
            <v>TITULAIRES</v>
          </cell>
          <cell r="B151" t="str">
            <v>25-29 ans</v>
          </cell>
          <cell r="C151" t="str">
            <v>F</v>
          </cell>
          <cell r="D151" t="str">
            <v>77</v>
          </cell>
          <cell r="E151">
            <v>5</v>
          </cell>
          <cell r="F151">
            <v>4.5026020537268486E-4</v>
          </cell>
        </row>
        <row r="152">
          <cell r="A152" t="str">
            <v>TITULAIRES</v>
          </cell>
          <cell r="B152" t="str">
            <v>25-29 ans</v>
          </cell>
          <cell r="C152" t="str">
            <v>F</v>
          </cell>
          <cell r="D152" t="str">
            <v>99</v>
          </cell>
          <cell r="E152">
            <v>477</v>
          </cell>
          <cell r="F152">
            <v>4.2954823592554134E-2</v>
          </cell>
        </row>
        <row r="153">
          <cell r="A153" t="str">
            <v>TITULAIRES</v>
          </cell>
          <cell r="B153" t="str">
            <v>25-29 ans</v>
          </cell>
          <cell r="C153" t="str">
            <v>M</v>
          </cell>
          <cell r="D153" t="str">
            <v>01</v>
          </cell>
          <cell r="E153">
            <v>436</v>
          </cell>
          <cell r="F153">
            <v>3.926268990849812E-2</v>
          </cell>
        </row>
        <row r="154">
          <cell r="A154" t="str">
            <v>TITULAIRES</v>
          </cell>
          <cell r="B154" t="str">
            <v>25-29 ans</v>
          </cell>
          <cell r="C154" t="str">
            <v>M</v>
          </cell>
          <cell r="D154" t="str">
            <v>02</v>
          </cell>
          <cell r="E154">
            <v>6447</v>
          </cell>
          <cell r="F154">
            <v>0.58056550880753988</v>
          </cell>
        </row>
        <row r="155">
          <cell r="A155" t="str">
            <v>TITULAIRES</v>
          </cell>
          <cell r="B155" t="str">
            <v>25-29 ans</v>
          </cell>
          <cell r="C155" t="str">
            <v>M</v>
          </cell>
          <cell r="D155" t="str">
            <v>03</v>
          </cell>
          <cell r="E155">
            <v>850</v>
          </cell>
          <cell r="F155">
            <v>7.6544234913356421E-2</v>
          </cell>
        </row>
        <row r="156">
          <cell r="A156" t="str">
            <v>TITULAIRES</v>
          </cell>
          <cell r="B156" t="str">
            <v>25-29 ans</v>
          </cell>
          <cell r="C156" t="str">
            <v>M</v>
          </cell>
          <cell r="D156" t="str">
            <v>04</v>
          </cell>
          <cell r="E156">
            <v>129</v>
          </cell>
          <cell r="F156">
            <v>1.1616713298615269E-2</v>
          </cell>
        </row>
        <row r="157">
          <cell r="A157" t="str">
            <v>TITULAIRES</v>
          </cell>
          <cell r="B157" t="str">
            <v>25-29 ans</v>
          </cell>
          <cell r="C157" t="str">
            <v>M</v>
          </cell>
          <cell r="D157" t="str">
            <v>05</v>
          </cell>
          <cell r="E157">
            <v>3825</v>
          </cell>
          <cell r="F157">
            <v>0.34444905711010393</v>
          </cell>
        </row>
        <row r="158">
          <cell r="A158" t="str">
            <v>TITULAIRES</v>
          </cell>
          <cell r="B158" t="str">
            <v>25-29 ans</v>
          </cell>
          <cell r="C158" t="str">
            <v>M</v>
          </cell>
          <cell r="D158" t="str">
            <v>77</v>
          </cell>
          <cell r="E158">
            <v>1</v>
          </cell>
          <cell r="F158">
            <v>9.0052041074536971E-5</v>
          </cell>
        </row>
        <row r="159">
          <cell r="A159" t="str">
            <v>TITULAIRES</v>
          </cell>
          <cell r="B159" t="str">
            <v>25-29 ans</v>
          </cell>
          <cell r="C159" t="str">
            <v>M</v>
          </cell>
          <cell r="D159" t="str">
            <v>99</v>
          </cell>
          <cell r="E159">
            <v>108</v>
          </cell>
          <cell r="F159">
            <v>9.725620436049992E-3</v>
          </cell>
        </row>
        <row r="160">
          <cell r="A160" t="str">
            <v>TITULAIRES</v>
          </cell>
          <cell r="B160" t="str">
            <v>30-34 ans</v>
          </cell>
          <cell r="C160" t="str">
            <v>F</v>
          </cell>
          <cell r="D160" t="str">
            <v>01</v>
          </cell>
          <cell r="E160">
            <v>7463</v>
          </cell>
          <cell r="F160">
            <v>0.67205838253926942</v>
          </cell>
        </row>
        <row r="161">
          <cell r="A161" t="str">
            <v>TITULAIRES</v>
          </cell>
          <cell r="B161" t="str">
            <v>30-34 ans</v>
          </cell>
          <cell r="C161" t="str">
            <v>F</v>
          </cell>
          <cell r="D161" t="str">
            <v>02</v>
          </cell>
          <cell r="E161">
            <v>66990</v>
          </cell>
          <cell r="F161">
            <v>6.0325862315832319</v>
          </cell>
        </row>
        <row r="162">
          <cell r="A162" t="str">
            <v>TITULAIRES</v>
          </cell>
          <cell r="B162" t="str">
            <v>30-34 ans</v>
          </cell>
          <cell r="C162" t="str">
            <v>F</v>
          </cell>
          <cell r="D162" t="str">
            <v>03</v>
          </cell>
          <cell r="E162">
            <v>3136</v>
          </cell>
          <cell r="F162">
            <v>0.28240320080974796</v>
          </cell>
        </row>
        <row r="163">
          <cell r="A163" t="str">
            <v>TITULAIRES</v>
          </cell>
          <cell r="B163" t="str">
            <v>30-34 ans</v>
          </cell>
          <cell r="C163" t="str">
            <v>F</v>
          </cell>
          <cell r="D163" t="str">
            <v>04</v>
          </cell>
          <cell r="E163">
            <v>1976</v>
          </cell>
          <cell r="F163">
            <v>0.17794283316328505</v>
          </cell>
        </row>
        <row r="164">
          <cell r="A164" t="str">
            <v>TITULAIRES</v>
          </cell>
          <cell r="B164" t="str">
            <v>30-34 ans</v>
          </cell>
          <cell r="C164" t="str">
            <v>F</v>
          </cell>
          <cell r="D164" t="str">
            <v>05</v>
          </cell>
          <cell r="E164">
            <v>2227</v>
          </cell>
          <cell r="F164">
            <v>0.20054589547299384</v>
          </cell>
        </row>
        <row r="165">
          <cell r="A165" t="str">
            <v>TITULAIRES</v>
          </cell>
          <cell r="B165" t="str">
            <v>30-34 ans</v>
          </cell>
          <cell r="C165" t="str">
            <v>F</v>
          </cell>
          <cell r="D165" t="str">
            <v>99</v>
          </cell>
          <cell r="E165">
            <v>454</v>
          </cell>
          <cell r="F165">
            <v>4.0883626647839788E-2</v>
          </cell>
        </row>
        <row r="166">
          <cell r="A166" t="str">
            <v>TITULAIRES</v>
          </cell>
          <cell r="B166" t="str">
            <v>30-34 ans</v>
          </cell>
          <cell r="C166" t="str">
            <v>M</v>
          </cell>
          <cell r="D166" t="str">
            <v>01</v>
          </cell>
          <cell r="E166">
            <v>757</v>
          </cell>
          <cell r="F166">
            <v>6.8169395093424484E-2</v>
          </cell>
        </row>
        <row r="167">
          <cell r="A167" t="str">
            <v>TITULAIRES</v>
          </cell>
          <cell r="B167" t="str">
            <v>30-34 ans</v>
          </cell>
          <cell r="C167" t="str">
            <v>M</v>
          </cell>
          <cell r="D167" t="str">
            <v>02</v>
          </cell>
          <cell r="E167">
            <v>8268</v>
          </cell>
          <cell r="F167">
            <v>0.74455027560427167</v>
          </cell>
        </row>
        <row r="168">
          <cell r="A168" t="str">
            <v>TITULAIRES</v>
          </cell>
          <cell r="B168" t="str">
            <v>30-34 ans</v>
          </cell>
          <cell r="C168" t="str">
            <v>M</v>
          </cell>
          <cell r="D168" t="str">
            <v>03</v>
          </cell>
          <cell r="E168">
            <v>1034</v>
          </cell>
          <cell r="F168">
            <v>9.3113810471071229E-2</v>
          </cell>
        </row>
        <row r="169">
          <cell r="A169" t="str">
            <v>TITULAIRES</v>
          </cell>
          <cell r="B169" t="str">
            <v>30-34 ans</v>
          </cell>
          <cell r="C169" t="str">
            <v>M</v>
          </cell>
          <cell r="D169" t="str">
            <v>04</v>
          </cell>
          <cell r="E169">
            <v>381</v>
          </cell>
          <cell r="F169">
            <v>3.4309827649398585E-2</v>
          </cell>
        </row>
        <row r="170">
          <cell r="A170" t="str">
            <v>TITULAIRES</v>
          </cell>
          <cell r="B170" t="str">
            <v>30-34 ans</v>
          </cell>
          <cell r="C170" t="str">
            <v>M</v>
          </cell>
          <cell r="D170" t="str">
            <v>05</v>
          </cell>
          <cell r="E170">
            <v>5703</v>
          </cell>
          <cell r="F170">
            <v>0.51356679024808438</v>
          </cell>
        </row>
        <row r="171">
          <cell r="A171" t="str">
            <v>TITULAIRES</v>
          </cell>
          <cell r="B171" t="str">
            <v>30-34 ans</v>
          </cell>
          <cell r="C171" t="str">
            <v>M</v>
          </cell>
          <cell r="D171" t="str">
            <v>99</v>
          </cell>
          <cell r="E171">
            <v>102</v>
          </cell>
          <cell r="F171">
            <v>9.1853081896027707E-3</v>
          </cell>
        </row>
        <row r="172">
          <cell r="A172" t="str">
            <v>TITULAIRES</v>
          </cell>
          <cell r="B172" t="str">
            <v>35-39 ans</v>
          </cell>
          <cell r="C172" t="str">
            <v>F</v>
          </cell>
          <cell r="D172" t="str">
            <v>01</v>
          </cell>
          <cell r="E172">
            <v>10277</v>
          </cell>
          <cell r="F172">
            <v>0.9254648261230165</v>
          </cell>
        </row>
        <row r="173">
          <cell r="A173" t="str">
            <v>TITULAIRES</v>
          </cell>
          <cell r="B173" t="str">
            <v>35-39 ans</v>
          </cell>
          <cell r="C173" t="str">
            <v>F</v>
          </cell>
          <cell r="D173" t="str">
            <v>02</v>
          </cell>
          <cell r="E173">
            <v>73604</v>
          </cell>
          <cell r="F173">
            <v>6.6281904312502196</v>
          </cell>
        </row>
        <row r="174">
          <cell r="A174" t="str">
            <v>TITULAIRES</v>
          </cell>
          <cell r="B174" t="str">
            <v>35-39 ans</v>
          </cell>
          <cell r="C174" t="str">
            <v>F</v>
          </cell>
          <cell r="D174" t="str">
            <v>03</v>
          </cell>
          <cell r="E174">
            <v>3469</v>
          </cell>
          <cell r="F174">
            <v>0.31239053048756876</v>
          </cell>
        </row>
        <row r="175">
          <cell r="A175" t="str">
            <v>TITULAIRES</v>
          </cell>
          <cell r="B175" t="str">
            <v>35-39 ans</v>
          </cell>
          <cell r="C175" t="str">
            <v>F</v>
          </cell>
          <cell r="D175" t="str">
            <v>04</v>
          </cell>
          <cell r="E175">
            <v>2140</v>
          </cell>
          <cell r="F175">
            <v>0.19271136789950913</v>
          </cell>
        </row>
        <row r="176">
          <cell r="A176" t="str">
            <v>TITULAIRES</v>
          </cell>
          <cell r="B176" t="str">
            <v>35-39 ans</v>
          </cell>
          <cell r="C176" t="str">
            <v>F</v>
          </cell>
          <cell r="D176" t="str">
            <v>05</v>
          </cell>
          <cell r="E176">
            <v>3407</v>
          </cell>
          <cell r="F176">
            <v>0.30680730394094746</v>
          </cell>
        </row>
        <row r="177">
          <cell r="A177" t="str">
            <v>TITULAIRES</v>
          </cell>
          <cell r="B177" t="str">
            <v>35-39 ans</v>
          </cell>
          <cell r="C177" t="str">
            <v>F</v>
          </cell>
          <cell r="D177" t="str">
            <v>99</v>
          </cell>
          <cell r="E177">
            <v>510</v>
          </cell>
          <cell r="F177">
            <v>4.5926540948013857E-2</v>
          </cell>
        </row>
        <row r="178">
          <cell r="A178" t="str">
            <v>TITULAIRES</v>
          </cell>
          <cell r="B178" t="str">
            <v>35-39 ans</v>
          </cell>
          <cell r="C178" t="str">
            <v>M</v>
          </cell>
          <cell r="D178" t="str">
            <v>01</v>
          </cell>
          <cell r="E178">
            <v>954</v>
          </cell>
          <cell r="F178">
            <v>8.5909647185108268E-2</v>
          </cell>
        </row>
        <row r="179">
          <cell r="A179" t="str">
            <v>TITULAIRES</v>
          </cell>
          <cell r="B179" t="str">
            <v>35-39 ans</v>
          </cell>
          <cell r="C179" t="str">
            <v>M</v>
          </cell>
          <cell r="D179" t="str">
            <v>02</v>
          </cell>
          <cell r="E179">
            <v>10810</v>
          </cell>
          <cell r="F179">
            <v>0.97346256401574471</v>
          </cell>
        </row>
        <row r="180">
          <cell r="A180" t="str">
            <v>TITULAIRES</v>
          </cell>
          <cell r="B180" t="str">
            <v>35-39 ans</v>
          </cell>
          <cell r="C180" t="str">
            <v>M</v>
          </cell>
          <cell r="D180" t="str">
            <v>03</v>
          </cell>
          <cell r="E180">
            <v>1074</v>
          </cell>
          <cell r="F180">
            <v>9.6715892114052709E-2</v>
          </cell>
        </row>
        <row r="181">
          <cell r="A181" t="str">
            <v>TITULAIRES</v>
          </cell>
          <cell r="B181" t="str">
            <v>35-39 ans</v>
          </cell>
          <cell r="C181" t="str">
            <v>M</v>
          </cell>
          <cell r="D181" t="str">
            <v>04</v>
          </cell>
          <cell r="E181">
            <v>582</v>
          </cell>
          <cell r="F181">
            <v>5.241028790538052E-2</v>
          </cell>
        </row>
        <row r="182">
          <cell r="A182" t="str">
            <v>TITULAIRES</v>
          </cell>
          <cell r="B182" t="str">
            <v>35-39 ans</v>
          </cell>
          <cell r="C182" t="str">
            <v>M</v>
          </cell>
          <cell r="D182" t="str">
            <v>05</v>
          </cell>
          <cell r="E182">
            <v>8408</v>
          </cell>
          <cell r="F182">
            <v>0.75715756135470691</v>
          </cell>
        </row>
        <row r="183">
          <cell r="A183" t="str">
            <v>TITULAIRES</v>
          </cell>
          <cell r="B183" t="str">
            <v>35-39 ans</v>
          </cell>
          <cell r="C183" t="str">
            <v>M</v>
          </cell>
          <cell r="D183" t="str">
            <v>99</v>
          </cell>
          <cell r="E183">
            <v>109</v>
          </cell>
          <cell r="F183">
            <v>9.8156724771245301E-3</v>
          </cell>
        </row>
        <row r="184">
          <cell r="A184" t="str">
            <v>TITULAIRES</v>
          </cell>
          <cell r="B184" t="str">
            <v>40-44 ans</v>
          </cell>
          <cell r="C184" t="str">
            <v>F</v>
          </cell>
          <cell r="D184" t="str">
            <v>01</v>
          </cell>
          <cell r="E184">
            <v>12688</v>
          </cell>
          <cell r="F184">
            <v>1.1425802971537251</v>
          </cell>
        </row>
        <row r="185">
          <cell r="A185" t="str">
            <v>TITULAIRES</v>
          </cell>
          <cell r="B185" t="str">
            <v>40-44 ans</v>
          </cell>
          <cell r="C185" t="str">
            <v>F</v>
          </cell>
          <cell r="D185" t="str">
            <v>02</v>
          </cell>
          <cell r="E185">
            <v>77931</v>
          </cell>
          <cell r="F185">
            <v>7.0178456129797411</v>
          </cell>
        </row>
        <row r="186">
          <cell r="A186" t="str">
            <v>TITULAIRES</v>
          </cell>
          <cell r="B186" t="str">
            <v>40-44 ans</v>
          </cell>
          <cell r="C186" t="str">
            <v>F</v>
          </cell>
          <cell r="D186" t="str">
            <v>03</v>
          </cell>
          <cell r="E186">
            <v>3859</v>
          </cell>
          <cell r="F186">
            <v>0.34751082650663817</v>
          </cell>
        </row>
        <row r="187">
          <cell r="A187" t="str">
            <v>TITULAIRES</v>
          </cell>
          <cell r="B187" t="str">
            <v>40-44 ans</v>
          </cell>
          <cell r="C187" t="str">
            <v>F</v>
          </cell>
          <cell r="D187" t="str">
            <v>04</v>
          </cell>
          <cell r="E187">
            <v>1897</v>
          </cell>
          <cell r="F187">
            <v>0.17082872191839663</v>
          </cell>
        </row>
        <row r="188">
          <cell r="A188" t="str">
            <v>TITULAIRES</v>
          </cell>
          <cell r="B188" t="str">
            <v>40-44 ans</v>
          </cell>
          <cell r="C188" t="str">
            <v>F</v>
          </cell>
          <cell r="D188" t="str">
            <v>05</v>
          </cell>
          <cell r="E188">
            <v>4613</v>
          </cell>
          <cell r="F188">
            <v>0.41541006547683906</v>
          </cell>
        </row>
        <row r="189">
          <cell r="A189" t="str">
            <v>TITULAIRES</v>
          </cell>
          <cell r="B189" t="str">
            <v>40-44 ans</v>
          </cell>
          <cell r="C189" t="str">
            <v>F</v>
          </cell>
          <cell r="D189" t="str">
            <v>99</v>
          </cell>
          <cell r="E189">
            <v>443</v>
          </cell>
          <cell r="F189">
            <v>3.9893054196019878E-2</v>
          </cell>
        </row>
        <row r="190">
          <cell r="A190" t="str">
            <v>TITULAIRES</v>
          </cell>
          <cell r="B190" t="str">
            <v>40-44 ans</v>
          </cell>
          <cell r="C190" t="str">
            <v>M</v>
          </cell>
          <cell r="D190" t="str">
            <v>01</v>
          </cell>
          <cell r="E190">
            <v>1225</v>
          </cell>
          <cell r="F190">
            <v>0.11031375031630779</v>
          </cell>
        </row>
        <row r="191">
          <cell r="A191" t="str">
            <v>TITULAIRES</v>
          </cell>
          <cell r="B191" t="str">
            <v>40-44 ans</v>
          </cell>
          <cell r="C191" t="str">
            <v>M</v>
          </cell>
          <cell r="D191" t="str">
            <v>02</v>
          </cell>
          <cell r="E191">
            <v>10777</v>
          </cell>
          <cell r="F191">
            <v>0.97049084666028496</v>
          </cell>
        </row>
        <row r="192">
          <cell r="A192" t="str">
            <v>TITULAIRES</v>
          </cell>
          <cell r="B192" t="str">
            <v>40-44 ans</v>
          </cell>
          <cell r="C192" t="str">
            <v>M</v>
          </cell>
          <cell r="D192" t="str">
            <v>03</v>
          </cell>
          <cell r="E192">
            <v>1045</v>
          </cell>
          <cell r="F192">
            <v>9.4104382922891139E-2</v>
          </cell>
        </row>
        <row r="193">
          <cell r="A193" t="str">
            <v>TITULAIRES</v>
          </cell>
          <cell r="B193" t="str">
            <v>40-44 ans</v>
          </cell>
          <cell r="C193" t="str">
            <v>M</v>
          </cell>
          <cell r="D193" t="str">
            <v>04</v>
          </cell>
          <cell r="E193">
            <v>574</v>
          </cell>
          <cell r="F193">
            <v>5.1689871576784223E-2</v>
          </cell>
        </row>
        <row r="194">
          <cell r="A194" t="str">
            <v>TITULAIRES</v>
          </cell>
          <cell r="B194" t="str">
            <v>40-44 ans</v>
          </cell>
          <cell r="C194" t="str">
            <v>M</v>
          </cell>
          <cell r="D194" t="str">
            <v>05</v>
          </cell>
          <cell r="E194">
            <v>10382</v>
          </cell>
          <cell r="F194">
            <v>0.93492029043584279</v>
          </cell>
        </row>
        <row r="195">
          <cell r="A195" t="str">
            <v>TITULAIRES</v>
          </cell>
          <cell r="B195" t="str">
            <v>40-44 ans</v>
          </cell>
          <cell r="C195" t="str">
            <v>M</v>
          </cell>
          <cell r="D195" t="str">
            <v>77</v>
          </cell>
          <cell r="E195">
            <v>1</v>
          </cell>
          <cell r="F195">
            <v>9.0052041074536971E-5</v>
          </cell>
        </row>
        <row r="196">
          <cell r="A196" t="str">
            <v>TITULAIRES</v>
          </cell>
          <cell r="B196" t="str">
            <v>40-44 ans</v>
          </cell>
          <cell r="C196" t="str">
            <v>M</v>
          </cell>
          <cell r="D196" t="str">
            <v>99</v>
          </cell>
          <cell r="E196">
            <v>93</v>
          </cell>
          <cell r="F196">
            <v>8.3748398199319386E-3</v>
          </cell>
        </row>
        <row r="197">
          <cell r="A197" t="str">
            <v>TITULAIRES</v>
          </cell>
          <cell r="B197" t="str">
            <v>45-49 ans</v>
          </cell>
          <cell r="C197" t="str">
            <v>F</v>
          </cell>
          <cell r="D197" t="str">
            <v>01</v>
          </cell>
          <cell r="E197">
            <v>13132</v>
          </cell>
          <cell r="F197">
            <v>1.1825634033908194</v>
          </cell>
        </row>
        <row r="198">
          <cell r="A198" t="str">
            <v>TITULAIRES</v>
          </cell>
          <cell r="B198" t="str">
            <v>45-49 ans</v>
          </cell>
          <cell r="C198" t="str">
            <v>F</v>
          </cell>
          <cell r="D198" t="str">
            <v>02</v>
          </cell>
          <cell r="E198">
            <v>82011</v>
          </cell>
          <cell r="F198">
            <v>7.3852579405638519</v>
          </cell>
        </row>
        <row r="199">
          <cell r="A199" t="str">
            <v>TITULAIRES</v>
          </cell>
          <cell r="B199" t="str">
            <v>45-49 ans</v>
          </cell>
          <cell r="C199" t="str">
            <v>F</v>
          </cell>
          <cell r="D199" t="str">
            <v>03</v>
          </cell>
          <cell r="E199">
            <v>4100</v>
          </cell>
          <cell r="F199">
            <v>0.36921336840560159</v>
          </cell>
        </row>
        <row r="200">
          <cell r="A200" t="str">
            <v>TITULAIRES</v>
          </cell>
          <cell r="B200" t="str">
            <v>45-49 ans</v>
          </cell>
          <cell r="C200" t="str">
            <v>F</v>
          </cell>
          <cell r="D200" t="str">
            <v>04</v>
          </cell>
          <cell r="E200">
            <v>2022</v>
          </cell>
          <cell r="F200">
            <v>0.18208522705271377</v>
          </cell>
        </row>
        <row r="201">
          <cell r="A201" t="str">
            <v>TITULAIRES</v>
          </cell>
          <cell r="B201" t="str">
            <v>45-49 ans</v>
          </cell>
          <cell r="C201" t="str">
            <v>F</v>
          </cell>
          <cell r="D201" t="str">
            <v>05</v>
          </cell>
          <cell r="E201">
            <v>5442</v>
          </cell>
          <cell r="F201">
            <v>0.49006320752763022</v>
          </cell>
        </row>
        <row r="202">
          <cell r="A202" t="str">
            <v>TITULAIRES</v>
          </cell>
          <cell r="B202" t="str">
            <v>45-49 ans</v>
          </cell>
          <cell r="C202" t="str">
            <v>F</v>
          </cell>
          <cell r="D202" t="str">
            <v>77</v>
          </cell>
          <cell r="E202">
            <v>2</v>
          </cell>
          <cell r="F202">
            <v>1.8010408214907394E-4</v>
          </cell>
        </row>
        <row r="203">
          <cell r="A203" t="str">
            <v>TITULAIRES</v>
          </cell>
          <cell r="B203" t="str">
            <v>45-49 ans</v>
          </cell>
          <cell r="C203" t="str">
            <v>F</v>
          </cell>
          <cell r="D203" t="str">
            <v>99</v>
          </cell>
          <cell r="E203">
            <v>460</v>
          </cell>
          <cell r="F203">
            <v>4.1423938894287006E-2</v>
          </cell>
        </row>
        <row r="204">
          <cell r="A204" t="str">
            <v>TITULAIRES</v>
          </cell>
          <cell r="B204" t="str">
            <v>45-49 ans</v>
          </cell>
          <cell r="C204" t="str">
            <v>M</v>
          </cell>
          <cell r="D204" t="str">
            <v>01</v>
          </cell>
          <cell r="E204">
            <v>1378</v>
          </cell>
          <cell r="F204">
            <v>0.12409171260071195</v>
          </cell>
        </row>
        <row r="205">
          <cell r="A205" t="str">
            <v>TITULAIRES</v>
          </cell>
          <cell r="B205" t="str">
            <v>45-49 ans</v>
          </cell>
          <cell r="C205" t="str">
            <v>M</v>
          </cell>
          <cell r="D205" t="str">
            <v>02</v>
          </cell>
          <cell r="E205">
            <v>12177</v>
          </cell>
          <cell r="F205">
            <v>1.0965637041646368</v>
          </cell>
        </row>
        <row r="206">
          <cell r="A206" t="str">
            <v>TITULAIRES</v>
          </cell>
          <cell r="B206" t="str">
            <v>45-49 ans</v>
          </cell>
          <cell r="C206" t="str">
            <v>M</v>
          </cell>
          <cell r="D206" t="str">
            <v>03</v>
          </cell>
          <cell r="E206">
            <v>991</v>
          </cell>
          <cell r="F206">
            <v>8.9241572704866143E-2</v>
          </cell>
        </row>
        <row r="207">
          <cell r="A207" t="str">
            <v>TITULAIRES</v>
          </cell>
          <cell r="B207" t="str">
            <v>45-49 ans</v>
          </cell>
          <cell r="C207" t="str">
            <v>M</v>
          </cell>
          <cell r="D207" t="str">
            <v>04</v>
          </cell>
          <cell r="E207">
            <v>638</v>
          </cell>
          <cell r="F207">
            <v>5.7453202205554589E-2</v>
          </cell>
        </row>
        <row r="208">
          <cell r="A208" t="str">
            <v>TITULAIRES</v>
          </cell>
          <cell r="B208" t="str">
            <v>45-49 ans</v>
          </cell>
          <cell r="C208" t="str">
            <v>M</v>
          </cell>
          <cell r="D208" t="str">
            <v>05</v>
          </cell>
          <cell r="E208">
            <v>11684</v>
          </cell>
          <cell r="F208">
            <v>1.05216804791489</v>
          </cell>
        </row>
        <row r="209">
          <cell r="A209" t="str">
            <v>TITULAIRES</v>
          </cell>
          <cell r="B209" t="str">
            <v>45-49 ans</v>
          </cell>
          <cell r="C209" t="str">
            <v>M</v>
          </cell>
          <cell r="D209" t="str">
            <v>77</v>
          </cell>
          <cell r="E209">
            <v>1</v>
          </cell>
          <cell r="F209">
            <v>9.0052041074536971E-5</v>
          </cell>
        </row>
        <row r="210">
          <cell r="A210" t="str">
            <v>TITULAIRES</v>
          </cell>
          <cell r="B210" t="str">
            <v>45-49 ans</v>
          </cell>
          <cell r="C210" t="str">
            <v>M</v>
          </cell>
          <cell r="D210" t="str">
            <v>99</v>
          </cell>
          <cell r="E210">
            <v>76</v>
          </cell>
          <cell r="F210">
            <v>6.8439551216648098E-3</v>
          </cell>
        </row>
        <row r="211">
          <cell r="A211" t="str">
            <v>TITULAIRES</v>
          </cell>
          <cell r="B211" t="str">
            <v>50-54 ans</v>
          </cell>
          <cell r="C211" t="str">
            <v>F</v>
          </cell>
          <cell r="D211" t="str">
            <v>01</v>
          </cell>
          <cell r="E211">
            <v>15330</v>
          </cell>
          <cell r="F211">
            <v>1.3804977896726518</v>
          </cell>
        </row>
        <row r="212">
          <cell r="A212" t="str">
            <v>TITULAIRES</v>
          </cell>
          <cell r="B212" t="str">
            <v>50-54 ans</v>
          </cell>
          <cell r="C212" t="str">
            <v>F</v>
          </cell>
          <cell r="D212" t="str">
            <v>02</v>
          </cell>
          <cell r="E212">
            <v>85771</v>
          </cell>
          <cell r="F212">
            <v>7.7238536150041108</v>
          </cell>
        </row>
        <row r="213">
          <cell r="A213" t="str">
            <v>TITULAIRES</v>
          </cell>
          <cell r="B213" t="str">
            <v>50-54 ans</v>
          </cell>
          <cell r="C213" t="str">
            <v>F</v>
          </cell>
          <cell r="D213" t="str">
            <v>03</v>
          </cell>
          <cell r="E213">
            <v>5242</v>
          </cell>
          <cell r="F213">
            <v>0.47205279931272282</v>
          </cell>
        </row>
        <row r="214">
          <cell r="A214" t="str">
            <v>TITULAIRES</v>
          </cell>
          <cell r="B214" t="str">
            <v>50-54 ans</v>
          </cell>
          <cell r="C214" t="str">
            <v>F</v>
          </cell>
          <cell r="D214" t="str">
            <v>04</v>
          </cell>
          <cell r="E214">
            <v>2220</v>
          </cell>
          <cell r="F214">
            <v>0.19991553118547209</v>
          </cell>
        </row>
        <row r="215">
          <cell r="A215" t="str">
            <v>TITULAIRES</v>
          </cell>
          <cell r="B215" t="str">
            <v>50-54 ans</v>
          </cell>
          <cell r="C215" t="str">
            <v>F</v>
          </cell>
          <cell r="D215" t="str">
            <v>05</v>
          </cell>
          <cell r="E215">
            <v>6015</v>
          </cell>
          <cell r="F215">
            <v>0.54166302706333991</v>
          </cell>
        </row>
        <row r="216">
          <cell r="A216" t="str">
            <v>TITULAIRES</v>
          </cell>
          <cell r="B216" t="str">
            <v>50-54 ans</v>
          </cell>
          <cell r="C216" t="str">
            <v>F</v>
          </cell>
          <cell r="D216" t="str">
            <v>77</v>
          </cell>
          <cell r="E216">
            <v>5</v>
          </cell>
          <cell r="F216">
            <v>4.5026020537268486E-4</v>
          </cell>
        </row>
        <row r="217">
          <cell r="A217" t="str">
            <v>TITULAIRES</v>
          </cell>
          <cell r="B217" t="str">
            <v>50-54 ans</v>
          </cell>
          <cell r="C217" t="str">
            <v>F</v>
          </cell>
          <cell r="D217" t="str">
            <v>99</v>
          </cell>
          <cell r="E217">
            <v>433</v>
          </cell>
          <cell r="F217">
            <v>3.8992533785274508E-2</v>
          </cell>
        </row>
        <row r="218">
          <cell r="A218" t="str">
            <v>TITULAIRES</v>
          </cell>
          <cell r="B218" t="str">
            <v>50-54 ans</v>
          </cell>
          <cell r="C218" t="str">
            <v>M</v>
          </cell>
          <cell r="D218" t="str">
            <v>01</v>
          </cell>
          <cell r="E218">
            <v>1853</v>
          </cell>
          <cell r="F218">
            <v>0.16686643211111701</v>
          </cell>
        </row>
        <row r="219">
          <cell r="A219" t="str">
            <v>TITULAIRES</v>
          </cell>
          <cell r="B219" t="str">
            <v>50-54 ans</v>
          </cell>
          <cell r="C219" t="str">
            <v>M</v>
          </cell>
          <cell r="D219" t="str">
            <v>02</v>
          </cell>
          <cell r="E219">
            <v>13260</v>
          </cell>
          <cell r="F219">
            <v>1.1940900646483603</v>
          </cell>
        </row>
        <row r="220">
          <cell r="A220" t="str">
            <v>TITULAIRES</v>
          </cell>
          <cell r="B220" t="str">
            <v>50-54 ans</v>
          </cell>
          <cell r="C220" t="str">
            <v>M</v>
          </cell>
          <cell r="D220" t="str">
            <v>03</v>
          </cell>
          <cell r="E220">
            <v>1525</v>
          </cell>
          <cell r="F220">
            <v>0.13732936263866888</v>
          </cell>
        </row>
        <row r="221">
          <cell r="A221" t="str">
            <v>TITULAIRES</v>
          </cell>
          <cell r="B221" t="str">
            <v>50-54 ans</v>
          </cell>
          <cell r="C221" t="str">
            <v>M</v>
          </cell>
          <cell r="D221" t="str">
            <v>04</v>
          </cell>
          <cell r="E221">
            <v>682</v>
          </cell>
          <cell r="F221">
            <v>6.1415492012834215E-2</v>
          </cell>
        </row>
        <row r="222">
          <cell r="A222" t="str">
            <v>TITULAIRES</v>
          </cell>
          <cell r="B222" t="str">
            <v>50-54 ans</v>
          </cell>
          <cell r="C222" t="str">
            <v>M</v>
          </cell>
          <cell r="D222" t="str">
            <v>05</v>
          </cell>
          <cell r="E222">
            <v>12778</v>
          </cell>
          <cell r="F222">
            <v>1.1506849808504334</v>
          </cell>
        </row>
        <row r="223">
          <cell r="A223" t="str">
            <v>TITULAIRES</v>
          </cell>
          <cell r="B223" t="str">
            <v>50-54 ans</v>
          </cell>
          <cell r="C223" t="str">
            <v>M</v>
          </cell>
          <cell r="D223" t="str">
            <v>77</v>
          </cell>
          <cell r="E223">
            <v>1</v>
          </cell>
          <cell r="F223">
            <v>9.0052041074536971E-5</v>
          </cell>
        </row>
        <row r="224">
          <cell r="A224" t="str">
            <v>TITULAIRES</v>
          </cell>
          <cell r="B224" t="str">
            <v>50-54 ans</v>
          </cell>
          <cell r="C224" t="str">
            <v>M</v>
          </cell>
          <cell r="D224" t="str">
            <v>99</v>
          </cell>
          <cell r="E224">
            <v>97</v>
          </cell>
          <cell r="F224">
            <v>8.7350479842300856E-3</v>
          </cell>
        </row>
        <row r="225">
          <cell r="A225" t="str">
            <v>TITULAIRES</v>
          </cell>
          <cell r="B225" t="str">
            <v>55-59 ans</v>
          </cell>
          <cell r="C225" t="str">
            <v>F</v>
          </cell>
          <cell r="D225" t="str">
            <v>01</v>
          </cell>
          <cell r="E225">
            <v>12856</v>
          </cell>
          <cell r="F225">
            <v>1.1577090400542474</v>
          </cell>
        </row>
        <row r="226">
          <cell r="A226" t="str">
            <v>TITULAIRES</v>
          </cell>
          <cell r="B226" t="str">
            <v>55-59 ans</v>
          </cell>
          <cell r="C226" t="str">
            <v>F</v>
          </cell>
          <cell r="D226" t="str">
            <v>02</v>
          </cell>
          <cell r="E226">
            <v>37505</v>
          </cell>
          <cell r="F226">
            <v>3.3774018005005093</v>
          </cell>
        </row>
        <row r="227">
          <cell r="A227" t="str">
            <v>TITULAIRES</v>
          </cell>
          <cell r="B227" t="str">
            <v>55-59 ans</v>
          </cell>
          <cell r="C227" t="str">
            <v>F</v>
          </cell>
          <cell r="D227" t="str">
            <v>03</v>
          </cell>
          <cell r="E227">
            <v>4478</v>
          </cell>
          <cell r="F227">
            <v>0.40325303993177658</v>
          </cell>
        </row>
        <row r="228">
          <cell r="A228" t="str">
            <v>TITULAIRES</v>
          </cell>
          <cell r="B228" t="str">
            <v>55-59 ans</v>
          </cell>
          <cell r="C228" t="str">
            <v>F</v>
          </cell>
          <cell r="D228" t="str">
            <v>04</v>
          </cell>
          <cell r="E228">
            <v>1841</v>
          </cell>
          <cell r="F228">
            <v>0.16578580761822256</v>
          </cell>
        </row>
        <row r="229">
          <cell r="A229" t="str">
            <v>TITULAIRES</v>
          </cell>
          <cell r="B229" t="str">
            <v>55-59 ans</v>
          </cell>
          <cell r="C229" t="str">
            <v>F</v>
          </cell>
          <cell r="D229" t="str">
            <v>05</v>
          </cell>
          <cell r="E229">
            <v>4770</v>
          </cell>
          <cell r="F229">
            <v>0.42954823592554137</v>
          </cell>
        </row>
        <row r="230">
          <cell r="A230" t="str">
            <v>TITULAIRES</v>
          </cell>
          <cell r="B230" t="str">
            <v>55-59 ans</v>
          </cell>
          <cell r="C230" t="str">
            <v>F</v>
          </cell>
          <cell r="D230" t="str">
            <v>77</v>
          </cell>
          <cell r="E230">
            <v>4</v>
          </cell>
          <cell r="F230">
            <v>3.6020816429814789E-4</v>
          </cell>
        </row>
        <row r="231">
          <cell r="A231" t="str">
            <v>TITULAIRES</v>
          </cell>
          <cell r="B231" t="str">
            <v>55-59 ans</v>
          </cell>
          <cell r="C231" t="str">
            <v>F</v>
          </cell>
          <cell r="D231" t="str">
            <v>99</v>
          </cell>
          <cell r="E231">
            <v>259</v>
          </cell>
          <cell r="F231">
            <v>2.3323478638305077E-2</v>
          </cell>
        </row>
        <row r="232">
          <cell r="A232" t="str">
            <v>TITULAIRES</v>
          </cell>
          <cell r="B232" t="str">
            <v>55-59 ans</v>
          </cell>
          <cell r="C232" t="str">
            <v>M</v>
          </cell>
          <cell r="D232" t="str">
            <v>01</v>
          </cell>
          <cell r="E232">
            <v>2191</v>
          </cell>
          <cell r="F232">
            <v>0.19730402199431049</v>
          </cell>
        </row>
        <row r="233">
          <cell r="A233" t="str">
            <v>TITULAIRES</v>
          </cell>
          <cell r="B233" t="str">
            <v>55-59 ans</v>
          </cell>
          <cell r="C233" t="str">
            <v>M</v>
          </cell>
          <cell r="D233" t="str">
            <v>02</v>
          </cell>
          <cell r="E233">
            <v>6950</v>
          </cell>
          <cell r="F233">
            <v>0.625861685468032</v>
          </cell>
        </row>
        <row r="234">
          <cell r="A234" t="str">
            <v>TITULAIRES</v>
          </cell>
          <cell r="B234" t="str">
            <v>55-59 ans</v>
          </cell>
          <cell r="C234" t="str">
            <v>M</v>
          </cell>
          <cell r="D234" t="str">
            <v>03</v>
          </cell>
          <cell r="E234">
            <v>1308</v>
          </cell>
          <cell r="F234">
            <v>0.11778806972549435</v>
          </cell>
        </row>
        <row r="235">
          <cell r="A235" t="str">
            <v>TITULAIRES</v>
          </cell>
          <cell r="B235" t="str">
            <v>55-59 ans</v>
          </cell>
          <cell r="C235" t="str">
            <v>M</v>
          </cell>
          <cell r="D235" t="str">
            <v>04</v>
          </cell>
          <cell r="E235">
            <v>717</v>
          </cell>
          <cell r="F235">
            <v>6.4567313450443004E-2</v>
          </cell>
        </row>
        <row r="236">
          <cell r="A236" t="str">
            <v>TITULAIRES</v>
          </cell>
          <cell r="B236" t="str">
            <v>55-59 ans</v>
          </cell>
          <cell r="C236" t="str">
            <v>M</v>
          </cell>
          <cell r="D236" t="str">
            <v>05</v>
          </cell>
          <cell r="E236">
            <v>10584</v>
          </cell>
          <cell r="F236">
            <v>0.95311080273289928</v>
          </cell>
        </row>
        <row r="237">
          <cell r="A237" t="str">
            <v>TITULAIRES</v>
          </cell>
          <cell r="B237" t="str">
            <v>55-59 ans</v>
          </cell>
          <cell r="C237" t="str">
            <v>M</v>
          </cell>
          <cell r="D237" t="str">
            <v>99</v>
          </cell>
          <cell r="E237">
            <v>74</v>
          </cell>
          <cell r="F237">
            <v>6.6638510395157363E-3</v>
          </cell>
        </row>
        <row r="238">
          <cell r="A238" t="str">
            <v>TITULAIRES</v>
          </cell>
          <cell r="B238" t="str">
            <v>60 ans et plus</v>
          </cell>
          <cell r="C238" t="str">
            <v>F</v>
          </cell>
          <cell r="D238" t="str">
            <v>01</v>
          </cell>
          <cell r="E238">
            <v>2295</v>
          </cell>
          <cell r="F238">
            <v>0.20666943426606235</v>
          </cell>
        </row>
        <row r="239">
          <cell r="A239" t="str">
            <v>TITULAIRES</v>
          </cell>
          <cell r="B239" t="str">
            <v>60 ans et plus</v>
          </cell>
          <cell r="C239" t="str">
            <v>F</v>
          </cell>
          <cell r="D239" t="str">
            <v>02</v>
          </cell>
          <cell r="E239">
            <v>3886</v>
          </cell>
          <cell r="F239">
            <v>0.34994223161565069</v>
          </cell>
        </row>
        <row r="240">
          <cell r="A240" t="str">
            <v>TITULAIRES</v>
          </cell>
          <cell r="B240" t="str">
            <v>60 ans et plus</v>
          </cell>
          <cell r="C240" t="str">
            <v>F</v>
          </cell>
          <cell r="D240" t="str">
            <v>03</v>
          </cell>
          <cell r="E240">
            <v>635</v>
          </cell>
          <cell r="F240">
            <v>5.7183046082330977E-2</v>
          </cell>
        </row>
        <row r="241">
          <cell r="A241" t="str">
            <v>TITULAIRES</v>
          </cell>
          <cell r="B241" t="str">
            <v>60 ans et plus</v>
          </cell>
          <cell r="C241" t="str">
            <v>F</v>
          </cell>
          <cell r="D241" t="str">
            <v>04</v>
          </cell>
          <cell r="E241">
            <v>369</v>
          </cell>
          <cell r="F241">
            <v>3.3229203156504142E-2</v>
          </cell>
        </row>
        <row r="242">
          <cell r="A242" t="str">
            <v>TITULAIRES</v>
          </cell>
          <cell r="B242" t="str">
            <v>60 ans et plus</v>
          </cell>
          <cell r="C242" t="str">
            <v>F</v>
          </cell>
          <cell r="D242" t="str">
            <v>05</v>
          </cell>
          <cell r="E242">
            <v>778</v>
          </cell>
          <cell r="F242">
            <v>7.0060487955989764E-2</v>
          </cell>
        </row>
        <row r="243">
          <cell r="A243" t="str">
            <v>TITULAIRES</v>
          </cell>
          <cell r="B243" t="str">
            <v>60 ans et plus</v>
          </cell>
          <cell r="C243" t="str">
            <v>F</v>
          </cell>
          <cell r="D243" t="str">
            <v>99</v>
          </cell>
          <cell r="E243">
            <v>50</v>
          </cell>
          <cell r="F243">
            <v>4.502602053726849E-3</v>
          </cell>
        </row>
        <row r="244">
          <cell r="A244" t="str">
            <v>TITULAIRES</v>
          </cell>
          <cell r="B244" t="str">
            <v>60 ans et plus</v>
          </cell>
          <cell r="C244" t="str">
            <v>M</v>
          </cell>
          <cell r="D244" t="str">
            <v>01</v>
          </cell>
          <cell r="E244">
            <v>802</v>
          </cell>
          <cell r="F244">
            <v>7.222173694177865E-2</v>
          </cell>
        </row>
        <row r="245">
          <cell r="A245" t="str">
            <v>TITULAIRES</v>
          </cell>
          <cell r="B245" t="str">
            <v>60 ans et plus</v>
          </cell>
          <cell r="C245" t="str">
            <v>M</v>
          </cell>
          <cell r="D245" t="str">
            <v>02</v>
          </cell>
          <cell r="E245">
            <v>834</v>
          </cell>
          <cell r="F245">
            <v>7.510340225616384E-2</v>
          </cell>
        </row>
        <row r="246">
          <cell r="A246" t="str">
            <v>TITULAIRES</v>
          </cell>
          <cell r="B246" t="str">
            <v>60 ans et plus</v>
          </cell>
          <cell r="C246" t="str">
            <v>M</v>
          </cell>
          <cell r="D246" t="str">
            <v>03</v>
          </cell>
          <cell r="E246">
            <v>183</v>
          </cell>
          <cell r="F246">
            <v>1.6479523516640265E-2</v>
          </cell>
        </row>
        <row r="247">
          <cell r="A247" t="str">
            <v>TITULAIRES</v>
          </cell>
          <cell r="B247" t="str">
            <v>60 ans et plus</v>
          </cell>
          <cell r="C247" t="str">
            <v>M</v>
          </cell>
          <cell r="D247" t="str">
            <v>04</v>
          </cell>
          <cell r="E247">
            <v>126</v>
          </cell>
          <cell r="F247">
            <v>1.1346557175391658E-2</v>
          </cell>
        </row>
        <row r="248">
          <cell r="A248" t="str">
            <v>TITULAIRES</v>
          </cell>
          <cell r="B248" t="str">
            <v>60 ans et plus</v>
          </cell>
          <cell r="C248" t="str">
            <v>M</v>
          </cell>
          <cell r="D248" t="str">
            <v>05</v>
          </cell>
          <cell r="E248">
            <v>1238</v>
          </cell>
          <cell r="F248">
            <v>0.11148442685027678</v>
          </cell>
        </row>
        <row r="249">
          <cell r="A249" t="str">
            <v>TITULAIRES</v>
          </cell>
          <cell r="B249" t="str">
            <v>60 ans et plus</v>
          </cell>
          <cell r="C249" t="str">
            <v>M</v>
          </cell>
          <cell r="D249" t="str">
            <v>99</v>
          </cell>
          <cell r="E249">
            <v>15</v>
          </cell>
          <cell r="F249">
            <v>1.3507806161180546E-3</v>
          </cell>
        </row>
        <row r="250">
          <cell r="A250" t="str">
            <v>TITULAIRES</v>
          </cell>
          <cell r="B250" t="str">
            <v>moins de 25 ans</v>
          </cell>
          <cell r="C250" t="str">
            <v>F</v>
          </cell>
          <cell r="D250" t="str">
            <v>01</v>
          </cell>
          <cell r="E250">
            <v>597</v>
          </cell>
          <cell r="F250">
            <v>5.3761068521498569E-2</v>
          </cell>
        </row>
        <row r="251">
          <cell r="A251" t="str">
            <v>TITULAIRES</v>
          </cell>
          <cell r="B251" t="str">
            <v>moins de 25 ans</v>
          </cell>
          <cell r="C251" t="str">
            <v>F</v>
          </cell>
          <cell r="D251" t="str">
            <v>02</v>
          </cell>
          <cell r="E251">
            <v>17291</v>
          </cell>
          <cell r="F251">
            <v>1.5570898422198187</v>
          </cell>
        </row>
        <row r="252">
          <cell r="A252" t="str">
            <v>TITULAIRES</v>
          </cell>
          <cell r="B252" t="str">
            <v>moins de 25 ans</v>
          </cell>
          <cell r="C252" t="str">
            <v>F</v>
          </cell>
          <cell r="D252" t="str">
            <v>03</v>
          </cell>
          <cell r="E252">
            <v>911</v>
          </cell>
          <cell r="F252">
            <v>8.2037409418903182E-2</v>
          </cell>
        </row>
        <row r="253">
          <cell r="A253" t="str">
            <v>TITULAIRES</v>
          </cell>
          <cell r="B253" t="str">
            <v>moins de 25 ans</v>
          </cell>
          <cell r="C253" t="str">
            <v>F</v>
          </cell>
          <cell r="D253" t="str">
            <v>04</v>
          </cell>
          <cell r="E253">
            <v>127</v>
          </cell>
          <cell r="F253">
            <v>1.1436609216466196E-2</v>
          </cell>
        </row>
        <row r="254">
          <cell r="A254" t="str">
            <v>TITULAIRES</v>
          </cell>
          <cell r="B254" t="str">
            <v>moins de 25 ans</v>
          </cell>
          <cell r="C254" t="str">
            <v>F</v>
          </cell>
          <cell r="D254" t="str">
            <v>05</v>
          </cell>
          <cell r="E254">
            <v>374</v>
          </cell>
          <cell r="F254">
            <v>3.3679463361876827E-2</v>
          </cell>
        </row>
        <row r="255">
          <cell r="A255" t="str">
            <v>TITULAIRES</v>
          </cell>
          <cell r="B255" t="str">
            <v>moins de 25 ans</v>
          </cell>
          <cell r="C255" t="str">
            <v>F</v>
          </cell>
          <cell r="D255" t="str">
            <v>77</v>
          </cell>
          <cell r="E255">
            <v>1</v>
          </cell>
          <cell r="F255">
            <v>9.0052041074536971E-5</v>
          </cell>
        </row>
        <row r="256">
          <cell r="A256" t="str">
            <v>TITULAIRES</v>
          </cell>
          <cell r="B256" t="str">
            <v>moins de 25 ans</v>
          </cell>
          <cell r="C256" t="str">
            <v>F</v>
          </cell>
          <cell r="D256" t="str">
            <v>99</v>
          </cell>
          <cell r="E256">
            <v>115</v>
          </cell>
          <cell r="F256">
            <v>1.0355984723571751E-2</v>
          </cell>
        </row>
        <row r="257">
          <cell r="A257" t="str">
            <v>TITULAIRES</v>
          </cell>
          <cell r="B257" t="str">
            <v>moins de 25 ans</v>
          </cell>
          <cell r="C257" t="str">
            <v>M</v>
          </cell>
          <cell r="D257" t="str">
            <v>01</v>
          </cell>
          <cell r="E257">
            <v>55</v>
          </cell>
          <cell r="F257">
            <v>4.9528622590995332E-3</v>
          </cell>
        </row>
        <row r="258">
          <cell r="A258" t="str">
            <v>TITULAIRES</v>
          </cell>
          <cell r="B258" t="str">
            <v>moins de 25 ans</v>
          </cell>
          <cell r="C258" t="str">
            <v>M</v>
          </cell>
          <cell r="D258" t="str">
            <v>02</v>
          </cell>
          <cell r="E258">
            <v>1702</v>
          </cell>
          <cell r="F258">
            <v>0.15326857390886192</v>
          </cell>
        </row>
        <row r="259">
          <cell r="A259" t="str">
            <v>TITULAIRES</v>
          </cell>
          <cell r="B259" t="str">
            <v>moins de 25 ans</v>
          </cell>
          <cell r="C259" t="str">
            <v>M</v>
          </cell>
          <cell r="D259" t="str">
            <v>03</v>
          </cell>
          <cell r="E259">
            <v>264</v>
          </cell>
          <cell r="F259">
            <v>2.3773738843677762E-2</v>
          </cell>
        </row>
        <row r="260">
          <cell r="A260" t="str">
            <v>TITULAIRES</v>
          </cell>
          <cell r="B260" t="str">
            <v>moins de 25 ans</v>
          </cell>
          <cell r="C260" t="str">
            <v>M</v>
          </cell>
          <cell r="D260" t="str">
            <v>04</v>
          </cell>
          <cell r="E260">
            <v>9</v>
          </cell>
          <cell r="F260">
            <v>8.1046836967083274E-4</v>
          </cell>
        </row>
        <row r="261">
          <cell r="A261" t="str">
            <v>TITULAIRES</v>
          </cell>
          <cell r="B261" t="str">
            <v>moins de 25 ans</v>
          </cell>
          <cell r="C261" t="str">
            <v>M</v>
          </cell>
          <cell r="D261" t="str">
            <v>05</v>
          </cell>
          <cell r="E261">
            <v>790</v>
          </cell>
          <cell r="F261">
            <v>7.1141112448884214E-2</v>
          </cell>
        </row>
        <row r="262">
          <cell r="A262" t="str">
            <v>TITULAIRES</v>
          </cell>
          <cell r="B262" t="str">
            <v>moins de 25 ans</v>
          </cell>
          <cell r="C262" t="str">
            <v>M</v>
          </cell>
          <cell r="D262" t="str">
            <v>99</v>
          </cell>
          <cell r="E262">
            <v>25</v>
          </cell>
          <cell r="F262">
            <v>2.2513010268634245E-3</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tous statuts"/>
      <sheetName val="statut_age_FPT"/>
    </sheetNames>
    <sheetDataSet>
      <sheetData sheetId="0" refreshError="1"/>
      <sheetData sheetId="1">
        <row r="1">
          <cell r="A1" t="str">
            <v>statut_final</v>
          </cell>
          <cell r="B1" t="str">
            <v>c_age</v>
          </cell>
          <cell r="C1" t="str">
            <v>SEXE</v>
          </cell>
          <cell r="D1" t="str">
            <v>filiere_final</v>
          </cell>
          <cell r="E1" t="str">
            <v>COUNT</v>
          </cell>
          <cell r="F1" t="str">
            <v>PERCENT</v>
          </cell>
        </row>
        <row r="2">
          <cell r="A2" t="str">
            <v>ASMA</v>
          </cell>
          <cell r="B2" t="str">
            <v>25-29 ans</v>
          </cell>
          <cell r="C2" t="str">
            <v>F</v>
          </cell>
          <cell r="D2" t="str">
            <v>99</v>
          </cell>
          <cell r="E2">
            <v>334</v>
          </cell>
          <cell r="F2">
            <v>1.8442044769996231E-2</v>
          </cell>
        </row>
        <row r="3">
          <cell r="A3" t="str">
            <v>ASMA</v>
          </cell>
          <cell r="B3" t="str">
            <v>25-29 ans</v>
          </cell>
          <cell r="C3" t="str">
            <v>M</v>
          </cell>
          <cell r="D3" t="str">
            <v>99</v>
          </cell>
          <cell r="E3">
            <v>3</v>
          </cell>
          <cell r="F3">
            <v>1.6564710871254097E-4</v>
          </cell>
        </row>
        <row r="4">
          <cell r="A4" t="str">
            <v>ASMA</v>
          </cell>
          <cell r="B4" t="str">
            <v>30-34 ans</v>
          </cell>
          <cell r="C4" t="str">
            <v>F</v>
          </cell>
          <cell r="D4" t="str">
            <v>99</v>
          </cell>
          <cell r="E4">
            <v>1311</v>
          </cell>
          <cell r="F4">
            <v>7.2387786507380411E-2</v>
          </cell>
        </row>
        <row r="5">
          <cell r="A5" t="str">
            <v>ASMA</v>
          </cell>
          <cell r="B5" t="str">
            <v>30-34 ans</v>
          </cell>
          <cell r="C5" t="str">
            <v>M</v>
          </cell>
          <cell r="D5" t="str">
            <v>99</v>
          </cell>
          <cell r="E5">
            <v>19</v>
          </cell>
          <cell r="F5">
            <v>1.0490983551794263E-3</v>
          </cell>
        </row>
        <row r="6">
          <cell r="A6" t="str">
            <v>ASMA</v>
          </cell>
          <cell r="B6" t="str">
            <v>35-39 ans</v>
          </cell>
          <cell r="C6" t="str">
            <v>F</v>
          </cell>
          <cell r="D6" t="str">
            <v>99</v>
          </cell>
          <cell r="E6">
            <v>3358</v>
          </cell>
          <cell r="F6">
            <v>0.18541433035223753</v>
          </cell>
        </row>
        <row r="7">
          <cell r="A7" t="str">
            <v>ASMA</v>
          </cell>
          <cell r="B7" t="str">
            <v>35-39 ans</v>
          </cell>
          <cell r="C7" t="str">
            <v>M</v>
          </cell>
          <cell r="D7" t="str">
            <v>99</v>
          </cell>
          <cell r="E7">
            <v>85</v>
          </cell>
          <cell r="F7">
            <v>4.693334746855328E-3</v>
          </cell>
        </row>
        <row r="8">
          <cell r="A8" t="str">
            <v>ASMA</v>
          </cell>
          <cell r="B8" t="str">
            <v>40-44 ans</v>
          </cell>
          <cell r="C8" t="str">
            <v>F</v>
          </cell>
          <cell r="D8" t="str">
            <v>99</v>
          </cell>
          <cell r="E8">
            <v>5773</v>
          </cell>
          <cell r="F8">
            <v>0.31876025286583304</v>
          </cell>
        </row>
        <row r="9">
          <cell r="A9" t="str">
            <v>ASMA</v>
          </cell>
          <cell r="B9" t="str">
            <v>40-44 ans</v>
          </cell>
          <cell r="C9" t="str">
            <v>M</v>
          </cell>
          <cell r="D9" t="str">
            <v>99</v>
          </cell>
          <cell r="E9">
            <v>203</v>
          </cell>
          <cell r="F9">
            <v>1.1208787689548607E-2</v>
          </cell>
        </row>
        <row r="10">
          <cell r="A10" t="str">
            <v>ASMA</v>
          </cell>
          <cell r="B10" t="str">
            <v>45-49 ans</v>
          </cell>
          <cell r="C10" t="str">
            <v>F</v>
          </cell>
          <cell r="D10" t="str">
            <v>99</v>
          </cell>
          <cell r="E10">
            <v>8655</v>
          </cell>
          <cell r="F10">
            <v>0.47789190863568076</v>
          </cell>
        </row>
        <row r="11">
          <cell r="A11" t="str">
            <v>ASMA</v>
          </cell>
          <cell r="B11" t="str">
            <v>45-49 ans</v>
          </cell>
          <cell r="C11" t="str">
            <v>M</v>
          </cell>
          <cell r="D11" t="str">
            <v>99</v>
          </cell>
          <cell r="E11">
            <v>324</v>
          </cell>
          <cell r="F11">
            <v>1.7889887740954426E-2</v>
          </cell>
        </row>
        <row r="12">
          <cell r="A12" t="str">
            <v>ASMA</v>
          </cell>
          <cell r="B12" t="str">
            <v>50-54 ans</v>
          </cell>
          <cell r="C12" t="str">
            <v>F</v>
          </cell>
          <cell r="D12" t="str">
            <v>99</v>
          </cell>
          <cell r="E12">
            <v>10297</v>
          </cell>
          <cell r="F12">
            <v>0.56855609280434483</v>
          </cell>
        </row>
        <row r="13">
          <cell r="A13" t="str">
            <v>ASMA</v>
          </cell>
          <cell r="B13" t="str">
            <v>50-54 ans</v>
          </cell>
          <cell r="C13" t="str">
            <v>M</v>
          </cell>
          <cell r="D13" t="str">
            <v>99</v>
          </cell>
          <cell r="E13">
            <v>478</v>
          </cell>
          <cell r="F13">
            <v>2.6393105988198197E-2</v>
          </cell>
        </row>
        <row r="14">
          <cell r="A14" t="str">
            <v>ASMA</v>
          </cell>
          <cell r="B14" t="str">
            <v>55-59 ans</v>
          </cell>
          <cell r="C14" t="str">
            <v>F</v>
          </cell>
          <cell r="D14" t="str">
            <v>99</v>
          </cell>
          <cell r="E14">
            <v>10466</v>
          </cell>
          <cell r="F14">
            <v>0.57788754659515129</v>
          </cell>
        </row>
        <row r="15">
          <cell r="A15" t="str">
            <v>ASMA</v>
          </cell>
          <cell r="B15" t="str">
            <v>55-59 ans</v>
          </cell>
          <cell r="C15" t="str">
            <v>M</v>
          </cell>
          <cell r="D15" t="str">
            <v>99</v>
          </cell>
          <cell r="E15">
            <v>449</v>
          </cell>
          <cell r="F15">
            <v>2.4791850603976966E-2</v>
          </cell>
        </row>
        <row r="16">
          <cell r="A16" t="str">
            <v>ASMA</v>
          </cell>
          <cell r="B16" t="str">
            <v>60 ans et plus</v>
          </cell>
          <cell r="C16" t="str">
            <v>F</v>
          </cell>
          <cell r="D16" t="str">
            <v>99</v>
          </cell>
          <cell r="E16">
            <v>6162</v>
          </cell>
          <cell r="F16">
            <v>0.3402391612955592</v>
          </cell>
        </row>
        <row r="17">
          <cell r="A17" t="str">
            <v>ASMA</v>
          </cell>
          <cell r="B17" t="str">
            <v>60 ans et plus</v>
          </cell>
          <cell r="C17" t="str">
            <v>M</v>
          </cell>
          <cell r="D17" t="str">
            <v>99</v>
          </cell>
          <cell r="E17">
            <v>248</v>
          </cell>
          <cell r="F17">
            <v>1.3693494320236721E-2</v>
          </cell>
        </row>
        <row r="18">
          <cell r="A18" t="str">
            <v>ASMA</v>
          </cell>
          <cell r="B18" t="str">
            <v>moins de 25 ans</v>
          </cell>
          <cell r="C18" t="str">
            <v>F</v>
          </cell>
          <cell r="D18" t="str">
            <v>99</v>
          </cell>
          <cell r="E18">
            <v>43</v>
          </cell>
          <cell r="F18">
            <v>2.3742752248797541E-3</v>
          </cell>
        </row>
        <row r="19">
          <cell r="A19" t="str">
            <v>NON-TITULAIRES</v>
          </cell>
          <cell r="B19" t="str">
            <v>25-29 ans</v>
          </cell>
          <cell r="C19" t="str">
            <v>F</v>
          </cell>
          <cell r="D19" t="str">
            <v>01</v>
          </cell>
          <cell r="E19">
            <v>8639</v>
          </cell>
          <cell r="F19">
            <v>0.47700845738921388</v>
          </cell>
        </row>
        <row r="20">
          <cell r="A20" t="str">
            <v>NON-TITULAIRES</v>
          </cell>
          <cell r="B20" t="str">
            <v>25-29 ans</v>
          </cell>
          <cell r="C20" t="str">
            <v>F</v>
          </cell>
          <cell r="D20" t="str">
            <v>03</v>
          </cell>
          <cell r="E20">
            <v>87</v>
          </cell>
          <cell r="F20">
            <v>4.8037661526636882E-3</v>
          </cell>
        </row>
        <row r="21">
          <cell r="A21" t="str">
            <v>NON-TITULAIRES</v>
          </cell>
          <cell r="B21" t="str">
            <v>25-29 ans</v>
          </cell>
          <cell r="C21" t="str">
            <v>F</v>
          </cell>
          <cell r="D21" t="str">
            <v>06</v>
          </cell>
          <cell r="E21">
            <v>6382</v>
          </cell>
          <cell r="F21">
            <v>0.35238661593447884</v>
          </cell>
        </row>
        <row r="22">
          <cell r="A22" t="str">
            <v>NON-TITULAIRES</v>
          </cell>
          <cell r="B22" t="str">
            <v>25-29 ans</v>
          </cell>
          <cell r="C22" t="str">
            <v>F</v>
          </cell>
          <cell r="D22" t="str">
            <v>07</v>
          </cell>
          <cell r="E22">
            <v>2548</v>
          </cell>
          <cell r="F22">
            <v>0.14068961099985147</v>
          </cell>
        </row>
        <row r="23">
          <cell r="A23" t="str">
            <v>NON-TITULAIRES</v>
          </cell>
          <cell r="B23" t="str">
            <v>25-29 ans</v>
          </cell>
          <cell r="C23" t="str">
            <v>F</v>
          </cell>
          <cell r="D23" t="str">
            <v>08</v>
          </cell>
          <cell r="E23">
            <v>387</v>
          </cell>
          <cell r="F23">
            <v>2.1368477023917788E-2</v>
          </cell>
        </row>
        <row r="24">
          <cell r="A24" t="str">
            <v>NON-TITULAIRES</v>
          </cell>
          <cell r="B24" t="str">
            <v>25-29 ans</v>
          </cell>
          <cell r="C24" t="str">
            <v>F</v>
          </cell>
          <cell r="D24" t="str">
            <v>09</v>
          </cell>
          <cell r="E24">
            <v>4690</v>
          </cell>
          <cell r="F24">
            <v>0.25896164662060572</v>
          </cell>
        </row>
        <row r="25">
          <cell r="A25" t="str">
            <v>NON-TITULAIRES</v>
          </cell>
          <cell r="B25" t="str">
            <v>25-29 ans</v>
          </cell>
          <cell r="C25" t="str">
            <v>F</v>
          </cell>
          <cell r="D25" t="str">
            <v>10</v>
          </cell>
          <cell r="E25">
            <v>2766</v>
          </cell>
          <cell r="F25">
            <v>0.15272663423296279</v>
          </cell>
        </row>
        <row r="26">
          <cell r="A26" t="str">
            <v>NON-TITULAIRES</v>
          </cell>
          <cell r="B26" t="str">
            <v>25-29 ans</v>
          </cell>
          <cell r="C26" t="str">
            <v>F</v>
          </cell>
          <cell r="D26" t="str">
            <v>11</v>
          </cell>
          <cell r="E26">
            <v>33</v>
          </cell>
          <cell r="F26">
            <v>1.8221181958379508E-3</v>
          </cell>
        </row>
        <row r="27">
          <cell r="A27" t="str">
            <v>NON-TITULAIRES</v>
          </cell>
          <cell r="B27" t="str">
            <v>25-29 ans</v>
          </cell>
          <cell r="C27" t="str">
            <v>F</v>
          </cell>
          <cell r="D27" t="str">
            <v>12</v>
          </cell>
          <cell r="E27">
            <v>11</v>
          </cell>
          <cell r="F27">
            <v>6.0737273194598365E-4</v>
          </cell>
        </row>
        <row r="28">
          <cell r="A28" t="str">
            <v>NON-TITULAIRES</v>
          </cell>
          <cell r="B28" t="str">
            <v>25-29 ans</v>
          </cell>
          <cell r="C28" t="str">
            <v>F</v>
          </cell>
          <cell r="D28" t="str">
            <v>13</v>
          </cell>
          <cell r="E28">
            <v>4229</v>
          </cell>
          <cell r="F28">
            <v>0.23350720758177862</v>
          </cell>
        </row>
        <row r="29">
          <cell r="A29" t="str">
            <v>NON-TITULAIRES</v>
          </cell>
          <cell r="B29" t="str">
            <v>25-29 ans</v>
          </cell>
          <cell r="C29" t="str">
            <v>F</v>
          </cell>
          <cell r="D29" t="str">
            <v>77</v>
          </cell>
          <cell r="E29">
            <v>3316</v>
          </cell>
          <cell r="F29">
            <v>0.18309527083026197</v>
          </cell>
        </row>
        <row r="30">
          <cell r="A30" t="str">
            <v>NON-TITULAIRES</v>
          </cell>
          <cell r="B30" t="str">
            <v>25-29 ans</v>
          </cell>
          <cell r="C30" t="str">
            <v>F</v>
          </cell>
          <cell r="D30" t="str">
            <v>99</v>
          </cell>
          <cell r="E30">
            <v>813</v>
          </cell>
          <cell r="F30">
            <v>4.4890366461098605E-2</v>
          </cell>
        </row>
        <row r="31">
          <cell r="A31" t="str">
            <v>NON-TITULAIRES</v>
          </cell>
          <cell r="B31" t="str">
            <v>25-29 ans</v>
          </cell>
          <cell r="C31" t="str">
            <v>M</v>
          </cell>
          <cell r="D31" t="str">
            <v>01</v>
          </cell>
          <cell r="E31">
            <v>3069</v>
          </cell>
          <cell r="F31">
            <v>0.16945699221292942</v>
          </cell>
        </row>
        <row r="32">
          <cell r="A32" t="str">
            <v>NON-TITULAIRES</v>
          </cell>
          <cell r="B32" t="str">
            <v>25-29 ans</v>
          </cell>
          <cell r="C32" t="str">
            <v>M</v>
          </cell>
          <cell r="D32" t="str">
            <v>03</v>
          </cell>
          <cell r="E32">
            <v>31</v>
          </cell>
          <cell r="F32">
            <v>1.7116867900295902E-3</v>
          </cell>
        </row>
        <row r="33">
          <cell r="A33" t="str">
            <v>NON-TITULAIRES</v>
          </cell>
          <cell r="B33" t="str">
            <v>25-29 ans</v>
          </cell>
          <cell r="C33" t="str">
            <v>M</v>
          </cell>
          <cell r="D33" t="str">
            <v>06</v>
          </cell>
          <cell r="E33">
            <v>6434</v>
          </cell>
          <cell r="F33">
            <v>0.35525783248549625</v>
          </cell>
        </row>
        <row r="34">
          <cell r="A34" t="str">
            <v>NON-TITULAIRES</v>
          </cell>
          <cell r="B34" t="str">
            <v>25-29 ans</v>
          </cell>
          <cell r="C34" t="str">
            <v>M</v>
          </cell>
          <cell r="D34" t="str">
            <v>07</v>
          </cell>
          <cell r="E34">
            <v>1456</v>
          </cell>
          <cell r="F34">
            <v>8.0394063428486554E-2</v>
          </cell>
        </row>
        <row r="35">
          <cell r="A35" t="str">
            <v>NON-TITULAIRES</v>
          </cell>
          <cell r="B35" t="str">
            <v>25-29 ans</v>
          </cell>
          <cell r="C35" t="str">
            <v>M</v>
          </cell>
          <cell r="D35" t="str">
            <v>08</v>
          </cell>
          <cell r="E35">
            <v>872</v>
          </cell>
          <cell r="F35">
            <v>4.8148092932445249E-2</v>
          </cell>
        </row>
        <row r="36">
          <cell r="A36" t="str">
            <v>NON-TITULAIRES</v>
          </cell>
          <cell r="B36" t="str">
            <v>25-29 ans</v>
          </cell>
          <cell r="C36" t="str">
            <v>M</v>
          </cell>
          <cell r="D36" t="str">
            <v>09</v>
          </cell>
          <cell r="E36">
            <v>290</v>
          </cell>
          <cell r="F36">
            <v>1.6012553842212295E-2</v>
          </cell>
        </row>
        <row r="37">
          <cell r="A37" t="str">
            <v>NON-TITULAIRES</v>
          </cell>
          <cell r="B37" t="str">
            <v>25-29 ans</v>
          </cell>
          <cell r="C37" t="str">
            <v>M</v>
          </cell>
          <cell r="D37" t="str">
            <v>10</v>
          </cell>
          <cell r="E37">
            <v>152</v>
          </cell>
          <cell r="F37">
            <v>8.3927868414354102E-3</v>
          </cell>
        </row>
        <row r="38">
          <cell r="A38" t="str">
            <v>NON-TITULAIRES</v>
          </cell>
          <cell r="B38" t="str">
            <v>25-29 ans</v>
          </cell>
          <cell r="C38" t="str">
            <v>M</v>
          </cell>
          <cell r="D38" t="str">
            <v>11</v>
          </cell>
          <cell r="E38">
            <v>61</v>
          </cell>
          <cell r="F38">
            <v>3.3681578771550002E-3</v>
          </cell>
        </row>
        <row r="39">
          <cell r="A39" t="str">
            <v>NON-TITULAIRES</v>
          </cell>
          <cell r="B39" t="str">
            <v>25-29 ans</v>
          </cell>
          <cell r="C39" t="str">
            <v>M</v>
          </cell>
          <cell r="D39" t="str">
            <v>12</v>
          </cell>
          <cell r="E39">
            <v>5</v>
          </cell>
          <cell r="F39">
            <v>2.7607851452090166E-4</v>
          </cell>
        </row>
        <row r="40">
          <cell r="A40" t="str">
            <v>NON-TITULAIRES</v>
          </cell>
          <cell r="B40" t="str">
            <v>25-29 ans</v>
          </cell>
          <cell r="C40" t="str">
            <v>M</v>
          </cell>
          <cell r="D40" t="str">
            <v>13</v>
          </cell>
          <cell r="E40">
            <v>2207</v>
          </cell>
          <cell r="F40">
            <v>0.12186105630952598</v>
          </cell>
        </row>
        <row r="41">
          <cell r="A41" t="str">
            <v>NON-TITULAIRES</v>
          </cell>
          <cell r="B41" t="str">
            <v>25-29 ans</v>
          </cell>
          <cell r="C41" t="str">
            <v>M</v>
          </cell>
          <cell r="D41" t="str">
            <v>77</v>
          </cell>
          <cell r="E41">
            <v>1867</v>
          </cell>
          <cell r="F41">
            <v>0.10308771732210467</v>
          </cell>
        </row>
        <row r="42">
          <cell r="A42" t="str">
            <v>NON-TITULAIRES</v>
          </cell>
          <cell r="B42" t="str">
            <v>25-29 ans</v>
          </cell>
          <cell r="C42" t="str">
            <v>M</v>
          </cell>
          <cell r="D42" t="str">
            <v>99</v>
          </cell>
          <cell r="E42">
            <v>474</v>
          </cell>
          <cell r="F42">
            <v>2.6172243176581476E-2</v>
          </cell>
        </row>
        <row r="43">
          <cell r="A43" t="str">
            <v>NON-TITULAIRES</v>
          </cell>
          <cell r="B43" t="str">
            <v>30-34 ans</v>
          </cell>
          <cell r="C43" t="str">
            <v>F</v>
          </cell>
          <cell r="D43" t="str">
            <v>01</v>
          </cell>
          <cell r="E43">
            <v>6997</v>
          </cell>
          <cell r="F43">
            <v>0.38634427322054976</v>
          </cell>
        </row>
        <row r="44">
          <cell r="A44" t="str">
            <v>NON-TITULAIRES</v>
          </cell>
          <cell r="B44" t="str">
            <v>30-34 ans</v>
          </cell>
          <cell r="C44" t="str">
            <v>F</v>
          </cell>
          <cell r="D44" t="str">
            <v>03</v>
          </cell>
          <cell r="E44">
            <v>53</v>
          </cell>
          <cell r="F44">
            <v>2.9264322539215575E-3</v>
          </cell>
        </row>
        <row r="45">
          <cell r="A45" t="str">
            <v>NON-TITULAIRES</v>
          </cell>
          <cell r="B45" t="str">
            <v>30-34 ans</v>
          </cell>
          <cell r="C45" t="str">
            <v>F</v>
          </cell>
          <cell r="D45" t="str">
            <v>06</v>
          </cell>
          <cell r="E45">
            <v>6273</v>
          </cell>
          <cell r="F45">
            <v>0.3463681043179232</v>
          </cell>
        </row>
        <row r="46">
          <cell r="A46" t="str">
            <v>NON-TITULAIRES</v>
          </cell>
          <cell r="B46" t="str">
            <v>30-34 ans</v>
          </cell>
          <cell r="C46" t="str">
            <v>F</v>
          </cell>
          <cell r="D46" t="str">
            <v>07</v>
          </cell>
          <cell r="E46">
            <v>2009</v>
          </cell>
          <cell r="F46">
            <v>0.11092834713449828</v>
          </cell>
        </row>
        <row r="47">
          <cell r="A47" t="str">
            <v>NON-TITULAIRES</v>
          </cell>
          <cell r="B47" t="str">
            <v>30-34 ans</v>
          </cell>
          <cell r="C47" t="str">
            <v>F</v>
          </cell>
          <cell r="D47" t="str">
            <v>08</v>
          </cell>
          <cell r="E47">
            <v>343</v>
          </cell>
          <cell r="F47">
            <v>1.8938986096133852E-2</v>
          </cell>
        </row>
        <row r="48">
          <cell r="A48" t="str">
            <v>NON-TITULAIRES</v>
          </cell>
          <cell r="B48" t="str">
            <v>30-34 ans</v>
          </cell>
          <cell r="C48" t="str">
            <v>F</v>
          </cell>
          <cell r="D48" t="str">
            <v>09</v>
          </cell>
          <cell r="E48">
            <v>3719</v>
          </cell>
          <cell r="F48">
            <v>0.20534719910064664</v>
          </cell>
        </row>
        <row r="49">
          <cell r="A49" t="str">
            <v>NON-TITULAIRES</v>
          </cell>
          <cell r="B49" t="str">
            <v>30-34 ans</v>
          </cell>
          <cell r="C49" t="str">
            <v>F</v>
          </cell>
          <cell r="D49" t="str">
            <v>10</v>
          </cell>
          <cell r="E49">
            <v>2038</v>
          </cell>
          <cell r="F49">
            <v>0.1125296025187195</v>
          </cell>
        </row>
        <row r="50">
          <cell r="A50" t="str">
            <v>NON-TITULAIRES</v>
          </cell>
          <cell r="B50" t="str">
            <v>30-34 ans</v>
          </cell>
          <cell r="C50" t="str">
            <v>F</v>
          </cell>
          <cell r="D50" t="str">
            <v>11</v>
          </cell>
          <cell r="E50">
            <v>27</v>
          </cell>
          <cell r="F50">
            <v>1.4908239784128688E-3</v>
          </cell>
        </row>
        <row r="51">
          <cell r="A51" t="str">
            <v>NON-TITULAIRES</v>
          </cell>
          <cell r="B51" t="str">
            <v>30-34 ans</v>
          </cell>
          <cell r="C51" t="str">
            <v>F</v>
          </cell>
          <cell r="D51" t="str">
            <v>12</v>
          </cell>
          <cell r="E51">
            <v>9</v>
          </cell>
          <cell r="F51">
            <v>4.9694132613762297E-4</v>
          </cell>
        </row>
        <row r="52">
          <cell r="A52" t="str">
            <v>NON-TITULAIRES</v>
          </cell>
          <cell r="B52" t="str">
            <v>30-34 ans</v>
          </cell>
          <cell r="C52" t="str">
            <v>F</v>
          </cell>
          <cell r="D52" t="str">
            <v>13</v>
          </cell>
          <cell r="E52">
            <v>2236</v>
          </cell>
          <cell r="F52">
            <v>0.12346231169374722</v>
          </cell>
        </row>
        <row r="53">
          <cell r="A53" t="str">
            <v>NON-TITULAIRES</v>
          </cell>
          <cell r="B53" t="str">
            <v>30-34 ans</v>
          </cell>
          <cell r="C53" t="str">
            <v>F</v>
          </cell>
          <cell r="D53" t="str">
            <v>77</v>
          </cell>
          <cell r="E53">
            <v>2487</v>
          </cell>
          <cell r="F53">
            <v>0.13732145312269647</v>
          </cell>
        </row>
        <row r="54">
          <cell r="A54" t="str">
            <v>NON-TITULAIRES</v>
          </cell>
          <cell r="B54" t="str">
            <v>30-34 ans</v>
          </cell>
          <cell r="C54" t="str">
            <v>F</v>
          </cell>
          <cell r="D54" t="str">
            <v>99</v>
          </cell>
          <cell r="E54">
            <v>649</v>
          </cell>
          <cell r="F54">
            <v>3.5834991184813036E-2</v>
          </cell>
        </row>
        <row r="55">
          <cell r="A55" t="str">
            <v>NON-TITULAIRES</v>
          </cell>
          <cell r="B55" t="str">
            <v>30-34 ans</v>
          </cell>
          <cell r="C55" t="str">
            <v>M</v>
          </cell>
          <cell r="D55" t="str">
            <v>01</v>
          </cell>
          <cell r="E55">
            <v>2793</v>
          </cell>
          <cell r="F55">
            <v>0.15421745821137567</v>
          </cell>
        </row>
        <row r="56">
          <cell r="A56" t="str">
            <v>NON-TITULAIRES</v>
          </cell>
          <cell r="B56" t="str">
            <v>30-34 ans</v>
          </cell>
          <cell r="C56" t="str">
            <v>M</v>
          </cell>
          <cell r="D56" t="str">
            <v>03</v>
          </cell>
          <cell r="E56">
            <v>27</v>
          </cell>
          <cell r="F56">
            <v>1.4908239784128688E-3</v>
          </cell>
        </row>
        <row r="57">
          <cell r="A57" t="str">
            <v>NON-TITULAIRES</v>
          </cell>
          <cell r="B57" t="str">
            <v>30-34 ans</v>
          </cell>
          <cell r="C57" t="str">
            <v>M</v>
          </cell>
          <cell r="D57" t="str">
            <v>06</v>
          </cell>
          <cell r="E57">
            <v>5739</v>
          </cell>
          <cell r="F57">
            <v>0.31688291896709092</v>
          </cell>
        </row>
        <row r="58">
          <cell r="A58" t="str">
            <v>NON-TITULAIRES</v>
          </cell>
          <cell r="B58" t="str">
            <v>30-34 ans</v>
          </cell>
          <cell r="C58" t="str">
            <v>M</v>
          </cell>
          <cell r="D58" t="str">
            <v>07</v>
          </cell>
          <cell r="E58">
            <v>1489</v>
          </cell>
          <cell r="F58">
            <v>8.2216181624324508E-2</v>
          </cell>
        </row>
        <row r="59">
          <cell r="A59" t="str">
            <v>NON-TITULAIRES</v>
          </cell>
          <cell r="B59" t="str">
            <v>30-34 ans</v>
          </cell>
          <cell r="C59" t="str">
            <v>M</v>
          </cell>
          <cell r="D59" t="str">
            <v>08</v>
          </cell>
          <cell r="E59">
            <v>796</v>
          </cell>
          <cell r="F59">
            <v>4.3951699511727539E-2</v>
          </cell>
        </row>
        <row r="60">
          <cell r="A60" t="str">
            <v>NON-TITULAIRES</v>
          </cell>
          <cell r="B60" t="str">
            <v>30-34 ans</v>
          </cell>
          <cell r="C60" t="str">
            <v>M</v>
          </cell>
          <cell r="D60" t="str">
            <v>09</v>
          </cell>
          <cell r="E60">
            <v>275</v>
          </cell>
          <cell r="F60">
            <v>1.518431829864959E-2</v>
          </cell>
        </row>
        <row r="61">
          <cell r="A61" t="str">
            <v>NON-TITULAIRES</v>
          </cell>
          <cell r="B61" t="str">
            <v>30-34 ans</v>
          </cell>
          <cell r="C61" t="str">
            <v>M</v>
          </cell>
          <cell r="D61" t="str">
            <v>10</v>
          </cell>
          <cell r="E61">
            <v>171</v>
          </cell>
          <cell r="F61">
            <v>9.4418851966148361E-3</v>
          </cell>
        </row>
        <row r="62">
          <cell r="A62" t="str">
            <v>NON-TITULAIRES</v>
          </cell>
          <cell r="B62" t="str">
            <v>30-34 ans</v>
          </cell>
          <cell r="C62" t="str">
            <v>M</v>
          </cell>
          <cell r="D62" t="str">
            <v>11</v>
          </cell>
          <cell r="E62">
            <v>41</v>
          </cell>
          <cell r="F62">
            <v>2.2638438190713934E-3</v>
          </cell>
        </row>
        <row r="63">
          <cell r="A63" t="str">
            <v>NON-TITULAIRES</v>
          </cell>
          <cell r="B63" t="str">
            <v>30-34 ans</v>
          </cell>
          <cell r="C63" t="str">
            <v>M</v>
          </cell>
          <cell r="D63" t="str">
            <v>12</v>
          </cell>
          <cell r="E63">
            <v>8</v>
          </cell>
          <cell r="F63">
            <v>4.4172562323344263E-4</v>
          </cell>
        </row>
        <row r="64">
          <cell r="A64" t="str">
            <v>NON-TITULAIRES</v>
          </cell>
          <cell r="B64" t="str">
            <v>30-34 ans</v>
          </cell>
          <cell r="C64" t="str">
            <v>M</v>
          </cell>
          <cell r="D64" t="str">
            <v>13</v>
          </cell>
          <cell r="E64">
            <v>1250</v>
          </cell>
          <cell r="F64">
            <v>6.9019628630225413E-2</v>
          </cell>
        </row>
        <row r="65">
          <cell r="A65" t="str">
            <v>NON-TITULAIRES</v>
          </cell>
          <cell r="B65" t="str">
            <v>30-34 ans</v>
          </cell>
          <cell r="C65" t="str">
            <v>M</v>
          </cell>
          <cell r="D65" t="str">
            <v>77</v>
          </cell>
          <cell r="E65">
            <v>1664</v>
          </cell>
          <cell r="F65">
            <v>9.1878929632556061E-2</v>
          </cell>
        </row>
        <row r="66">
          <cell r="A66" t="str">
            <v>NON-TITULAIRES</v>
          </cell>
          <cell r="B66" t="str">
            <v>30-34 ans</v>
          </cell>
          <cell r="C66" t="str">
            <v>M</v>
          </cell>
          <cell r="D66" t="str">
            <v>99</v>
          </cell>
          <cell r="E66">
            <v>553</v>
          </cell>
          <cell r="F66">
            <v>3.053428370601172E-2</v>
          </cell>
        </row>
        <row r="67">
          <cell r="A67" t="str">
            <v>NON-TITULAIRES</v>
          </cell>
          <cell r="B67" t="str">
            <v>35-39 ans</v>
          </cell>
          <cell r="C67" t="str">
            <v>F</v>
          </cell>
          <cell r="D67" t="str">
            <v>01</v>
          </cell>
          <cell r="E67">
            <v>7013</v>
          </cell>
          <cell r="F67">
            <v>0.38722772446701664</v>
          </cell>
        </row>
        <row r="68">
          <cell r="A68" t="str">
            <v>NON-TITULAIRES</v>
          </cell>
          <cell r="B68" t="str">
            <v>35-39 ans</v>
          </cell>
          <cell r="C68" t="str">
            <v>F</v>
          </cell>
          <cell r="D68" t="str">
            <v>03</v>
          </cell>
          <cell r="E68">
            <v>34</v>
          </cell>
          <cell r="F68">
            <v>1.8773338987421312E-3</v>
          </cell>
        </row>
        <row r="69">
          <cell r="A69" t="str">
            <v>NON-TITULAIRES</v>
          </cell>
          <cell r="B69" t="str">
            <v>35-39 ans</v>
          </cell>
          <cell r="C69" t="str">
            <v>F</v>
          </cell>
          <cell r="D69" t="str">
            <v>06</v>
          </cell>
          <cell r="E69">
            <v>8684</v>
          </cell>
          <cell r="F69">
            <v>0.479493164019902</v>
          </cell>
        </row>
        <row r="70">
          <cell r="A70" t="str">
            <v>NON-TITULAIRES</v>
          </cell>
          <cell r="B70" t="str">
            <v>35-39 ans</v>
          </cell>
          <cell r="C70" t="str">
            <v>F</v>
          </cell>
          <cell r="D70" t="str">
            <v>07</v>
          </cell>
          <cell r="E70">
            <v>1636</v>
          </cell>
          <cell r="F70">
            <v>9.0332889951239018E-2</v>
          </cell>
        </row>
        <row r="71">
          <cell r="A71" t="str">
            <v>NON-TITULAIRES</v>
          </cell>
          <cell r="B71" t="str">
            <v>35-39 ans</v>
          </cell>
          <cell r="C71" t="str">
            <v>F</v>
          </cell>
          <cell r="D71" t="str">
            <v>08</v>
          </cell>
          <cell r="E71">
            <v>214</v>
          </cell>
          <cell r="F71">
            <v>1.181616042149459E-2</v>
          </cell>
        </row>
        <row r="72">
          <cell r="A72" t="str">
            <v>NON-TITULAIRES</v>
          </cell>
          <cell r="B72" t="str">
            <v>35-39 ans</v>
          </cell>
          <cell r="C72" t="str">
            <v>F</v>
          </cell>
          <cell r="D72" t="str">
            <v>09</v>
          </cell>
          <cell r="E72">
            <v>3943</v>
          </cell>
          <cell r="F72">
            <v>0.21771551655118304</v>
          </cell>
        </row>
        <row r="73">
          <cell r="A73" t="str">
            <v>NON-TITULAIRES</v>
          </cell>
          <cell r="B73" t="str">
            <v>35-39 ans</v>
          </cell>
          <cell r="C73" t="str">
            <v>F</v>
          </cell>
          <cell r="D73" t="str">
            <v>10</v>
          </cell>
          <cell r="E73">
            <v>1849</v>
          </cell>
          <cell r="F73">
            <v>0.10209383466982942</v>
          </cell>
        </row>
        <row r="74">
          <cell r="A74" t="str">
            <v>NON-TITULAIRES</v>
          </cell>
          <cell r="B74" t="str">
            <v>35-39 ans</v>
          </cell>
          <cell r="C74" t="str">
            <v>F</v>
          </cell>
          <cell r="D74" t="str">
            <v>11</v>
          </cell>
          <cell r="E74">
            <v>29</v>
          </cell>
          <cell r="F74">
            <v>1.6012553842212295E-3</v>
          </cell>
        </row>
        <row r="75">
          <cell r="A75" t="str">
            <v>NON-TITULAIRES</v>
          </cell>
          <cell r="B75" t="str">
            <v>35-39 ans</v>
          </cell>
          <cell r="C75" t="str">
            <v>F</v>
          </cell>
          <cell r="D75" t="str">
            <v>12</v>
          </cell>
          <cell r="E75">
            <v>13</v>
          </cell>
          <cell r="F75">
            <v>7.1780413775434423E-4</v>
          </cell>
        </row>
        <row r="76">
          <cell r="A76" t="str">
            <v>NON-TITULAIRES</v>
          </cell>
          <cell r="B76" t="str">
            <v>35-39 ans</v>
          </cell>
          <cell r="C76" t="str">
            <v>F</v>
          </cell>
          <cell r="D76" t="str">
            <v>13</v>
          </cell>
          <cell r="E76">
            <v>2090</v>
          </cell>
          <cell r="F76">
            <v>0.11540081906973688</v>
          </cell>
        </row>
        <row r="77">
          <cell r="A77" t="str">
            <v>NON-TITULAIRES</v>
          </cell>
          <cell r="B77" t="str">
            <v>35-39 ans</v>
          </cell>
          <cell r="C77" t="str">
            <v>F</v>
          </cell>
          <cell r="D77" t="str">
            <v>77</v>
          </cell>
          <cell r="E77">
            <v>2786</v>
          </cell>
          <cell r="F77">
            <v>0.1538309482910464</v>
          </cell>
        </row>
        <row r="78">
          <cell r="A78" t="str">
            <v>NON-TITULAIRES</v>
          </cell>
          <cell r="B78" t="str">
            <v>35-39 ans</v>
          </cell>
          <cell r="C78" t="str">
            <v>F</v>
          </cell>
          <cell r="D78" t="str">
            <v>99</v>
          </cell>
          <cell r="E78">
            <v>690</v>
          </cell>
          <cell r="F78">
            <v>3.8098835003884425E-2</v>
          </cell>
        </row>
        <row r="79">
          <cell r="A79" t="str">
            <v>NON-TITULAIRES</v>
          </cell>
          <cell r="B79" t="str">
            <v>35-39 ans</v>
          </cell>
          <cell r="C79" t="str">
            <v>M</v>
          </cell>
          <cell r="D79" t="str">
            <v>01</v>
          </cell>
          <cell r="E79">
            <v>2782</v>
          </cell>
          <cell r="F79">
            <v>0.15361008547942967</v>
          </cell>
        </row>
        <row r="80">
          <cell r="A80" t="str">
            <v>NON-TITULAIRES</v>
          </cell>
          <cell r="B80" t="str">
            <v>35-39 ans</v>
          </cell>
          <cell r="C80" t="str">
            <v>M</v>
          </cell>
          <cell r="D80" t="str">
            <v>03</v>
          </cell>
          <cell r="E80">
            <v>14</v>
          </cell>
          <cell r="F80">
            <v>7.7301984065852457E-4</v>
          </cell>
        </row>
        <row r="81">
          <cell r="A81" t="str">
            <v>NON-TITULAIRES</v>
          </cell>
          <cell r="B81" t="str">
            <v>35-39 ans</v>
          </cell>
          <cell r="C81" t="str">
            <v>M</v>
          </cell>
          <cell r="D81" t="str">
            <v>06</v>
          </cell>
          <cell r="E81">
            <v>5937</v>
          </cell>
          <cell r="F81">
            <v>0.32781562814211862</v>
          </cell>
        </row>
        <row r="82">
          <cell r="A82" t="str">
            <v>NON-TITULAIRES</v>
          </cell>
          <cell r="B82" t="str">
            <v>35-39 ans</v>
          </cell>
          <cell r="C82" t="str">
            <v>M</v>
          </cell>
          <cell r="D82" t="str">
            <v>07</v>
          </cell>
          <cell r="E82">
            <v>1330</v>
          </cell>
          <cell r="F82">
            <v>7.3436884862559837E-2</v>
          </cell>
        </row>
        <row r="83">
          <cell r="A83" t="str">
            <v>NON-TITULAIRES</v>
          </cell>
          <cell r="B83" t="str">
            <v>35-39 ans</v>
          </cell>
          <cell r="C83" t="str">
            <v>M</v>
          </cell>
          <cell r="D83" t="str">
            <v>08</v>
          </cell>
          <cell r="E83">
            <v>514</v>
          </cell>
          <cell r="F83">
            <v>2.8380871292748688E-2</v>
          </cell>
        </row>
        <row r="84">
          <cell r="A84" t="str">
            <v>NON-TITULAIRES</v>
          </cell>
          <cell r="B84" t="str">
            <v>35-39 ans</v>
          </cell>
          <cell r="C84" t="str">
            <v>M</v>
          </cell>
          <cell r="D84" t="str">
            <v>09</v>
          </cell>
          <cell r="E84">
            <v>236</v>
          </cell>
          <cell r="F84">
            <v>1.3030905885386558E-2</v>
          </cell>
        </row>
        <row r="85">
          <cell r="A85" t="str">
            <v>NON-TITULAIRES</v>
          </cell>
          <cell r="B85" t="str">
            <v>35-39 ans</v>
          </cell>
          <cell r="C85" t="str">
            <v>M</v>
          </cell>
          <cell r="D85" t="str">
            <v>10</v>
          </cell>
          <cell r="E85">
            <v>157</v>
          </cell>
          <cell r="F85">
            <v>8.6688653559563109E-3</v>
          </cell>
        </row>
        <row r="86">
          <cell r="A86" t="str">
            <v>NON-TITULAIRES</v>
          </cell>
          <cell r="B86" t="str">
            <v>35-39 ans</v>
          </cell>
          <cell r="C86" t="str">
            <v>M</v>
          </cell>
          <cell r="D86" t="str">
            <v>11</v>
          </cell>
          <cell r="E86">
            <v>23</v>
          </cell>
          <cell r="F86">
            <v>1.2699611667961476E-3</v>
          </cell>
        </row>
        <row r="87">
          <cell r="A87" t="str">
            <v>NON-TITULAIRES</v>
          </cell>
          <cell r="B87" t="str">
            <v>35-39 ans</v>
          </cell>
          <cell r="C87" t="str">
            <v>M</v>
          </cell>
          <cell r="D87" t="str">
            <v>12</v>
          </cell>
          <cell r="E87">
            <v>2</v>
          </cell>
          <cell r="F87">
            <v>1.1043140580836066E-4</v>
          </cell>
        </row>
        <row r="88">
          <cell r="A88" t="str">
            <v>NON-TITULAIRES</v>
          </cell>
          <cell r="B88" t="str">
            <v>35-39 ans</v>
          </cell>
          <cell r="C88" t="str">
            <v>M</v>
          </cell>
          <cell r="D88" t="str">
            <v>13</v>
          </cell>
          <cell r="E88">
            <v>727</v>
          </cell>
          <cell r="F88">
            <v>4.01418160113391E-2</v>
          </cell>
        </row>
        <row r="89">
          <cell r="A89" t="str">
            <v>NON-TITULAIRES</v>
          </cell>
          <cell r="B89" t="str">
            <v>35-39 ans</v>
          </cell>
          <cell r="C89" t="str">
            <v>M</v>
          </cell>
          <cell r="D89" t="str">
            <v>77</v>
          </cell>
          <cell r="E89">
            <v>1660</v>
          </cell>
          <cell r="F89">
            <v>9.1658066820939341E-2</v>
          </cell>
        </row>
        <row r="90">
          <cell r="A90" t="str">
            <v>NON-TITULAIRES</v>
          </cell>
          <cell r="B90" t="str">
            <v>35-39 ans</v>
          </cell>
          <cell r="C90" t="str">
            <v>M</v>
          </cell>
          <cell r="D90" t="str">
            <v>99</v>
          </cell>
          <cell r="E90">
            <v>648</v>
          </cell>
          <cell r="F90">
            <v>3.5779775481908853E-2</v>
          </cell>
        </row>
        <row r="91">
          <cell r="A91" t="str">
            <v>NON-TITULAIRES</v>
          </cell>
          <cell r="B91" t="str">
            <v>40-44 ans</v>
          </cell>
          <cell r="C91" t="str">
            <v>F</v>
          </cell>
          <cell r="D91" t="str">
            <v>01</v>
          </cell>
          <cell r="E91">
            <v>6197</v>
          </cell>
          <cell r="F91">
            <v>0.34217171089720549</v>
          </cell>
        </row>
        <row r="92">
          <cell r="A92" t="str">
            <v>NON-TITULAIRES</v>
          </cell>
          <cell r="B92" t="str">
            <v>40-44 ans</v>
          </cell>
          <cell r="C92" t="str">
            <v>F</v>
          </cell>
          <cell r="D92" t="str">
            <v>03</v>
          </cell>
          <cell r="E92">
            <v>24</v>
          </cell>
          <cell r="F92">
            <v>1.3251768697003278E-3</v>
          </cell>
        </row>
        <row r="93">
          <cell r="A93" t="str">
            <v>NON-TITULAIRES</v>
          </cell>
          <cell r="B93" t="str">
            <v>40-44 ans</v>
          </cell>
          <cell r="C93" t="str">
            <v>F</v>
          </cell>
          <cell r="D93" t="str">
            <v>06</v>
          </cell>
          <cell r="E93">
            <v>10237</v>
          </cell>
          <cell r="F93">
            <v>0.565243150630094</v>
          </cell>
        </row>
        <row r="94">
          <cell r="A94" t="str">
            <v>NON-TITULAIRES</v>
          </cell>
          <cell r="B94" t="str">
            <v>40-44 ans</v>
          </cell>
          <cell r="C94" t="str">
            <v>F</v>
          </cell>
          <cell r="D94" t="str">
            <v>07</v>
          </cell>
          <cell r="E94">
            <v>1383</v>
          </cell>
          <cell r="F94">
            <v>7.6363317116481394E-2</v>
          </cell>
        </row>
        <row r="95">
          <cell r="A95" t="str">
            <v>NON-TITULAIRES</v>
          </cell>
          <cell r="B95" t="str">
            <v>40-44 ans</v>
          </cell>
          <cell r="C95" t="str">
            <v>F</v>
          </cell>
          <cell r="D95" t="str">
            <v>08</v>
          </cell>
          <cell r="E95">
            <v>113</v>
          </cell>
          <cell r="F95">
            <v>6.2393744281723767E-3</v>
          </cell>
        </row>
        <row r="96">
          <cell r="A96" t="str">
            <v>NON-TITULAIRES</v>
          </cell>
          <cell r="B96" t="str">
            <v>40-44 ans</v>
          </cell>
          <cell r="C96" t="str">
            <v>F</v>
          </cell>
          <cell r="D96" t="str">
            <v>09</v>
          </cell>
          <cell r="E96">
            <v>4270</v>
          </cell>
          <cell r="F96">
            <v>0.23577105140085</v>
          </cell>
        </row>
        <row r="97">
          <cell r="A97" t="str">
            <v>NON-TITULAIRES</v>
          </cell>
          <cell r="B97" t="str">
            <v>40-44 ans</v>
          </cell>
          <cell r="C97" t="str">
            <v>F</v>
          </cell>
          <cell r="D97" t="str">
            <v>10</v>
          </cell>
          <cell r="E97">
            <v>1600</v>
          </cell>
          <cell r="F97">
            <v>8.8345124646688519E-2</v>
          </cell>
        </row>
        <row r="98">
          <cell r="A98" t="str">
            <v>NON-TITULAIRES</v>
          </cell>
          <cell r="B98" t="str">
            <v>40-44 ans</v>
          </cell>
          <cell r="C98" t="str">
            <v>F</v>
          </cell>
          <cell r="D98" t="str">
            <v>11</v>
          </cell>
          <cell r="E98">
            <v>42</v>
          </cell>
          <cell r="F98">
            <v>2.3190595219755739E-3</v>
          </cell>
        </row>
        <row r="99">
          <cell r="A99" t="str">
            <v>NON-TITULAIRES</v>
          </cell>
          <cell r="B99" t="str">
            <v>40-44 ans</v>
          </cell>
          <cell r="C99" t="str">
            <v>F</v>
          </cell>
          <cell r="D99" t="str">
            <v>12</v>
          </cell>
          <cell r="E99">
            <v>10</v>
          </cell>
          <cell r="F99">
            <v>5.5215702904180331E-4</v>
          </cell>
        </row>
        <row r="100">
          <cell r="A100" t="str">
            <v>NON-TITULAIRES</v>
          </cell>
          <cell r="B100" t="str">
            <v>40-44 ans</v>
          </cell>
          <cell r="C100" t="str">
            <v>F</v>
          </cell>
          <cell r="D100" t="str">
            <v>13</v>
          </cell>
          <cell r="E100">
            <v>1910</v>
          </cell>
          <cell r="F100">
            <v>0.10546199254698442</v>
          </cell>
        </row>
        <row r="101">
          <cell r="A101" t="str">
            <v>NON-TITULAIRES</v>
          </cell>
          <cell r="B101" t="str">
            <v>40-44 ans</v>
          </cell>
          <cell r="C101" t="str">
            <v>F</v>
          </cell>
          <cell r="D101" t="str">
            <v>77</v>
          </cell>
          <cell r="E101">
            <v>3011</v>
          </cell>
          <cell r="F101">
            <v>0.16625448144448696</v>
          </cell>
        </row>
        <row r="102">
          <cell r="A102" t="str">
            <v>NON-TITULAIRES</v>
          </cell>
          <cell r="B102" t="str">
            <v>40-44 ans</v>
          </cell>
          <cell r="C102" t="str">
            <v>F</v>
          </cell>
          <cell r="D102" t="str">
            <v>99</v>
          </cell>
          <cell r="E102">
            <v>698</v>
          </cell>
          <cell r="F102">
            <v>3.8540560627117866E-2</v>
          </cell>
        </row>
        <row r="103">
          <cell r="A103" t="str">
            <v>NON-TITULAIRES</v>
          </cell>
          <cell r="B103" t="str">
            <v>40-44 ans</v>
          </cell>
          <cell r="C103" t="str">
            <v>M</v>
          </cell>
          <cell r="D103" t="str">
            <v>01</v>
          </cell>
          <cell r="E103">
            <v>2240</v>
          </cell>
          <cell r="F103">
            <v>0.12368317450536394</v>
          </cell>
        </row>
        <row r="104">
          <cell r="A104" t="str">
            <v>NON-TITULAIRES</v>
          </cell>
          <cell r="B104" t="str">
            <v>40-44 ans</v>
          </cell>
          <cell r="C104" t="str">
            <v>M</v>
          </cell>
          <cell r="D104" t="str">
            <v>03</v>
          </cell>
          <cell r="E104">
            <v>11</v>
          </cell>
          <cell r="F104">
            <v>6.0737273194598365E-4</v>
          </cell>
        </row>
        <row r="105">
          <cell r="A105" t="str">
            <v>NON-TITULAIRES</v>
          </cell>
          <cell r="B105" t="str">
            <v>40-44 ans</v>
          </cell>
          <cell r="C105" t="str">
            <v>M</v>
          </cell>
          <cell r="D105" t="str">
            <v>06</v>
          </cell>
          <cell r="E105">
            <v>6051</v>
          </cell>
          <cell r="F105">
            <v>0.33411021827319515</v>
          </cell>
        </row>
        <row r="106">
          <cell r="A106" t="str">
            <v>NON-TITULAIRES</v>
          </cell>
          <cell r="B106" t="str">
            <v>40-44 ans</v>
          </cell>
          <cell r="C106" t="str">
            <v>M</v>
          </cell>
          <cell r="D106" t="str">
            <v>07</v>
          </cell>
          <cell r="E106">
            <v>1085</v>
          </cell>
          <cell r="F106">
            <v>5.9909037651035654E-2</v>
          </cell>
        </row>
        <row r="107">
          <cell r="A107" t="str">
            <v>NON-TITULAIRES</v>
          </cell>
          <cell r="B107" t="str">
            <v>40-44 ans</v>
          </cell>
          <cell r="C107" t="str">
            <v>M</v>
          </cell>
          <cell r="D107" t="str">
            <v>08</v>
          </cell>
          <cell r="E107">
            <v>306</v>
          </cell>
          <cell r="F107">
            <v>1.6896005088679181E-2</v>
          </cell>
        </row>
        <row r="108">
          <cell r="A108" t="str">
            <v>NON-TITULAIRES</v>
          </cell>
          <cell r="B108" t="str">
            <v>40-44 ans</v>
          </cell>
          <cell r="C108" t="str">
            <v>M</v>
          </cell>
          <cell r="D108" t="str">
            <v>09</v>
          </cell>
          <cell r="E108">
            <v>171</v>
          </cell>
          <cell r="F108">
            <v>9.4418851966148361E-3</v>
          </cell>
        </row>
        <row r="109">
          <cell r="A109" t="str">
            <v>NON-TITULAIRES</v>
          </cell>
          <cell r="B109" t="str">
            <v>40-44 ans</v>
          </cell>
          <cell r="C109" t="str">
            <v>M</v>
          </cell>
          <cell r="D109" t="str">
            <v>10</v>
          </cell>
          <cell r="E109">
            <v>151</v>
          </cell>
          <cell r="F109">
            <v>8.3375711385312301E-3</v>
          </cell>
        </row>
        <row r="110">
          <cell r="A110" t="str">
            <v>NON-TITULAIRES</v>
          </cell>
          <cell r="B110" t="str">
            <v>40-44 ans</v>
          </cell>
          <cell r="C110" t="str">
            <v>M</v>
          </cell>
          <cell r="D110" t="str">
            <v>11</v>
          </cell>
          <cell r="E110">
            <v>31</v>
          </cell>
          <cell r="F110">
            <v>1.7116867900295902E-3</v>
          </cell>
        </row>
        <row r="111">
          <cell r="A111" t="str">
            <v>NON-TITULAIRES</v>
          </cell>
          <cell r="B111" t="str">
            <v>40-44 ans</v>
          </cell>
          <cell r="C111" t="str">
            <v>M</v>
          </cell>
          <cell r="D111" t="str">
            <v>12</v>
          </cell>
          <cell r="E111">
            <v>15</v>
          </cell>
          <cell r="F111">
            <v>8.2823554356270491E-4</v>
          </cell>
        </row>
        <row r="112">
          <cell r="A112" t="str">
            <v>NON-TITULAIRES</v>
          </cell>
          <cell r="B112" t="str">
            <v>40-44 ans</v>
          </cell>
          <cell r="C112" t="str">
            <v>M</v>
          </cell>
          <cell r="D112" t="str">
            <v>13</v>
          </cell>
          <cell r="E112">
            <v>405</v>
          </cell>
          <cell r="F112">
            <v>2.2362359676193034E-2</v>
          </cell>
        </row>
        <row r="113">
          <cell r="A113" t="str">
            <v>NON-TITULAIRES</v>
          </cell>
          <cell r="B113" t="str">
            <v>40-44 ans</v>
          </cell>
          <cell r="C113" t="str">
            <v>M</v>
          </cell>
          <cell r="D113" t="str">
            <v>77</v>
          </cell>
          <cell r="E113">
            <v>1430</v>
          </cell>
          <cell r="F113">
            <v>7.8958455152977863E-2</v>
          </cell>
        </row>
        <row r="114">
          <cell r="A114" t="str">
            <v>NON-TITULAIRES</v>
          </cell>
          <cell r="B114" t="str">
            <v>40-44 ans</v>
          </cell>
          <cell r="C114" t="str">
            <v>M</v>
          </cell>
          <cell r="D114" t="str">
            <v>99</v>
          </cell>
          <cell r="E114">
            <v>595</v>
          </cell>
          <cell r="F114">
            <v>3.2853343227987296E-2</v>
          </cell>
        </row>
        <row r="115">
          <cell r="A115" t="str">
            <v>NON-TITULAIRES</v>
          </cell>
          <cell r="B115" t="str">
            <v>45-49 ans</v>
          </cell>
          <cell r="C115" t="str">
            <v>F</v>
          </cell>
          <cell r="D115" t="str">
            <v>01</v>
          </cell>
          <cell r="E115">
            <v>5526</v>
          </cell>
          <cell r="F115">
            <v>0.30512197424850052</v>
          </cell>
        </row>
        <row r="116">
          <cell r="A116" t="str">
            <v>NON-TITULAIRES</v>
          </cell>
          <cell r="B116" t="str">
            <v>45-49 ans</v>
          </cell>
          <cell r="C116" t="str">
            <v>F</v>
          </cell>
          <cell r="D116" t="str">
            <v>03</v>
          </cell>
          <cell r="E116">
            <v>23</v>
          </cell>
          <cell r="F116">
            <v>1.2699611667961476E-3</v>
          </cell>
        </row>
        <row r="117">
          <cell r="A117" t="str">
            <v>NON-TITULAIRES</v>
          </cell>
          <cell r="B117" t="str">
            <v>45-49 ans</v>
          </cell>
          <cell r="C117" t="str">
            <v>F</v>
          </cell>
          <cell r="D117" t="str">
            <v>06</v>
          </cell>
          <cell r="E117">
            <v>10272</v>
          </cell>
          <cell r="F117">
            <v>0.56717570023174035</v>
          </cell>
        </row>
        <row r="118">
          <cell r="A118" t="str">
            <v>NON-TITULAIRES</v>
          </cell>
          <cell r="B118" t="str">
            <v>45-49 ans</v>
          </cell>
          <cell r="C118" t="str">
            <v>F</v>
          </cell>
          <cell r="D118" t="str">
            <v>07</v>
          </cell>
          <cell r="E118">
            <v>1243</v>
          </cell>
          <cell r="F118">
            <v>6.8633118709896149E-2</v>
          </cell>
        </row>
        <row r="119">
          <cell r="A119" t="str">
            <v>NON-TITULAIRES</v>
          </cell>
          <cell r="B119" t="str">
            <v>45-49 ans</v>
          </cell>
          <cell r="C119" t="str">
            <v>F</v>
          </cell>
          <cell r="D119" t="str">
            <v>08</v>
          </cell>
          <cell r="E119">
            <v>108</v>
          </cell>
          <cell r="F119">
            <v>5.9632959136514752E-3</v>
          </cell>
        </row>
        <row r="120">
          <cell r="A120" t="str">
            <v>NON-TITULAIRES</v>
          </cell>
          <cell r="B120" t="str">
            <v>45-49 ans</v>
          </cell>
          <cell r="C120" t="str">
            <v>F</v>
          </cell>
          <cell r="D120" t="str">
            <v>09</v>
          </cell>
          <cell r="E120">
            <v>4259</v>
          </cell>
          <cell r="F120">
            <v>0.23516367866890403</v>
          </cell>
        </row>
        <row r="121">
          <cell r="A121" t="str">
            <v>NON-TITULAIRES</v>
          </cell>
          <cell r="B121" t="str">
            <v>45-49 ans</v>
          </cell>
          <cell r="C121" t="str">
            <v>F</v>
          </cell>
          <cell r="D121" t="str">
            <v>10</v>
          </cell>
          <cell r="E121">
            <v>1489</v>
          </cell>
          <cell r="F121">
            <v>8.2216181624324508E-2</v>
          </cell>
        </row>
        <row r="122">
          <cell r="A122" t="str">
            <v>NON-TITULAIRES</v>
          </cell>
          <cell r="B122" t="str">
            <v>45-49 ans</v>
          </cell>
          <cell r="C122" t="str">
            <v>F</v>
          </cell>
          <cell r="D122" t="str">
            <v>11</v>
          </cell>
          <cell r="E122">
            <v>53</v>
          </cell>
          <cell r="F122">
            <v>2.9264322539215575E-3</v>
          </cell>
        </row>
        <row r="123">
          <cell r="A123" t="str">
            <v>NON-TITULAIRES</v>
          </cell>
          <cell r="B123" t="str">
            <v>45-49 ans</v>
          </cell>
          <cell r="C123" t="str">
            <v>F</v>
          </cell>
          <cell r="D123" t="str">
            <v>12</v>
          </cell>
          <cell r="E123">
            <v>11</v>
          </cell>
          <cell r="F123">
            <v>6.0737273194598365E-4</v>
          </cell>
        </row>
        <row r="124">
          <cell r="A124" t="str">
            <v>NON-TITULAIRES</v>
          </cell>
          <cell r="B124" t="str">
            <v>45-49 ans</v>
          </cell>
          <cell r="C124" t="str">
            <v>F</v>
          </cell>
          <cell r="D124" t="str">
            <v>13</v>
          </cell>
          <cell r="E124">
            <v>1743</v>
          </cell>
          <cell r="F124">
            <v>9.6240970161986308E-2</v>
          </cell>
        </row>
        <row r="125">
          <cell r="A125" t="str">
            <v>NON-TITULAIRES</v>
          </cell>
          <cell r="B125" t="str">
            <v>45-49 ans</v>
          </cell>
          <cell r="C125" t="str">
            <v>F</v>
          </cell>
          <cell r="D125" t="str">
            <v>77</v>
          </cell>
          <cell r="E125">
            <v>3038</v>
          </cell>
          <cell r="F125">
            <v>0.16774530542289984</v>
          </cell>
        </row>
        <row r="126">
          <cell r="A126" t="str">
            <v>NON-TITULAIRES</v>
          </cell>
          <cell r="B126" t="str">
            <v>45-49 ans</v>
          </cell>
          <cell r="C126" t="str">
            <v>F</v>
          </cell>
          <cell r="D126" t="str">
            <v>99</v>
          </cell>
          <cell r="E126">
            <v>700</v>
          </cell>
          <cell r="F126">
            <v>3.8650992032926233E-2</v>
          </cell>
        </row>
        <row r="127">
          <cell r="A127" t="str">
            <v>NON-TITULAIRES</v>
          </cell>
          <cell r="B127" t="str">
            <v>45-49 ans</v>
          </cell>
          <cell r="C127" t="str">
            <v>M</v>
          </cell>
          <cell r="D127" t="str">
            <v>01</v>
          </cell>
          <cell r="E127">
            <v>1988</v>
          </cell>
          <cell r="F127">
            <v>0.10976881737351049</v>
          </cell>
        </row>
        <row r="128">
          <cell r="A128" t="str">
            <v>NON-TITULAIRES</v>
          </cell>
          <cell r="B128" t="str">
            <v>45-49 ans</v>
          </cell>
          <cell r="C128" t="str">
            <v>M</v>
          </cell>
          <cell r="D128" t="str">
            <v>03</v>
          </cell>
          <cell r="E128">
            <v>8</v>
          </cell>
          <cell r="F128">
            <v>4.4172562323344263E-4</v>
          </cell>
        </row>
        <row r="129">
          <cell r="A129" t="str">
            <v>NON-TITULAIRES</v>
          </cell>
          <cell r="B129" t="str">
            <v>45-49 ans</v>
          </cell>
          <cell r="C129" t="str">
            <v>M</v>
          </cell>
          <cell r="D129" t="str">
            <v>06</v>
          </cell>
          <cell r="E129">
            <v>5858</v>
          </cell>
          <cell r="F129">
            <v>0.32345358761268839</v>
          </cell>
        </row>
        <row r="130">
          <cell r="A130" t="str">
            <v>NON-TITULAIRES</v>
          </cell>
          <cell r="B130" t="str">
            <v>45-49 ans</v>
          </cell>
          <cell r="C130" t="str">
            <v>M</v>
          </cell>
          <cell r="D130" t="str">
            <v>07</v>
          </cell>
          <cell r="E130">
            <v>1011</v>
          </cell>
          <cell r="F130">
            <v>5.5823075636126311E-2</v>
          </cell>
        </row>
        <row r="131">
          <cell r="A131" t="str">
            <v>NON-TITULAIRES</v>
          </cell>
          <cell r="B131" t="str">
            <v>45-49 ans</v>
          </cell>
          <cell r="C131" t="str">
            <v>M</v>
          </cell>
          <cell r="D131" t="str">
            <v>08</v>
          </cell>
          <cell r="E131">
            <v>218</v>
          </cell>
          <cell r="F131">
            <v>1.2037023233111312E-2</v>
          </cell>
        </row>
        <row r="132">
          <cell r="A132" t="str">
            <v>NON-TITULAIRES</v>
          </cell>
          <cell r="B132" t="str">
            <v>45-49 ans</v>
          </cell>
          <cell r="C132" t="str">
            <v>M</v>
          </cell>
          <cell r="D132" t="str">
            <v>09</v>
          </cell>
          <cell r="E132">
            <v>155</v>
          </cell>
          <cell r="F132">
            <v>8.5584339501479506E-3</v>
          </cell>
        </row>
        <row r="133">
          <cell r="A133" t="str">
            <v>NON-TITULAIRES</v>
          </cell>
          <cell r="B133" t="str">
            <v>45-49 ans</v>
          </cell>
          <cell r="C133" t="str">
            <v>M</v>
          </cell>
          <cell r="D133" t="str">
            <v>10</v>
          </cell>
          <cell r="E133">
            <v>152</v>
          </cell>
          <cell r="F133">
            <v>8.3927868414354102E-3</v>
          </cell>
        </row>
        <row r="134">
          <cell r="A134" t="str">
            <v>NON-TITULAIRES</v>
          </cell>
          <cell r="B134" t="str">
            <v>45-49 ans</v>
          </cell>
          <cell r="C134" t="str">
            <v>M</v>
          </cell>
          <cell r="D134" t="str">
            <v>11</v>
          </cell>
          <cell r="E134">
            <v>29</v>
          </cell>
          <cell r="F134">
            <v>1.6012553842212295E-3</v>
          </cell>
        </row>
        <row r="135">
          <cell r="A135" t="str">
            <v>NON-TITULAIRES</v>
          </cell>
          <cell r="B135" t="str">
            <v>45-49 ans</v>
          </cell>
          <cell r="C135" t="str">
            <v>M</v>
          </cell>
          <cell r="D135" t="str">
            <v>12</v>
          </cell>
          <cell r="E135">
            <v>8</v>
          </cell>
          <cell r="F135">
            <v>4.4172562323344263E-4</v>
          </cell>
        </row>
        <row r="136">
          <cell r="A136" t="str">
            <v>NON-TITULAIRES</v>
          </cell>
          <cell r="B136" t="str">
            <v>45-49 ans</v>
          </cell>
          <cell r="C136" t="str">
            <v>M</v>
          </cell>
          <cell r="D136" t="str">
            <v>13</v>
          </cell>
          <cell r="E136">
            <v>265</v>
          </cell>
          <cell r="F136">
            <v>1.4632161269607787E-2</v>
          </cell>
        </row>
        <row r="137">
          <cell r="A137" t="str">
            <v>NON-TITULAIRES</v>
          </cell>
          <cell r="B137" t="str">
            <v>45-49 ans</v>
          </cell>
          <cell r="C137" t="str">
            <v>M</v>
          </cell>
          <cell r="D137" t="str">
            <v>77</v>
          </cell>
          <cell r="E137">
            <v>1379</v>
          </cell>
          <cell r="F137">
            <v>7.6142454304864673E-2</v>
          </cell>
        </row>
        <row r="138">
          <cell r="A138" t="str">
            <v>NON-TITULAIRES</v>
          </cell>
          <cell r="B138" t="str">
            <v>45-49 ans</v>
          </cell>
          <cell r="C138" t="str">
            <v>M</v>
          </cell>
          <cell r="D138" t="str">
            <v>99</v>
          </cell>
          <cell r="E138">
            <v>535</v>
          </cell>
          <cell r="F138">
            <v>2.9540401053736474E-2</v>
          </cell>
        </row>
        <row r="139">
          <cell r="A139" t="str">
            <v>NON-TITULAIRES</v>
          </cell>
          <cell r="B139" t="str">
            <v>50-54 ans</v>
          </cell>
          <cell r="C139" t="str">
            <v>F</v>
          </cell>
          <cell r="D139" t="str">
            <v>01</v>
          </cell>
          <cell r="E139">
            <v>4503</v>
          </cell>
          <cell r="F139">
            <v>0.24863631017752402</v>
          </cell>
        </row>
        <row r="140">
          <cell r="A140" t="str">
            <v>NON-TITULAIRES</v>
          </cell>
          <cell r="B140" t="str">
            <v>50-54 ans</v>
          </cell>
          <cell r="C140" t="str">
            <v>F</v>
          </cell>
          <cell r="D140" t="str">
            <v>03</v>
          </cell>
          <cell r="E140">
            <v>27</v>
          </cell>
          <cell r="F140">
            <v>1.4908239784128688E-3</v>
          </cell>
        </row>
        <row r="141">
          <cell r="A141" t="str">
            <v>NON-TITULAIRES</v>
          </cell>
          <cell r="B141" t="str">
            <v>50-54 ans</v>
          </cell>
          <cell r="C141" t="str">
            <v>F</v>
          </cell>
          <cell r="D141" t="str">
            <v>06</v>
          </cell>
          <cell r="E141">
            <v>8321</v>
          </cell>
          <cell r="F141">
            <v>0.45944986386568454</v>
          </cell>
        </row>
        <row r="142">
          <cell r="A142" t="str">
            <v>NON-TITULAIRES</v>
          </cell>
          <cell r="B142" t="str">
            <v>50-54 ans</v>
          </cell>
          <cell r="C142" t="str">
            <v>F</v>
          </cell>
          <cell r="D142" t="str">
            <v>07</v>
          </cell>
          <cell r="E142">
            <v>978</v>
          </cell>
          <cell r="F142">
            <v>5.4000957440288364E-2</v>
          </cell>
        </row>
        <row r="143">
          <cell r="A143" t="str">
            <v>NON-TITULAIRES</v>
          </cell>
          <cell r="B143" t="str">
            <v>50-54 ans</v>
          </cell>
          <cell r="C143" t="str">
            <v>F</v>
          </cell>
          <cell r="D143" t="str">
            <v>08</v>
          </cell>
          <cell r="E143">
            <v>69</v>
          </cell>
          <cell r="F143">
            <v>3.8098835003884425E-3</v>
          </cell>
        </row>
        <row r="144">
          <cell r="A144" t="str">
            <v>NON-TITULAIRES</v>
          </cell>
          <cell r="B144" t="str">
            <v>50-54 ans</v>
          </cell>
          <cell r="C144" t="str">
            <v>F</v>
          </cell>
          <cell r="D144" t="str">
            <v>09</v>
          </cell>
          <cell r="E144">
            <v>3625</v>
          </cell>
          <cell r="F144">
            <v>0.2001569230276537</v>
          </cell>
        </row>
        <row r="145">
          <cell r="A145" t="str">
            <v>NON-TITULAIRES</v>
          </cell>
          <cell r="B145" t="str">
            <v>50-54 ans</v>
          </cell>
          <cell r="C145" t="str">
            <v>F</v>
          </cell>
          <cell r="D145" t="str">
            <v>10</v>
          </cell>
          <cell r="E145">
            <v>1414</v>
          </cell>
          <cell r="F145">
            <v>7.8075003906510981E-2</v>
          </cell>
        </row>
        <row r="146">
          <cell r="A146" t="str">
            <v>NON-TITULAIRES</v>
          </cell>
          <cell r="B146" t="str">
            <v>50-54 ans</v>
          </cell>
          <cell r="C146" t="str">
            <v>F</v>
          </cell>
          <cell r="D146" t="str">
            <v>11</v>
          </cell>
          <cell r="E146">
            <v>54</v>
          </cell>
          <cell r="F146">
            <v>2.9816479568257376E-3</v>
          </cell>
        </row>
        <row r="147">
          <cell r="A147" t="str">
            <v>NON-TITULAIRES</v>
          </cell>
          <cell r="B147" t="str">
            <v>50-54 ans</v>
          </cell>
          <cell r="C147" t="str">
            <v>F</v>
          </cell>
          <cell r="D147" t="str">
            <v>12</v>
          </cell>
          <cell r="E147">
            <v>24</v>
          </cell>
          <cell r="F147">
            <v>1.3251768697003278E-3</v>
          </cell>
        </row>
        <row r="148">
          <cell r="A148" t="str">
            <v>NON-TITULAIRES</v>
          </cell>
          <cell r="B148" t="str">
            <v>50-54 ans</v>
          </cell>
          <cell r="C148" t="str">
            <v>F</v>
          </cell>
          <cell r="D148" t="str">
            <v>13</v>
          </cell>
          <cell r="E148">
            <v>1221</v>
          </cell>
          <cell r="F148">
            <v>6.7418373246004179E-2</v>
          </cell>
        </row>
        <row r="149">
          <cell r="A149" t="str">
            <v>NON-TITULAIRES</v>
          </cell>
          <cell r="B149" t="str">
            <v>50-54 ans</v>
          </cell>
          <cell r="C149" t="str">
            <v>F</v>
          </cell>
          <cell r="D149" t="str">
            <v>77</v>
          </cell>
          <cell r="E149">
            <v>2857</v>
          </cell>
          <cell r="F149">
            <v>0.1577512631972432</v>
          </cell>
        </row>
        <row r="150">
          <cell r="A150" t="str">
            <v>NON-TITULAIRES</v>
          </cell>
          <cell r="B150" t="str">
            <v>50-54 ans</v>
          </cell>
          <cell r="C150" t="str">
            <v>F</v>
          </cell>
          <cell r="D150" t="str">
            <v>99</v>
          </cell>
          <cell r="E150">
            <v>535</v>
          </cell>
          <cell r="F150">
            <v>2.9540401053736474E-2</v>
          </cell>
        </row>
        <row r="151">
          <cell r="A151" t="str">
            <v>NON-TITULAIRES</v>
          </cell>
          <cell r="B151" t="str">
            <v>50-54 ans</v>
          </cell>
          <cell r="C151" t="str">
            <v>M</v>
          </cell>
          <cell r="D151" t="str">
            <v>01</v>
          </cell>
          <cell r="E151">
            <v>1786</v>
          </cell>
          <cell r="F151">
            <v>9.8615245386866071E-2</v>
          </cell>
        </row>
        <row r="152">
          <cell r="A152" t="str">
            <v>NON-TITULAIRES</v>
          </cell>
          <cell r="B152" t="str">
            <v>50-54 ans</v>
          </cell>
          <cell r="C152" t="str">
            <v>M</v>
          </cell>
          <cell r="D152" t="str">
            <v>03</v>
          </cell>
          <cell r="E152">
            <v>7</v>
          </cell>
          <cell r="F152">
            <v>3.8650992032926228E-4</v>
          </cell>
        </row>
        <row r="153">
          <cell r="A153" t="str">
            <v>NON-TITULAIRES</v>
          </cell>
          <cell r="B153" t="str">
            <v>50-54 ans</v>
          </cell>
          <cell r="C153" t="str">
            <v>M</v>
          </cell>
          <cell r="D153" t="str">
            <v>06</v>
          </cell>
          <cell r="E153">
            <v>4905</v>
          </cell>
          <cell r="F153">
            <v>0.27083302274500454</v>
          </cell>
        </row>
        <row r="154">
          <cell r="A154" t="str">
            <v>NON-TITULAIRES</v>
          </cell>
          <cell r="B154" t="str">
            <v>50-54 ans</v>
          </cell>
          <cell r="C154" t="str">
            <v>M</v>
          </cell>
          <cell r="D154" t="str">
            <v>07</v>
          </cell>
          <cell r="E154">
            <v>796</v>
          </cell>
          <cell r="F154">
            <v>4.3951699511727539E-2</v>
          </cell>
        </row>
        <row r="155">
          <cell r="A155" t="str">
            <v>NON-TITULAIRES</v>
          </cell>
          <cell r="B155" t="str">
            <v>50-54 ans</v>
          </cell>
          <cell r="C155" t="str">
            <v>M</v>
          </cell>
          <cell r="D155" t="str">
            <v>08</v>
          </cell>
          <cell r="E155">
            <v>131</v>
          </cell>
          <cell r="F155">
            <v>7.2332570804476233E-3</v>
          </cell>
        </row>
        <row r="156">
          <cell r="A156" t="str">
            <v>NON-TITULAIRES</v>
          </cell>
          <cell r="B156" t="str">
            <v>50-54 ans</v>
          </cell>
          <cell r="C156" t="str">
            <v>M</v>
          </cell>
          <cell r="D156" t="str">
            <v>09</v>
          </cell>
          <cell r="E156">
            <v>138</v>
          </cell>
          <cell r="F156">
            <v>7.619767000776885E-3</v>
          </cell>
        </row>
        <row r="157">
          <cell r="A157" t="str">
            <v>NON-TITULAIRES</v>
          </cell>
          <cell r="B157" t="str">
            <v>50-54 ans</v>
          </cell>
          <cell r="C157" t="str">
            <v>M</v>
          </cell>
          <cell r="D157" t="str">
            <v>10</v>
          </cell>
          <cell r="E157">
            <v>173</v>
          </cell>
          <cell r="F157">
            <v>9.5523166024231963E-3</v>
          </cell>
        </row>
        <row r="158">
          <cell r="A158" t="str">
            <v>NON-TITULAIRES</v>
          </cell>
          <cell r="B158" t="str">
            <v>50-54 ans</v>
          </cell>
          <cell r="C158" t="str">
            <v>M</v>
          </cell>
          <cell r="D158" t="str">
            <v>11</v>
          </cell>
          <cell r="E158">
            <v>22</v>
          </cell>
          <cell r="F158">
            <v>1.2147454638919673E-3</v>
          </cell>
        </row>
        <row r="159">
          <cell r="A159" t="str">
            <v>NON-TITULAIRES</v>
          </cell>
          <cell r="B159" t="str">
            <v>50-54 ans</v>
          </cell>
          <cell r="C159" t="str">
            <v>M</v>
          </cell>
          <cell r="D159" t="str">
            <v>12</v>
          </cell>
          <cell r="E159">
            <v>11</v>
          </cell>
          <cell r="F159">
            <v>6.0737273194598365E-4</v>
          </cell>
        </row>
        <row r="160">
          <cell r="A160" t="str">
            <v>NON-TITULAIRES</v>
          </cell>
          <cell r="B160" t="str">
            <v>50-54 ans</v>
          </cell>
          <cell r="C160" t="str">
            <v>M</v>
          </cell>
          <cell r="D160" t="str">
            <v>13</v>
          </cell>
          <cell r="E160">
            <v>173</v>
          </cell>
          <cell r="F160">
            <v>9.5523166024231963E-3</v>
          </cell>
        </row>
        <row r="161">
          <cell r="A161" t="str">
            <v>NON-TITULAIRES</v>
          </cell>
          <cell r="B161" t="str">
            <v>50-54 ans</v>
          </cell>
          <cell r="C161" t="str">
            <v>M</v>
          </cell>
          <cell r="D161" t="str">
            <v>77</v>
          </cell>
          <cell r="E161">
            <v>1194</v>
          </cell>
          <cell r="F161">
            <v>6.5927549267591312E-2</v>
          </cell>
        </row>
        <row r="162">
          <cell r="A162" t="str">
            <v>NON-TITULAIRES</v>
          </cell>
          <cell r="B162" t="str">
            <v>50-54 ans</v>
          </cell>
          <cell r="C162" t="str">
            <v>M</v>
          </cell>
          <cell r="D162" t="str">
            <v>99</v>
          </cell>
          <cell r="E162">
            <v>510</v>
          </cell>
          <cell r="F162">
            <v>2.8160008481131968E-2</v>
          </cell>
        </row>
        <row r="163">
          <cell r="A163" t="str">
            <v>NON-TITULAIRES</v>
          </cell>
          <cell r="B163" t="str">
            <v>55-59 ans</v>
          </cell>
          <cell r="C163" t="str">
            <v>F</v>
          </cell>
          <cell r="D163" t="str">
            <v>01</v>
          </cell>
          <cell r="E163">
            <v>3498</v>
          </cell>
          <cell r="F163">
            <v>0.19314452875882279</v>
          </cell>
        </row>
        <row r="164">
          <cell r="A164" t="str">
            <v>NON-TITULAIRES</v>
          </cell>
          <cell r="B164" t="str">
            <v>55-59 ans</v>
          </cell>
          <cell r="C164" t="str">
            <v>F</v>
          </cell>
          <cell r="D164" t="str">
            <v>03</v>
          </cell>
          <cell r="E164">
            <v>18</v>
          </cell>
          <cell r="F164">
            <v>9.9388265227524594E-4</v>
          </cell>
        </row>
        <row r="165">
          <cell r="A165" t="str">
            <v>NON-TITULAIRES</v>
          </cell>
          <cell r="B165" t="str">
            <v>55-59 ans</v>
          </cell>
          <cell r="C165" t="str">
            <v>F</v>
          </cell>
          <cell r="D165" t="str">
            <v>06</v>
          </cell>
          <cell r="E165">
            <v>6436</v>
          </cell>
          <cell r="F165">
            <v>0.3553682638913046</v>
          </cell>
        </row>
        <row r="166">
          <cell r="A166" t="str">
            <v>NON-TITULAIRES</v>
          </cell>
          <cell r="B166" t="str">
            <v>55-59 ans</v>
          </cell>
          <cell r="C166" t="str">
            <v>F</v>
          </cell>
          <cell r="D166" t="str">
            <v>07</v>
          </cell>
          <cell r="E166">
            <v>730</v>
          </cell>
          <cell r="F166">
            <v>4.0307463120051637E-2</v>
          </cell>
        </row>
        <row r="167">
          <cell r="A167" t="str">
            <v>NON-TITULAIRES</v>
          </cell>
          <cell r="B167" t="str">
            <v>55-59 ans</v>
          </cell>
          <cell r="C167" t="str">
            <v>F</v>
          </cell>
          <cell r="D167" t="str">
            <v>08</v>
          </cell>
          <cell r="E167">
            <v>28</v>
          </cell>
          <cell r="F167">
            <v>1.5460396813170491E-3</v>
          </cell>
        </row>
        <row r="168">
          <cell r="A168" t="str">
            <v>NON-TITULAIRES</v>
          </cell>
          <cell r="B168" t="str">
            <v>55-59 ans</v>
          </cell>
          <cell r="C168" t="str">
            <v>F</v>
          </cell>
          <cell r="D168" t="str">
            <v>09</v>
          </cell>
          <cell r="E168">
            <v>2629</v>
          </cell>
          <cell r="F168">
            <v>0.14516208293509009</v>
          </cell>
        </row>
        <row r="169">
          <cell r="A169" t="str">
            <v>NON-TITULAIRES</v>
          </cell>
          <cell r="B169" t="str">
            <v>55-59 ans</v>
          </cell>
          <cell r="C169" t="str">
            <v>F</v>
          </cell>
          <cell r="D169" t="str">
            <v>10</v>
          </cell>
          <cell r="E169">
            <v>1097</v>
          </cell>
          <cell r="F169">
            <v>6.0571626085885823E-2</v>
          </cell>
        </row>
        <row r="170">
          <cell r="A170" t="str">
            <v>NON-TITULAIRES</v>
          </cell>
          <cell r="B170" t="str">
            <v>55-59 ans</v>
          </cell>
          <cell r="C170" t="str">
            <v>F</v>
          </cell>
          <cell r="D170" t="str">
            <v>11</v>
          </cell>
          <cell r="E170">
            <v>44</v>
          </cell>
          <cell r="F170">
            <v>2.4294909277839346E-3</v>
          </cell>
        </row>
        <row r="171">
          <cell r="A171" t="str">
            <v>NON-TITULAIRES</v>
          </cell>
          <cell r="B171" t="str">
            <v>55-59 ans</v>
          </cell>
          <cell r="C171" t="str">
            <v>F</v>
          </cell>
          <cell r="D171" t="str">
            <v>12</v>
          </cell>
          <cell r="E171">
            <v>15</v>
          </cell>
          <cell r="F171">
            <v>8.2823554356270491E-4</v>
          </cell>
        </row>
        <row r="172">
          <cell r="A172" t="str">
            <v>NON-TITULAIRES</v>
          </cell>
          <cell r="B172" t="str">
            <v>55-59 ans</v>
          </cell>
          <cell r="C172" t="str">
            <v>F</v>
          </cell>
          <cell r="D172" t="str">
            <v>13</v>
          </cell>
          <cell r="E172">
            <v>779</v>
          </cell>
          <cell r="F172">
            <v>4.3013032562356474E-2</v>
          </cell>
        </row>
        <row r="173">
          <cell r="A173" t="str">
            <v>NON-TITULAIRES</v>
          </cell>
          <cell r="B173" t="str">
            <v>55-59 ans</v>
          </cell>
          <cell r="C173" t="str">
            <v>F</v>
          </cell>
          <cell r="D173" t="str">
            <v>77</v>
          </cell>
          <cell r="E173">
            <v>2420</v>
          </cell>
          <cell r="F173">
            <v>0.13362200102811639</v>
          </cell>
        </row>
        <row r="174">
          <cell r="A174" t="str">
            <v>NON-TITULAIRES</v>
          </cell>
          <cell r="B174" t="str">
            <v>55-59 ans</v>
          </cell>
          <cell r="C174" t="str">
            <v>F</v>
          </cell>
          <cell r="D174" t="str">
            <v>99</v>
          </cell>
          <cell r="E174">
            <v>377</v>
          </cell>
          <cell r="F174">
            <v>2.0816319994875983E-2</v>
          </cell>
        </row>
        <row r="175">
          <cell r="A175" t="str">
            <v>NON-TITULAIRES</v>
          </cell>
          <cell r="B175" t="str">
            <v>55-59 ans</v>
          </cell>
          <cell r="C175" t="str">
            <v>M</v>
          </cell>
          <cell r="D175" t="str">
            <v>01</v>
          </cell>
          <cell r="E175">
            <v>1787</v>
          </cell>
          <cell r="F175">
            <v>9.8670461089770248E-2</v>
          </cell>
        </row>
        <row r="176">
          <cell r="A176" t="str">
            <v>NON-TITULAIRES</v>
          </cell>
          <cell r="B176" t="str">
            <v>55-59 ans</v>
          </cell>
          <cell r="C176" t="str">
            <v>M</v>
          </cell>
          <cell r="D176" t="str">
            <v>03</v>
          </cell>
          <cell r="E176">
            <v>3</v>
          </cell>
          <cell r="F176">
            <v>1.6564710871254097E-4</v>
          </cell>
        </row>
        <row r="177">
          <cell r="A177" t="str">
            <v>NON-TITULAIRES</v>
          </cell>
          <cell r="B177" t="str">
            <v>55-59 ans</v>
          </cell>
          <cell r="C177" t="str">
            <v>M</v>
          </cell>
          <cell r="D177" t="str">
            <v>06</v>
          </cell>
          <cell r="E177">
            <v>4556</v>
          </cell>
          <cell r="F177">
            <v>0.25156274243144555</v>
          </cell>
        </row>
        <row r="178">
          <cell r="A178" t="str">
            <v>NON-TITULAIRES</v>
          </cell>
          <cell r="B178" t="str">
            <v>55-59 ans</v>
          </cell>
          <cell r="C178" t="str">
            <v>M</v>
          </cell>
          <cell r="D178" t="str">
            <v>07</v>
          </cell>
          <cell r="E178">
            <v>654</v>
          </cell>
          <cell r="F178">
            <v>3.6111069699333934E-2</v>
          </cell>
        </row>
        <row r="179">
          <cell r="A179" t="str">
            <v>NON-TITULAIRES</v>
          </cell>
          <cell r="B179" t="str">
            <v>55-59 ans</v>
          </cell>
          <cell r="C179" t="str">
            <v>M</v>
          </cell>
          <cell r="D179" t="str">
            <v>08</v>
          </cell>
          <cell r="E179">
            <v>92</v>
          </cell>
          <cell r="F179">
            <v>5.0798446671845906E-3</v>
          </cell>
        </row>
        <row r="180">
          <cell r="A180" t="str">
            <v>NON-TITULAIRES</v>
          </cell>
          <cell r="B180" t="str">
            <v>55-59 ans</v>
          </cell>
          <cell r="C180" t="str">
            <v>M</v>
          </cell>
          <cell r="D180" t="str">
            <v>09</v>
          </cell>
          <cell r="E180">
            <v>143</v>
          </cell>
          <cell r="F180">
            <v>7.8958455152977874E-3</v>
          </cell>
        </row>
        <row r="181">
          <cell r="A181" t="str">
            <v>NON-TITULAIRES</v>
          </cell>
          <cell r="B181" t="str">
            <v>55-59 ans</v>
          </cell>
          <cell r="C181" t="str">
            <v>M</v>
          </cell>
          <cell r="D181" t="str">
            <v>10</v>
          </cell>
          <cell r="E181">
            <v>265</v>
          </cell>
          <cell r="F181">
            <v>1.4632161269607787E-2</v>
          </cell>
        </row>
        <row r="182">
          <cell r="A182" t="str">
            <v>NON-TITULAIRES</v>
          </cell>
          <cell r="B182" t="str">
            <v>55-59 ans</v>
          </cell>
          <cell r="C182" t="str">
            <v>M</v>
          </cell>
          <cell r="D182" t="str">
            <v>11</v>
          </cell>
          <cell r="E182">
            <v>27</v>
          </cell>
          <cell r="F182">
            <v>1.4908239784128688E-3</v>
          </cell>
        </row>
        <row r="183">
          <cell r="A183" t="str">
            <v>NON-TITULAIRES</v>
          </cell>
          <cell r="B183" t="str">
            <v>55-59 ans</v>
          </cell>
          <cell r="C183" t="str">
            <v>M</v>
          </cell>
          <cell r="D183" t="str">
            <v>12</v>
          </cell>
          <cell r="E183">
            <v>17</v>
          </cell>
          <cell r="F183">
            <v>9.386669493710656E-4</v>
          </cell>
        </row>
        <row r="184">
          <cell r="A184" t="str">
            <v>NON-TITULAIRES</v>
          </cell>
          <cell r="B184" t="str">
            <v>55-59 ans</v>
          </cell>
          <cell r="C184" t="str">
            <v>M</v>
          </cell>
          <cell r="D184" t="str">
            <v>13</v>
          </cell>
          <cell r="E184">
            <v>109</v>
          </cell>
          <cell r="F184">
            <v>6.0185116165556562E-3</v>
          </cell>
        </row>
        <row r="185">
          <cell r="A185" t="str">
            <v>NON-TITULAIRES</v>
          </cell>
          <cell r="B185" t="str">
            <v>55-59 ans</v>
          </cell>
          <cell r="C185" t="str">
            <v>M</v>
          </cell>
          <cell r="D185" t="str">
            <v>77</v>
          </cell>
          <cell r="E185">
            <v>1154</v>
          </cell>
          <cell r="F185">
            <v>6.3718921151424093E-2</v>
          </cell>
        </row>
        <row r="186">
          <cell r="A186" t="str">
            <v>NON-TITULAIRES</v>
          </cell>
          <cell r="B186" t="str">
            <v>55-59 ans</v>
          </cell>
          <cell r="C186" t="str">
            <v>M</v>
          </cell>
          <cell r="D186" t="str">
            <v>99</v>
          </cell>
          <cell r="E186">
            <v>345</v>
          </cell>
          <cell r="F186">
            <v>1.9049417501942213E-2</v>
          </cell>
        </row>
        <row r="187">
          <cell r="A187" t="str">
            <v>NON-TITULAIRES</v>
          </cell>
          <cell r="B187" t="str">
            <v>60 ans et plus</v>
          </cell>
          <cell r="C187" t="str">
            <v>F</v>
          </cell>
          <cell r="D187" t="str">
            <v>01</v>
          </cell>
          <cell r="E187">
            <v>1900</v>
          </cell>
          <cell r="F187">
            <v>0.10490983551794263</v>
          </cell>
        </row>
        <row r="188">
          <cell r="A188" t="str">
            <v>NON-TITULAIRES</v>
          </cell>
          <cell r="B188" t="str">
            <v>60 ans et plus</v>
          </cell>
          <cell r="C188" t="str">
            <v>F</v>
          </cell>
          <cell r="D188" t="str">
            <v>03</v>
          </cell>
          <cell r="E188">
            <v>6</v>
          </cell>
          <cell r="F188">
            <v>3.3129421742508194E-4</v>
          </cell>
        </row>
        <row r="189">
          <cell r="A189" t="str">
            <v>NON-TITULAIRES</v>
          </cell>
          <cell r="B189" t="str">
            <v>60 ans et plus</v>
          </cell>
          <cell r="C189" t="str">
            <v>F</v>
          </cell>
          <cell r="D189" t="str">
            <v>06</v>
          </cell>
          <cell r="E189">
            <v>2509</v>
          </cell>
          <cell r="F189">
            <v>0.13853619858658844</v>
          </cell>
        </row>
        <row r="190">
          <cell r="A190" t="str">
            <v>NON-TITULAIRES</v>
          </cell>
          <cell r="B190" t="str">
            <v>60 ans et plus</v>
          </cell>
          <cell r="C190" t="str">
            <v>F</v>
          </cell>
          <cell r="D190" t="str">
            <v>07</v>
          </cell>
          <cell r="E190">
            <v>464</v>
          </cell>
          <cell r="F190">
            <v>2.5620086147539672E-2</v>
          </cell>
        </row>
        <row r="191">
          <cell r="A191" t="str">
            <v>NON-TITULAIRES</v>
          </cell>
          <cell r="B191" t="str">
            <v>60 ans et plus</v>
          </cell>
          <cell r="C191" t="str">
            <v>F</v>
          </cell>
          <cell r="D191" t="str">
            <v>08</v>
          </cell>
          <cell r="E191">
            <v>11</v>
          </cell>
          <cell r="F191">
            <v>6.0737273194598365E-4</v>
          </cell>
        </row>
        <row r="192">
          <cell r="A192" t="str">
            <v>NON-TITULAIRES</v>
          </cell>
          <cell r="B192" t="str">
            <v>60 ans et plus</v>
          </cell>
          <cell r="C192" t="str">
            <v>F</v>
          </cell>
          <cell r="D192" t="str">
            <v>09</v>
          </cell>
          <cell r="E192">
            <v>775</v>
          </cell>
          <cell r="F192">
            <v>4.2792169750739753E-2</v>
          </cell>
        </row>
        <row r="193">
          <cell r="A193" t="str">
            <v>NON-TITULAIRES</v>
          </cell>
          <cell r="B193" t="str">
            <v>60 ans et plus</v>
          </cell>
          <cell r="C193" t="str">
            <v>F</v>
          </cell>
          <cell r="D193" t="str">
            <v>10</v>
          </cell>
          <cell r="E193">
            <v>539</v>
          </cell>
          <cell r="F193">
            <v>2.9761263865353198E-2</v>
          </cell>
        </row>
        <row r="194">
          <cell r="A194" t="str">
            <v>NON-TITULAIRES</v>
          </cell>
          <cell r="B194" t="str">
            <v>60 ans et plus</v>
          </cell>
          <cell r="C194" t="str">
            <v>F</v>
          </cell>
          <cell r="D194" t="str">
            <v>11</v>
          </cell>
          <cell r="E194">
            <v>14</v>
          </cell>
          <cell r="F194">
            <v>7.7301984065852457E-4</v>
          </cell>
        </row>
        <row r="195">
          <cell r="A195" t="str">
            <v>NON-TITULAIRES</v>
          </cell>
          <cell r="B195" t="str">
            <v>60 ans et plus</v>
          </cell>
          <cell r="C195" t="str">
            <v>F</v>
          </cell>
          <cell r="D195" t="str">
            <v>12</v>
          </cell>
          <cell r="E195">
            <v>7</v>
          </cell>
          <cell r="F195">
            <v>3.8650992032926228E-4</v>
          </cell>
        </row>
        <row r="196">
          <cell r="A196" t="str">
            <v>NON-TITULAIRES</v>
          </cell>
          <cell r="B196" t="str">
            <v>60 ans et plus</v>
          </cell>
          <cell r="C196" t="str">
            <v>F</v>
          </cell>
          <cell r="D196" t="str">
            <v>13</v>
          </cell>
          <cell r="E196">
            <v>380</v>
          </cell>
          <cell r="F196">
            <v>2.0981967103588524E-2</v>
          </cell>
        </row>
        <row r="197">
          <cell r="A197" t="str">
            <v>NON-TITULAIRES</v>
          </cell>
          <cell r="B197" t="str">
            <v>60 ans et plus</v>
          </cell>
          <cell r="C197" t="str">
            <v>F</v>
          </cell>
          <cell r="D197" t="str">
            <v>77</v>
          </cell>
          <cell r="E197">
            <v>1342</v>
          </cell>
          <cell r="F197">
            <v>7.4099473297409998E-2</v>
          </cell>
        </row>
        <row r="198">
          <cell r="A198" t="str">
            <v>NON-TITULAIRES</v>
          </cell>
          <cell r="B198" t="str">
            <v>60 ans et plus</v>
          </cell>
          <cell r="C198" t="str">
            <v>F</v>
          </cell>
          <cell r="D198" t="str">
            <v>99</v>
          </cell>
          <cell r="E198">
            <v>141</v>
          </cell>
          <cell r="F198">
            <v>7.7854141094894263E-3</v>
          </cell>
        </row>
        <row r="199">
          <cell r="A199" t="str">
            <v>NON-TITULAIRES</v>
          </cell>
          <cell r="B199" t="str">
            <v>60 ans et plus</v>
          </cell>
          <cell r="C199" t="str">
            <v>M</v>
          </cell>
          <cell r="D199" t="str">
            <v>01</v>
          </cell>
          <cell r="E199">
            <v>1348</v>
          </cell>
          <cell r="F199">
            <v>7.4430767514835086E-2</v>
          </cell>
        </row>
        <row r="200">
          <cell r="A200" t="str">
            <v>NON-TITULAIRES</v>
          </cell>
          <cell r="B200" t="str">
            <v>60 ans et plus</v>
          </cell>
          <cell r="C200" t="str">
            <v>M</v>
          </cell>
          <cell r="D200" t="str">
            <v>03</v>
          </cell>
          <cell r="E200">
            <v>7</v>
          </cell>
          <cell r="F200">
            <v>3.8650992032926228E-4</v>
          </cell>
        </row>
        <row r="201">
          <cell r="A201" t="str">
            <v>NON-TITULAIRES</v>
          </cell>
          <cell r="B201" t="str">
            <v>60 ans et plus</v>
          </cell>
          <cell r="C201" t="str">
            <v>M</v>
          </cell>
          <cell r="D201" t="str">
            <v>06</v>
          </cell>
          <cell r="E201">
            <v>2116</v>
          </cell>
          <cell r="F201">
            <v>0.11683642734524557</v>
          </cell>
        </row>
        <row r="202">
          <cell r="A202" t="str">
            <v>NON-TITULAIRES</v>
          </cell>
          <cell r="B202" t="str">
            <v>60 ans et plus</v>
          </cell>
          <cell r="C202" t="str">
            <v>M</v>
          </cell>
          <cell r="D202" t="str">
            <v>07</v>
          </cell>
          <cell r="E202">
            <v>464</v>
          </cell>
          <cell r="F202">
            <v>2.5620086147539672E-2</v>
          </cell>
        </row>
        <row r="203">
          <cell r="A203" t="str">
            <v>NON-TITULAIRES</v>
          </cell>
          <cell r="B203" t="str">
            <v>60 ans et plus</v>
          </cell>
          <cell r="C203" t="str">
            <v>M</v>
          </cell>
          <cell r="D203" t="str">
            <v>08</v>
          </cell>
          <cell r="E203">
            <v>61</v>
          </cell>
          <cell r="F203">
            <v>3.3681578771550002E-3</v>
          </cell>
        </row>
        <row r="204">
          <cell r="A204" t="str">
            <v>NON-TITULAIRES</v>
          </cell>
          <cell r="B204" t="str">
            <v>60 ans et plus</v>
          </cell>
          <cell r="C204" t="str">
            <v>M</v>
          </cell>
          <cell r="D204" t="str">
            <v>09</v>
          </cell>
          <cell r="E204">
            <v>70</v>
          </cell>
          <cell r="F204">
            <v>3.8650992032926231E-3</v>
          </cell>
        </row>
        <row r="205">
          <cell r="A205" t="str">
            <v>NON-TITULAIRES</v>
          </cell>
          <cell r="B205" t="str">
            <v>60 ans et plus</v>
          </cell>
          <cell r="C205" t="str">
            <v>M</v>
          </cell>
          <cell r="D205" t="str">
            <v>10</v>
          </cell>
          <cell r="E205">
            <v>330</v>
          </cell>
          <cell r="F205">
            <v>1.8221181958379507E-2</v>
          </cell>
        </row>
        <row r="206">
          <cell r="A206" t="str">
            <v>NON-TITULAIRES</v>
          </cell>
          <cell r="B206" t="str">
            <v>60 ans et plus</v>
          </cell>
          <cell r="C206" t="str">
            <v>M</v>
          </cell>
          <cell r="D206" t="str">
            <v>11</v>
          </cell>
          <cell r="E206">
            <v>28</v>
          </cell>
          <cell r="F206">
            <v>1.5460396813170491E-3</v>
          </cell>
        </row>
        <row r="207">
          <cell r="A207" t="str">
            <v>NON-TITULAIRES</v>
          </cell>
          <cell r="B207" t="str">
            <v>60 ans et plus</v>
          </cell>
          <cell r="C207" t="str">
            <v>M</v>
          </cell>
          <cell r="D207" t="str">
            <v>12</v>
          </cell>
          <cell r="E207">
            <v>23</v>
          </cell>
          <cell r="F207">
            <v>1.2699611667961476E-3</v>
          </cell>
        </row>
        <row r="208">
          <cell r="A208" t="str">
            <v>NON-TITULAIRES</v>
          </cell>
          <cell r="B208" t="str">
            <v>60 ans et plus</v>
          </cell>
          <cell r="C208" t="str">
            <v>M</v>
          </cell>
          <cell r="D208" t="str">
            <v>13</v>
          </cell>
          <cell r="E208">
            <v>72</v>
          </cell>
          <cell r="F208">
            <v>3.9755306091009837E-3</v>
          </cell>
        </row>
        <row r="209">
          <cell r="A209" t="str">
            <v>NON-TITULAIRES</v>
          </cell>
          <cell r="B209" t="str">
            <v>60 ans et plus</v>
          </cell>
          <cell r="C209" t="str">
            <v>M</v>
          </cell>
          <cell r="D209" t="str">
            <v>77</v>
          </cell>
          <cell r="E209">
            <v>1226</v>
          </cell>
          <cell r="F209">
            <v>6.7694451760525076E-2</v>
          </cell>
        </row>
        <row r="210">
          <cell r="A210" t="str">
            <v>NON-TITULAIRES</v>
          </cell>
          <cell r="B210" t="str">
            <v>60 ans et plus</v>
          </cell>
          <cell r="C210" t="str">
            <v>M</v>
          </cell>
          <cell r="D210" t="str">
            <v>99</v>
          </cell>
          <cell r="E210">
            <v>182</v>
          </cell>
          <cell r="F210">
            <v>1.0049257928560819E-2</v>
          </cell>
        </row>
        <row r="211">
          <cell r="A211" t="str">
            <v>NON-TITULAIRES</v>
          </cell>
          <cell r="B211" t="str">
            <v>moins de 25 ans</v>
          </cell>
          <cell r="C211" t="str">
            <v>F</v>
          </cell>
          <cell r="D211" t="str">
            <v>01</v>
          </cell>
          <cell r="E211">
            <v>6004</v>
          </cell>
          <cell r="F211">
            <v>0.33151508023669868</v>
          </cell>
        </row>
        <row r="212">
          <cell r="A212" t="str">
            <v>NON-TITULAIRES</v>
          </cell>
          <cell r="B212" t="str">
            <v>moins de 25 ans</v>
          </cell>
          <cell r="C212" t="str">
            <v>F</v>
          </cell>
          <cell r="D212" t="str">
            <v>03</v>
          </cell>
          <cell r="E212">
            <v>46</v>
          </cell>
          <cell r="F212">
            <v>2.5399223335922953E-3</v>
          </cell>
        </row>
        <row r="213">
          <cell r="A213" t="str">
            <v>NON-TITULAIRES</v>
          </cell>
          <cell r="B213" t="str">
            <v>moins de 25 ans</v>
          </cell>
          <cell r="C213" t="str">
            <v>F</v>
          </cell>
          <cell r="D213" t="str">
            <v>06</v>
          </cell>
          <cell r="E213">
            <v>7243</v>
          </cell>
          <cell r="F213">
            <v>0.39992733613497811</v>
          </cell>
        </row>
        <row r="214">
          <cell r="A214" t="str">
            <v>NON-TITULAIRES</v>
          </cell>
          <cell r="B214" t="str">
            <v>moins de 25 ans</v>
          </cell>
          <cell r="C214" t="str">
            <v>F</v>
          </cell>
          <cell r="D214" t="str">
            <v>07</v>
          </cell>
          <cell r="E214">
            <v>1653</v>
          </cell>
          <cell r="F214">
            <v>9.1271556900610076E-2</v>
          </cell>
        </row>
        <row r="215">
          <cell r="A215" t="str">
            <v>NON-TITULAIRES</v>
          </cell>
          <cell r="B215" t="str">
            <v>moins de 25 ans</v>
          </cell>
          <cell r="C215" t="str">
            <v>F</v>
          </cell>
          <cell r="D215" t="str">
            <v>08</v>
          </cell>
          <cell r="E215">
            <v>396</v>
          </cell>
          <cell r="F215">
            <v>2.1865418350055409E-2</v>
          </cell>
        </row>
        <row r="216">
          <cell r="A216" t="str">
            <v>NON-TITULAIRES</v>
          </cell>
          <cell r="B216" t="str">
            <v>moins de 25 ans</v>
          </cell>
          <cell r="C216" t="str">
            <v>F</v>
          </cell>
          <cell r="D216" t="str">
            <v>09</v>
          </cell>
          <cell r="E216">
            <v>4789</v>
          </cell>
          <cell r="F216">
            <v>0.2644280012081196</v>
          </cell>
        </row>
        <row r="217">
          <cell r="A217" t="str">
            <v>NON-TITULAIRES</v>
          </cell>
          <cell r="B217" t="str">
            <v>moins de 25 ans</v>
          </cell>
          <cell r="C217" t="str">
            <v>F</v>
          </cell>
          <cell r="D217" t="str">
            <v>10</v>
          </cell>
          <cell r="E217">
            <v>2592</v>
          </cell>
          <cell r="F217">
            <v>0.14311910192763541</v>
          </cell>
        </row>
        <row r="218">
          <cell r="A218" t="str">
            <v>NON-TITULAIRES</v>
          </cell>
          <cell r="B218" t="str">
            <v>moins de 25 ans</v>
          </cell>
          <cell r="C218" t="str">
            <v>F</v>
          </cell>
          <cell r="D218" t="str">
            <v>11</v>
          </cell>
          <cell r="E218">
            <v>61</v>
          </cell>
          <cell r="F218">
            <v>3.3681578771550002E-3</v>
          </cell>
        </row>
        <row r="219">
          <cell r="A219" t="str">
            <v>NON-TITULAIRES</v>
          </cell>
          <cell r="B219" t="str">
            <v>moins de 25 ans</v>
          </cell>
          <cell r="C219" t="str">
            <v>F</v>
          </cell>
          <cell r="D219" t="str">
            <v>12</v>
          </cell>
          <cell r="E219">
            <v>3</v>
          </cell>
          <cell r="F219">
            <v>1.6564710871254097E-4</v>
          </cell>
        </row>
        <row r="220">
          <cell r="A220" t="str">
            <v>NON-TITULAIRES</v>
          </cell>
          <cell r="B220" t="str">
            <v>moins de 25 ans</v>
          </cell>
          <cell r="C220" t="str">
            <v>F</v>
          </cell>
          <cell r="D220" t="str">
            <v>13</v>
          </cell>
          <cell r="E220">
            <v>7871</v>
          </cell>
          <cell r="F220">
            <v>0.43460279755880338</v>
          </cell>
        </row>
        <row r="221">
          <cell r="A221" t="str">
            <v>NON-TITULAIRES</v>
          </cell>
          <cell r="B221" t="str">
            <v>moins de 25 ans</v>
          </cell>
          <cell r="C221" t="str">
            <v>F</v>
          </cell>
          <cell r="D221" t="str">
            <v>77</v>
          </cell>
          <cell r="E221">
            <v>6519</v>
          </cell>
          <cell r="F221">
            <v>0.35995116723235154</v>
          </cell>
        </row>
        <row r="222">
          <cell r="A222" t="str">
            <v>NON-TITULAIRES</v>
          </cell>
          <cell r="B222" t="str">
            <v>moins de 25 ans</v>
          </cell>
          <cell r="C222" t="str">
            <v>F</v>
          </cell>
          <cell r="D222" t="str">
            <v>99</v>
          </cell>
          <cell r="E222">
            <v>520</v>
          </cell>
          <cell r="F222">
            <v>2.8712165510173769E-2</v>
          </cell>
        </row>
        <row r="223">
          <cell r="A223" t="str">
            <v>NON-TITULAIRES</v>
          </cell>
          <cell r="B223" t="str">
            <v>moins de 25 ans</v>
          </cell>
          <cell r="C223" t="str">
            <v>M</v>
          </cell>
          <cell r="D223" t="str">
            <v>01</v>
          </cell>
          <cell r="E223">
            <v>2311</v>
          </cell>
          <cell r="F223">
            <v>0.12760348941156074</v>
          </cell>
        </row>
        <row r="224">
          <cell r="A224" t="str">
            <v>NON-TITULAIRES</v>
          </cell>
          <cell r="B224" t="str">
            <v>moins de 25 ans</v>
          </cell>
          <cell r="C224" t="str">
            <v>M</v>
          </cell>
          <cell r="D224" t="str">
            <v>03</v>
          </cell>
          <cell r="E224">
            <v>28</v>
          </cell>
          <cell r="F224">
            <v>1.5460396813170491E-3</v>
          </cell>
        </row>
        <row r="225">
          <cell r="A225" t="str">
            <v>NON-TITULAIRES</v>
          </cell>
          <cell r="B225" t="str">
            <v>moins de 25 ans</v>
          </cell>
          <cell r="C225" t="str">
            <v>M</v>
          </cell>
          <cell r="D225" t="str">
            <v>06</v>
          </cell>
          <cell r="E225">
            <v>7194</v>
          </cell>
          <cell r="F225">
            <v>0.39722176669267328</v>
          </cell>
        </row>
        <row r="226">
          <cell r="A226" t="str">
            <v>NON-TITULAIRES</v>
          </cell>
          <cell r="B226" t="str">
            <v>moins de 25 ans</v>
          </cell>
          <cell r="C226" t="str">
            <v>M</v>
          </cell>
          <cell r="D226" t="str">
            <v>07</v>
          </cell>
          <cell r="E226">
            <v>1019</v>
          </cell>
          <cell r="F226">
            <v>5.6264801259359752E-2</v>
          </cell>
        </row>
        <row r="227">
          <cell r="A227" t="str">
            <v>NON-TITULAIRES</v>
          </cell>
          <cell r="B227" t="str">
            <v>moins de 25 ans</v>
          </cell>
          <cell r="C227" t="str">
            <v>M</v>
          </cell>
          <cell r="D227" t="str">
            <v>08</v>
          </cell>
          <cell r="E227">
            <v>582</v>
          </cell>
          <cell r="F227">
            <v>3.2135539090232951E-2</v>
          </cell>
        </row>
        <row r="228">
          <cell r="A228" t="str">
            <v>NON-TITULAIRES</v>
          </cell>
          <cell r="B228" t="str">
            <v>moins de 25 ans</v>
          </cell>
          <cell r="C228" t="str">
            <v>M</v>
          </cell>
          <cell r="D228" t="str">
            <v>09</v>
          </cell>
          <cell r="E228">
            <v>276</v>
          </cell>
          <cell r="F228">
            <v>1.523953400155377E-2</v>
          </cell>
        </row>
        <row r="229">
          <cell r="A229" t="str">
            <v>NON-TITULAIRES</v>
          </cell>
          <cell r="B229" t="str">
            <v>moins de 25 ans</v>
          </cell>
          <cell r="C229" t="str">
            <v>M</v>
          </cell>
          <cell r="D229" t="str">
            <v>10</v>
          </cell>
          <cell r="E229">
            <v>139</v>
          </cell>
          <cell r="F229">
            <v>7.674982703681066E-3</v>
          </cell>
        </row>
        <row r="230">
          <cell r="A230" t="str">
            <v>NON-TITULAIRES</v>
          </cell>
          <cell r="B230" t="str">
            <v>moins de 25 ans</v>
          </cell>
          <cell r="C230" t="str">
            <v>M</v>
          </cell>
          <cell r="D230" t="str">
            <v>11</v>
          </cell>
          <cell r="E230">
            <v>83</v>
          </cell>
          <cell r="F230">
            <v>4.5829033410469669E-3</v>
          </cell>
        </row>
        <row r="231">
          <cell r="A231" t="str">
            <v>NON-TITULAIRES</v>
          </cell>
          <cell r="B231" t="str">
            <v>moins de 25 ans</v>
          </cell>
          <cell r="C231" t="str">
            <v>M</v>
          </cell>
          <cell r="D231" t="str">
            <v>12</v>
          </cell>
          <cell r="E231">
            <v>13</v>
          </cell>
          <cell r="F231">
            <v>7.1780413775434423E-4</v>
          </cell>
        </row>
        <row r="232">
          <cell r="A232" t="str">
            <v>NON-TITULAIRES</v>
          </cell>
          <cell r="B232" t="str">
            <v>moins de 25 ans</v>
          </cell>
          <cell r="C232" t="str">
            <v>M</v>
          </cell>
          <cell r="D232" t="str">
            <v>13</v>
          </cell>
          <cell r="E232">
            <v>3515</v>
          </cell>
          <cell r="F232">
            <v>0.19408319570819385</v>
          </cell>
        </row>
        <row r="233">
          <cell r="A233" t="str">
            <v>NON-TITULAIRES</v>
          </cell>
          <cell r="B233" t="str">
            <v>moins de 25 ans</v>
          </cell>
          <cell r="C233" t="str">
            <v>M</v>
          </cell>
          <cell r="D233" t="str">
            <v>77</v>
          </cell>
          <cell r="E233">
            <v>5169</v>
          </cell>
          <cell r="F233">
            <v>0.28540996831170812</v>
          </cell>
        </row>
        <row r="234">
          <cell r="A234" t="str">
            <v>NON-TITULAIRES</v>
          </cell>
          <cell r="B234" t="str">
            <v>moins de 25 ans</v>
          </cell>
          <cell r="C234" t="str">
            <v>M</v>
          </cell>
          <cell r="D234" t="str">
            <v>99</v>
          </cell>
          <cell r="E234">
            <v>356</v>
          </cell>
          <cell r="F234">
            <v>1.9656790233888197E-2</v>
          </cell>
        </row>
        <row r="235">
          <cell r="A235" t="str">
            <v>TITULAIRES</v>
          </cell>
          <cell r="B235" t="str">
            <v>25-29 ans</v>
          </cell>
          <cell r="C235" t="str">
            <v>F</v>
          </cell>
          <cell r="D235" t="str">
            <v>01</v>
          </cell>
          <cell r="E235">
            <v>16398</v>
          </cell>
          <cell r="F235">
            <v>0.90542709622274897</v>
          </cell>
        </row>
        <row r="236">
          <cell r="A236" t="str">
            <v>TITULAIRES</v>
          </cell>
          <cell r="B236" t="str">
            <v>25-29 ans</v>
          </cell>
          <cell r="C236" t="str">
            <v>F</v>
          </cell>
          <cell r="D236" t="str">
            <v>03</v>
          </cell>
          <cell r="E236">
            <v>65</v>
          </cell>
          <cell r="F236">
            <v>3.5890206887717211E-3</v>
          </cell>
        </row>
        <row r="237">
          <cell r="A237" t="str">
            <v>TITULAIRES</v>
          </cell>
          <cell r="B237" t="str">
            <v>25-29 ans</v>
          </cell>
          <cell r="C237" t="str">
            <v>F</v>
          </cell>
          <cell r="D237" t="str">
            <v>06</v>
          </cell>
          <cell r="E237">
            <v>8644</v>
          </cell>
          <cell r="F237">
            <v>0.47728453590373476</v>
          </cell>
        </row>
        <row r="238">
          <cell r="A238" t="str">
            <v>TITULAIRES</v>
          </cell>
          <cell r="B238" t="str">
            <v>25-29 ans</v>
          </cell>
          <cell r="C238" t="str">
            <v>F</v>
          </cell>
          <cell r="D238" t="str">
            <v>07</v>
          </cell>
          <cell r="E238">
            <v>1582</v>
          </cell>
          <cell r="F238">
            <v>8.7351241994413284E-2</v>
          </cell>
        </row>
        <row r="239">
          <cell r="A239" t="str">
            <v>TITULAIRES</v>
          </cell>
          <cell r="B239" t="str">
            <v>25-29 ans</v>
          </cell>
          <cell r="C239" t="str">
            <v>F</v>
          </cell>
          <cell r="D239" t="str">
            <v>08</v>
          </cell>
          <cell r="E239">
            <v>174</v>
          </cell>
          <cell r="F239">
            <v>9.6075323053273765E-3</v>
          </cell>
        </row>
        <row r="240">
          <cell r="A240" t="str">
            <v>TITULAIRES</v>
          </cell>
          <cell r="B240" t="str">
            <v>25-29 ans</v>
          </cell>
          <cell r="C240" t="str">
            <v>F</v>
          </cell>
          <cell r="D240" t="str">
            <v>09</v>
          </cell>
          <cell r="E240">
            <v>6996</v>
          </cell>
          <cell r="F240">
            <v>0.38628905751764558</v>
          </cell>
        </row>
        <row r="241">
          <cell r="A241" t="str">
            <v>TITULAIRES</v>
          </cell>
          <cell r="B241" t="str">
            <v>25-29 ans</v>
          </cell>
          <cell r="C241" t="str">
            <v>F</v>
          </cell>
          <cell r="D241" t="str">
            <v>10</v>
          </cell>
          <cell r="E241">
            <v>3611</v>
          </cell>
          <cell r="F241">
            <v>0.19938390318699517</v>
          </cell>
        </row>
        <row r="242">
          <cell r="A242" t="str">
            <v>TITULAIRES</v>
          </cell>
          <cell r="B242" t="str">
            <v>25-29 ans</v>
          </cell>
          <cell r="C242" t="str">
            <v>F</v>
          </cell>
          <cell r="D242" t="str">
            <v>11</v>
          </cell>
          <cell r="E242">
            <v>487</v>
          </cell>
          <cell r="F242">
            <v>2.6890047314335822E-2</v>
          </cell>
        </row>
        <row r="243">
          <cell r="A243" t="str">
            <v>TITULAIRES</v>
          </cell>
          <cell r="B243" t="str">
            <v>25-29 ans</v>
          </cell>
          <cell r="C243" t="str">
            <v>F</v>
          </cell>
          <cell r="D243" t="str">
            <v>12</v>
          </cell>
          <cell r="E243">
            <v>364</v>
          </cell>
          <cell r="F243">
            <v>2.0098515857121638E-2</v>
          </cell>
        </row>
        <row r="244">
          <cell r="A244" t="str">
            <v>TITULAIRES</v>
          </cell>
          <cell r="B244" t="str">
            <v>25-29 ans</v>
          </cell>
          <cell r="C244" t="str">
            <v>F</v>
          </cell>
          <cell r="D244" t="str">
            <v>13</v>
          </cell>
          <cell r="E244">
            <v>4398</v>
          </cell>
          <cell r="F244">
            <v>0.24283866137258509</v>
          </cell>
        </row>
        <row r="245">
          <cell r="A245" t="str">
            <v>TITULAIRES</v>
          </cell>
          <cell r="B245" t="str">
            <v>25-29 ans</v>
          </cell>
          <cell r="C245" t="str">
            <v>F</v>
          </cell>
          <cell r="D245" t="str">
            <v>77</v>
          </cell>
          <cell r="E245">
            <v>444</v>
          </cell>
          <cell r="F245">
            <v>2.4515772089456066E-2</v>
          </cell>
        </row>
        <row r="246">
          <cell r="A246" t="str">
            <v>TITULAIRES</v>
          </cell>
          <cell r="B246" t="str">
            <v>25-29 ans</v>
          </cell>
          <cell r="C246" t="str">
            <v>F</v>
          </cell>
          <cell r="D246" t="str">
            <v>99</v>
          </cell>
          <cell r="E246">
            <v>360</v>
          </cell>
          <cell r="F246">
            <v>1.9877653045504918E-2</v>
          </cell>
        </row>
        <row r="247">
          <cell r="A247" t="str">
            <v>TITULAIRES</v>
          </cell>
          <cell r="B247" t="str">
            <v>25-29 ans</v>
          </cell>
          <cell r="C247" t="str">
            <v>M</v>
          </cell>
          <cell r="D247" t="str">
            <v>01</v>
          </cell>
          <cell r="E247">
            <v>3203</v>
          </cell>
          <cell r="F247">
            <v>0.1768558964020896</v>
          </cell>
        </row>
        <row r="248">
          <cell r="A248" t="str">
            <v>TITULAIRES</v>
          </cell>
          <cell r="B248" t="str">
            <v>25-29 ans</v>
          </cell>
          <cell r="C248" t="str">
            <v>M</v>
          </cell>
          <cell r="D248" t="str">
            <v>03</v>
          </cell>
          <cell r="E248">
            <v>18</v>
          </cell>
          <cell r="F248">
            <v>9.9388265227524594E-4</v>
          </cell>
        </row>
        <row r="249">
          <cell r="A249" t="str">
            <v>TITULAIRES</v>
          </cell>
          <cell r="B249" t="str">
            <v>25-29 ans</v>
          </cell>
          <cell r="C249" t="str">
            <v>M</v>
          </cell>
          <cell r="D249" t="str">
            <v>06</v>
          </cell>
          <cell r="E249">
            <v>21302</v>
          </cell>
          <cell r="F249">
            <v>1.1762049032648494</v>
          </cell>
        </row>
        <row r="250">
          <cell r="A250" t="str">
            <v>TITULAIRES</v>
          </cell>
          <cell r="B250" t="str">
            <v>25-29 ans</v>
          </cell>
          <cell r="C250" t="str">
            <v>M</v>
          </cell>
          <cell r="D250" t="str">
            <v>07</v>
          </cell>
          <cell r="E250">
            <v>532</v>
          </cell>
          <cell r="F250">
            <v>2.9374753945023934E-2</v>
          </cell>
        </row>
        <row r="251">
          <cell r="A251" t="str">
            <v>TITULAIRES</v>
          </cell>
          <cell r="B251" t="str">
            <v>25-29 ans</v>
          </cell>
          <cell r="C251" t="str">
            <v>M</v>
          </cell>
          <cell r="D251" t="str">
            <v>08</v>
          </cell>
          <cell r="E251">
            <v>233</v>
          </cell>
          <cell r="F251">
            <v>1.2865258776674016E-2</v>
          </cell>
        </row>
        <row r="252">
          <cell r="A252" t="str">
            <v>TITULAIRES</v>
          </cell>
          <cell r="B252" t="str">
            <v>25-29 ans</v>
          </cell>
          <cell r="C252" t="str">
            <v>M</v>
          </cell>
          <cell r="D252" t="str">
            <v>09</v>
          </cell>
          <cell r="E252">
            <v>231</v>
          </cell>
          <cell r="F252">
            <v>1.2754827370865656E-2</v>
          </cell>
        </row>
        <row r="253">
          <cell r="A253" t="str">
            <v>TITULAIRES</v>
          </cell>
          <cell r="B253" t="str">
            <v>25-29 ans</v>
          </cell>
          <cell r="C253" t="str">
            <v>M</v>
          </cell>
          <cell r="D253" t="str">
            <v>10</v>
          </cell>
          <cell r="E253">
            <v>65</v>
          </cell>
          <cell r="F253">
            <v>3.5890206887717211E-3</v>
          </cell>
        </row>
        <row r="254">
          <cell r="A254" t="str">
            <v>TITULAIRES</v>
          </cell>
          <cell r="B254" t="str">
            <v>25-29 ans</v>
          </cell>
          <cell r="C254" t="str">
            <v>M</v>
          </cell>
          <cell r="D254" t="str">
            <v>11</v>
          </cell>
          <cell r="E254">
            <v>815</v>
          </cell>
          <cell r="F254">
            <v>4.5000797866906965E-2</v>
          </cell>
        </row>
        <row r="255">
          <cell r="A255" t="str">
            <v>TITULAIRES</v>
          </cell>
          <cell r="B255" t="str">
            <v>25-29 ans</v>
          </cell>
          <cell r="C255" t="str">
            <v>M</v>
          </cell>
          <cell r="D255" t="str">
            <v>12</v>
          </cell>
          <cell r="E255">
            <v>5621</v>
          </cell>
          <cell r="F255">
            <v>0.31036746602439763</v>
          </cell>
        </row>
        <row r="256">
          <cell r="A256" t="str">
            <v>TITULAIRES</v>
          </cell>
          <cell r="B256" t="str">
            <v>25-29 ans</v>
          </cell>
          <cell r="C256" t="str">
            <v>M</v>
          </cell>
          <cell r="D256" t="str">
            <v>13</v>
          </cell>
          <cell r="E256">
            <v>2058</v>
          </cell>
          <cell r="F256">
            <v>0.11363391657680312</v>
          </cell>
        </row>
        <row r="257">
          <cell r="A257" t="str">
            <v>TITULAIRES</v>
          </cell>
          <cell r="B257" t="str">
            <v>25-29 ans</v>
          </cell>
          <cell r="C257" t="str">
            <v>M</v>
          </cell>
          <cell r="D257" t="str">
            <v>77</v>
          </cell>
          <cell r="E257">
            <v>246</v>
          </cell>
          <cell r="F257">
            <v>1.3583062914428361E-2</v>
          </cell>
        </row>
        <row r="258">
          <cell r="A258" t="str">
            <v>TITULAIRES</v>
          </cell>
          <cell r="B258" t="str">
            <v>25-29 ans</v>
          </cell>
          <cell r="C258" t="str">
            <v>M</v>
          </cell>
          <cell r="D258" t="str">
            <v>99</v>
          </cell>
          <cell r="E258">
            <v>600</v>
          </cell>
          <cell r="F258">
            <v>3.31294217425082E-2</v>
          </cell>
        </row>
        <row r="259">
          <cell r="A259" t="str">
            <v>TITULAIRES</v>
          </cell>
          <cell r="B259" t="str">
            <v>30-34 ans</v>
          </cell>
          <cell r="C259" t="str">
            <v>F</v>
          </cell>
          <cell r="D259" t="str">
            <v>01</v>
          </cell>
          <cell r="E259">
            <v>29275</v>
          </cell>
          <cell r="F259">
            <v>1.6164397025198791</v>
          </cell>
        </row>
        <row r="260">
          <cell r="A260" t="str">
            <v>TITULAIRES</v>
          </cell>
          <cell r="B260" t="str">
            <v>30-34 ans</v>
          </cell>
          <cell r="C260" t="str">
            <v>F</v>
          </cell>
          <cell r="D260" t="str">
            <v>03</v>
          </cell>
          <cell r="E260">
            <v>267</v>
          </cell>
          <cell r="F260">
            <v>1.4742592675416147E-2</v>
          </cell>
        </row>
        <row r="261">
          <cell r="A261" t="str">
            <v>TITULAIRES</v>
          </cell>
          <cell r="B261" t="str">
            <v>30-34 ans</v>
          </cell>
          <cell r="C261" t="str">
            <v>F</v>
          </cell>
          <cell r="D261" t="str">
            <v>06</v>
          </cell>
          <cell r="E261">
            <v>15166</v>
          </cell>
          <cell r="F261">
            <v>0.83740135024479889</v>
          </cell>
        </row>
        <row r="262">
          <cell r="A262" t="str">
            <v>TITULAIRES</v>
          </cell>
          <cell r="B262" t="str">
            <v>30-34 ans</v>
          </cell>
          <cell r="C262" t="str">
            <v>F</v>
          </cell>
          <cell r="D262" t="str">
            <v>07</v>
          </cell>
          <cell r="E262">
            <v>3801</v>
          </cell>
          <cell r="F262">
            <v>0.20987488673878943</v>
          </cell>
        </row>
        <row r="263">
          <cell r="A263" t="str">
            <v>TITULAIRES</v>
          </cell>
          <cell r="B263" t="str">
            <v>30-34 ans</v>
          </cell>
          <cell r="C263" t="str">
            <v>F</v>
          </cell>
          <cell r="D263" t="str">
            <v>08</v>
          </cell>
          <cell r="E263">
            <v>480</v>
          </cell>
          <cell r="F263">
            <v>2.6503537394006557E-2</v>
          </cell>
        </row>
        <row r="264">
          <cell r="A264" t="str">
            <v>TITULAIRES</v>
          </cell>
          <cell r="B264" t="str">
            <v>30-34 ans</v>
          </cell>
          <cell r="C264" t="str">
            <v>F</v>
          </cell>
          <cell r="D264" t="str">
            <v>09</v>
          </cell>
          <cell r="E264">
            <v>11238</v>
          </cell>
          <cell r="F264">
            <v>0.62051406923717856</v>
          </cell>
        </row>
        <row r="265">
          <cell r="A265" t="str">
            <v>TITULAIRES</v>
          </cell>
          <cell r="B265" t="str">
            <v>30-34 ans</v>
          </cell>
          <cell r="C265" t="str">
            <v>F</v>
          </cell>
          <cell r="D265" t="str">
            <v>10</v>
          </cell>
          <cell r="E265">
            <v>6033</v>
          </cell>
          <cell r="F265">
            <v>0.33311633562091991</v>
          </cell>
        </row>
        <row r="266">
          <cell r="A266" t="str">
            <v>TITULAIRES</v>
          </cell>
          <cell r="B266" t="str">
            <v>30-34 ans</v>
          </cell>
          <cell r="C266" t="str">
            <v>F</v>
          </cell>
          <cell r="D266" t="str">
            <v>11</v>
          </cell>
          <cell r="E266">
            <v>944</v>
          </cell>
          <cell r="F266">
            <v>5.2123623541546232E-2</v>
          </cell>
        </row>
        <row r="267">
          <cell r="A267" t="str">
            <v>TITULAIRES</v>
          </cell>
          <cell r="B267" t="str">
            <v>30-34 ans</v>
          </cell>
          <cell r="C267" t="str">
            <v>F</v>
          </cell>
          <cell r="D267" t="str">
            <v>12</v>
          </cell>
          <cell r="E267">
            <v>439</v>
          </cell>
          <cell r="F267">
            <v>2.4239693574935165E-2</v>
          </cell>
        </row>
        <row r="268">
          <cell r="A268" t="str">
            <v>TITULAIRES</v>
          </cell>
          <cell r="B268" t="str">
            <v>30-34 ans</v>
          </cell>
          <cell r="C268" t="str">
            <v>F</v>
          </cell>
          <cell r="D268" t="str">
            <v>13</v>
          </cell>
          <cell r="E268">
            <v>6012</v>
          </cell>
          <cell r="F268">
            <v>0.33195680585993215</v>
          </cell>
        </row>
        <row r="269">
          <cell r="A269" t="str">
            <v>TITULAIRES</v>
          </cell>
          <cell r="B269" t="str">
            <v>30-34 ans</v>
          </cell>
          <cell r="C269" t="str">
            <v>F</v>
          </cell>
          <cell r="D269" t="str">
            <v>77</v>
          </cell>
          <cell r="E269">
            <v>678</v>
          </cell>
          <cell r="F269">
            <v>3.7436246569034264E-2</v>
          </cell>
        </row>
        <row r="270">
          <cell r="A270" t="str">
            <v>TITULAIRES</v>
          </cell>
          <cell r="B270" t="str">
            <v>30-34 ans</v>
          </cell>
          <cell r="C270" t="str">
            <v>F</v>
          </cell>
          <cell r="D270" t="str">
            <v>99</v>
          </cell>
          <cell r="E270">
            <v>580</v>
          </cell>
          <cell r="F270">
            <v>3.202510768442459E-2</v>
          </cell>
        </row>
        <row r="271">
          <cell r="A271" t="str">
            <v>TITULAIRES</v>
          </cell>
          <cell r="B271" t="str">
            <v>30-34 ans</v>
          </cell>
          <cell r="C271" t="str">
            <v>M</v>
          </cell>
          <cell r="D271" t="str">
            <v>01</v>
          </cell>
          <cell r="E271">
            <v>6706</v>
          </cell>
          <cell r="F271">
            <v>0.3702765036754333</v>
          </cell>
        </row>
        <row r="272">
          <cell r="A272" t="str">
            <v>TITULAIRES</v>
          </cell>
          <cell r="B272" t="str">
            <v>30-34 ans</v>
          </cell>
          <cell r="C272" t="str">
            <v>M</v>
          </cell>
          <cell r="D272" t="str">
            <v>03</v>
          </cell>
          <cell r="E272">
            <v>75</v>
          </cell>
          <cell r="F272">
            <v>4.141177717813525E-3</v>
          </cell>
        </row>
        <row r="273">
          <cell r="A273" t="str">
            <v>TITULAIRES</v>
          </cell>
          <cell r="B273" t="str">
            <v>30-34 ans</v>
          </cell>
          <cell r="C273" t="str">
            <v>M</v>
          </cell>
          <cell r="D273" t="str">
            <v>06</v>
          </cell>
          <cell r="E273">
            <v>33813</v>
          </cell>
          <cell r="F273">
            <v>1.8670085622990495</v>
          </cell>
        </row>
        <row r="274">
          <cell r="A274" t="str">
            <v>TITULAIRES</v>
          </cell>
          <cell r="B274" t="str">
            <v>30-34 ans</v>
          </cell>
          <cell r="C274" t="str">
            <v>M</v>
          </cell>
          <cell r="D274" t="str">
            <v>07</v>
          </cell>
          <cell r="E274">
            <v>1660</v>
          </cell>
          <cell r="F274">
            <v>9.1658066820939341E-2</v>
          </cell>
        </row>
        <row r="275">
          <cell r="A275" t="str">
            <v>TITULAIRES</v>
          </cell>
          <cell r="B275" t="str">
            <v>30-34 ans</v>
          </cell>
          <cell r="C275" t="str">
            <v>M</v>
          </cell>
          <cell r="D275" t="str">
            <v>08</v>
          </cell>
          <cell r="E275">
            <v>884</v>
          </cell>
          <cell r="F275">
            <v>4.8810681367295411E-2</v>
          </cell>
        </row>
        <row r="276">
          <cell r="A276" t="str">
            <v>TITULAIRES</v>
          </cell>
          <cell r="B276" t="str">
            <v>30-34 ans</v>
          </cell>
          <cell r="C276" t="str">
            <v>M</v>
          </cell>
          <cell r="D276" t="str">
            <v>09</v>
          </cell>
          <cell r="E276">
            <v>532</v>
          </cell>
          <cell r="F276">
            <v>2.9374753945023934E-2</v>
          </cell>
        </row>
        <row r="277">
          <cell r="A277" t="str">
            <v>TITULAIRES</v>
          </cell>
          <cell r="B277" t="str">
            <v>30-34 ans</v>
          </cell>
          <cell r="C277" t="str">
            <v>M</v>
          </cell>
          <cell r="D277" t="str">
            <v>10</v>
          </cell>
          <cell r="E277">
            <v>143</v>
          </cell>
          <cell r="F277">
            <v>7.8958455152977874E-3</v>
          </cell>
        </row>
        <row r="278">
          <cell r="A278" t="str">
            <v>TITULAIRES</v>
          </cell>
          <cell r="B278" t="str">
            <v>30-34 ans</v>
          </cell>
          <cell r="C278" t="str">
            <v>M</v>
          </cell>
          <cell r="D278" t="str">
            <v>11</v>
          </cell>
          <cell r="E278">
            <v>1749</v>
          </cell>
          <cell r="F278">
            <v>9.6572264379411396E-2</v>
          </cell>
        </row>
        <row r="279">
          <cell r="A279" t="str">
            <v>TITULAIRES</v>
          </cell>
          <cell r="B279" t="str">
            <v>30-34 ans</v>
          </cell>
          <cell r="C279" t="str">
            <v>M</v>
          </cell>
          <cell r="D279" t="str">
            <v>12</v>
          </cell>
          <cell r="E279">
            <v>7542</v>
          </cell>
          <cell r="F279">
            <v>0.41643683130332804</v>
          </cell>
        </row>
        <row r="280">
          <cell r="A280" t="str">
            <v>TITULAIRES</v>
          </cell>
          <cell r="B280" t="str">
            <v>30-34 ans</v>
          </cell>
          <cell r="C280" t="str">
            <v>M</v>
          </cell>
          <cell r="D280" t="str">
            <v>13</v>
          </cell>
          <cell r="E280">
            <v>3543</v>
          </cell>
          <cell r="F280">
            <v>0.19562923538951091</v>
          </cell>
        </row>
        <row r="281">
          <cell r="A281" t="str">
            <v>TITULAIRES</v>
          </cell>
          <cell r="B281" t="str">
            <v>30-34 ans</v>
          </cell>
          <cell r="C281" t="str">
            <v>M</v>
          </cell>
          <cell r="D281" t="str">
            <v>77</v>
          </cell>
          <cell r="E281">
            <v>517</v>
          </cell>
          <cell r="F281">
            <v>2.8546518401461229E-2</v>
          </cell>
        </row>
        <row r="282">
          <cell r="A282" t="str">
            <v>TITULAIRES</v>
          </cell>
          <cell r="B282" t="str">
            <v>30-34 ans</v>
          </cell>
          <cell r="C282" t="str">
            <v>M</v>
          </cell>
          <cell r="D282" t="str">
            <v>99</v>
          </cell>
          <cell r="E282">
            <v>614</v>
          </cell>
          <cell r="F282">
            <v>3.3902441583166722E-2</v>
          </cell>
        </row>
        <row r="283">
          <cell r="A283" t="str">
            <v>TITULAIRES</v>
          </cell>
          <cell r="B283" t="str">
            <v>35-39 ans</v>
          </cell>
          <cell r="C283" t="str">
            <v>F</v>
          </cell>
          <cell r="D283" t="str">
            <v>01</v>
          </cell>
          <cell r="E283">
            <v>41894</v>
          </cell>
          <cell r="F283">
            <v>2.3132066574677306</v>
          </cell>
        </row>
        <row r="284">
          <cell r="A284" t="str">
            <v>TITULAIRES</v>
          </cell>
          <cell r="B284" t="str">
            <v>35-39 ans</v>
          </cell>
          <cell r="C284" t="str">
            <v>F</v>
          </cell>
          <cell r="D284" t="str">
            <v>03</v>
          </cell>
          <cell r="E284">
            <v>284</v>
          </cell>
          <cell r="F284">
            <v>1.5681259624787214E-2</v>
          </cell>
        </row>
        <row r="285">
          <cell r="A285" t="str">
            <v>TITULAIRES</v>
          </cell>
          <cell r="B285" t="str">
            <v>35-39 ans</v>
          </cell>
          <cell r="C285" t="str">
            <v>F</v>
          </cell>
          <cell r="D285" t="str">
            <v>06</v>
          </cell>
          <cell r="E285">
            <v>29209</v>
          </cell>
          <cell r="F285">
            <v>1.6127954661282031</v>
          </cell>
        </row>
        <row r="286">
          <cell r="A286" t="str">
            <v>TITULAIRES</v>
          </cell>
          <cell r="B286" t="str">
            <v>35-39 ans</v>
          </cell>
          <cell r="C286" t="str">
            <v>F</v>
          </cell>
          <cell r="D286" t="str">
            <v>07</v>
          </cell>
          <cell r="E286">
            <v>5091</v>
          </cell>
          <cell r="F286">
            <v>0.28110314348518206</v>
          </cell>
        </row>
        <row r="287">
          <cell r="A287" t="str">
            <v>TITULAIRES</v>
          </cell>
          <cell r="B287" t="str">
            <v>35-39 ans</v>
          </cell>
          <cell r="C287" t="str">
            <v>F</v>
          </cell>
          <cell r="D287" t="str">
            <v>08</v>
          </cell>
          <cell r="E287">
            <v>609</v>
          </cell>
          <cell r="F287">
            <v>3.3626363068645818E-2</v>
          </cell>
        </row>
        <row r="288">
          <cell r="A288" t="str">
            <v>TITULAIRES</v>
          </cell>
          <cell r="B288" t="str">
            <v>35-39 ans</v>
          </cell>
          <cell r="C288" t="str">
            <v>F</v>
          </cell>
          <cell r="D288" t="str">
            <v>09</v>
          </cell>
          <cell r="E288">
            <v>15640</v>
          </cell>
          <cell r="F288">
            <v>0.86357359342138029</v>
          </cell>
        </row>
        <row r="289">
          <cell r="A289" t="str">
            <v>TITULAIRES</v>
          </cell>
          <cell r="B289" t="str">
            <v>35-39 ans</v>
          </cell>
          <cell r="C289" t="str">
            <v>F</v>
          </cell>
          <cell r="D289" t="str">
            <v>10</v>
          </cell>
          <cell r="E289">
            <v>8152</v>
          </cell>
          <cell r="F289">
            <v>0.45011841007487802</v>
          </cell>
        </row>
        <row r="290">
          <cell r="A290" t="str">
            <v>TITULAIRES</v>
          </cell>
          <cell r="B290" t="str">
            <v>35-39 ans</v>
          </cell>
          <cell r="C290" t="str">
            <v>F</v>
          </cell>
          <cell r="D290" t="str">
            <v>11</v>
          </cell>
          <cell r="E290">
            <v>904</v>
          </cell>
          <cell r="F290">
            <v>4.9914995425379013E-2</v>
          </cell>
        </row>
        <row r="291">
          <cell r="A291" t="str">
            <v>TITULAIRES</v>
          </cell>
          <cell r="B291" t="str">
            <v>35-39 ans</v>
          </cell>
          <cell r="C291" t="str">
            <v>F</v>
          </cell>
          <cell r="D291" t="str">
            <v>12</v>
          </cell>
          <cell r="E291">
            <v>248</v>
          </cell>
          <cell r="F291">
            <v>1.3693494320236721E-2</v>
          </cell>
        </row>
        <row r="292">
          <cell r="A292" t="str">
            <v>TITULAIRES</v>
          </cell>
          <cell r="B292" t="str">
            <v>35-39 ans</v>
          </cell>
          <cell r="C292" t="str">
            <v>F</v>
          </cell>
          <cell r="D292" t="str">
            <v>13</v>
          </cell>
          <cell r="E292">
            <v>6671</v>
          </cell>
          <cell r="F292">
            <v>0.36834395407378695</v>
          </cell>
        </row>
        <row r="293">
          <cell r="A293" t="str">
            <v>TITULAIRES</v>
          </cell>
          <cell r="B293" t="str">
            <v>35-39 ans</v>
          </cell>
          <cell r="C293" t="str">
            <v>F</v>
          </cell>
          <cell r="D293" t="str">
            <v>77</v>
          </cell>
          <cell r="E293">
            <v>1027</v>
          </cell>
          <cell r="F293">
            <v>5.67065268825932E-2</v>
          </cell>
        </row>
        <row r="294">
          <cell r="A294" t="str">
            <v>TITULAIRES</v>
          </cell>
          <cell r="B294" t="str">
            <v>35-39 ans</v>
          </cell>
          <cell r="C294" t="str">
            <v>F</v>
          </cell>
          <cell r="D294" t="str">
            <v>99</v>
          </cell>
          <cell r="E294">
            <v>716</v>
          </cell>
          <cell r="F294">
            <v>3.9534443279393115E-2</v>
          </cell>
        </row>
        <row r="295">
          <cell r="A295" t="str">
            <v>TITULAIRES</v>
          </cell>
          <cell r="B295" t="str">
            <v>35-39 ans</v>
          </cell>
          <cell r="C295" t="str">
            <v>M</v>
          </cell>
          <cell r="D295" t="str">
            <v>01</v>
          </cell>
          <cell r="E295">
            <v>9657</v>
          </cell>
          <cell r="F295">
            <v>0.53321804294566943</v>
          </cell>
        </row>
        <row r="296">
          <cell r="A296" t="str">
            <v>TITULAIRES</v>
          </cell>
          <cell r="B296" t="str">
            <v>35-39 ans</v>
          </cell>
          <cell r="C296" t="str">
            <v>M</v>
          </cell>
          <cell r="D296" t="str">
            <v>03</v>
          </cell>
          <cell r="E296">
            <v>107</v>
          </cell>
          <cell r="F296">
            <v>5.9080802107472951E-3</v>
          </cell>
        </row>
        <row r="297">
          <cell r="A297" t="str">
            <v>TITULAIRES</v>
          </cell>
          <cell r="B297" t="str">
            <v>35-39 ans</v>
          </cell>
          <cell r="C297" t="str">
            <v>M</v>
          </cell>
          <cell r="D297" t="str">
            <v>06</v>
          </cell>
          <cell r="E297">
            <v>55681</v>
          </cell>
          <cell r="F297">
            <v>3.074465553407665</v>
          </cell>
        </row>
        <row r="298">
          <cell r="A298" t="str">
            <v>TITULAIRES</v>
          </cell>
          <cell r="B298" t="str">
            <v>35-39 ans</v>
          </cell>
          <cell r="C298" t="str">
            <v>M</v>
          </cell>
          <cell r="D298" t="str">
            <v>07</v>
          </cell>
          <cell r="E298">
            <v>2759</v>
          </cell>
          <cell r="F298">
            <v>0.15234012431263352</v>
          </cell>
        </row>
        <row r="299">
          <cell r="A299" t="str">
            <v>TITULAIRES</v>
          </cell>
          <cell r="B299" t="str">
            <v>35-39 ans</v>
          </cell>
          <cell r="C299" t="str">
            <v>M</v>
          </cell>
          <cell r="D299" t="str">
            <v>08</v>
          </cell>
          <cell r="E299">
            <v>1545</v>
          </cell>
          <cell r="F299">
            <v>8.5308260986958609E-2</v>
          </cell>
        </row>
        <row r="300">
          <cell r="A300" t="str">
            <v>TITULAIRES</v>
          </cell>
          <cell r="B300" t="str">
            <v>35-39 ans</v>
          </cell>
          <cell r="C300" t="str">
            <v>M</v>
          </cell>
          <cell r="D300" t="str">
            <v>09</v>
          </cell>
          <cell r="E300">
            <v>883</v>
          </cell>
          <cell r="F300">
            <v>4.8755465664391227E-2</v>
          </cell>
        </row>
        <row r="301">
          <cell r="A301" t="str">
            <v>TITULAIRES</v>
          </cell>
          <cell r="B301" t="str">
            <v>35-39 ans</v>
          </cell>
          <cell r="C301" t="str">
            <v>M</v>
          </cell>
          <cell r="D301" t="str">
            <v>10</v>
          </cell>
          <cell r="E301">
            <v>220</v>
          </cell>
          <cell r="F301">
            <v>1.2147454638919673E-2</v>
          </cell>
        </row>
        <row r="302">
          <cell r="A302" t="str">
            <v>TITULAIRES</v>
          </cell>
          <cell r="B302" t="str">
            <v>35-39 ans</v>
          </cell>
          <cell r="C302" t="str">
            <v>M</v>
          </cell>
          <cell r="D302" t="str">
            <v>11</v>
          </cell>
          <cell r="E302">
            <v>2980</v>
          </cell>
          <cell r="F302">
            <v>0.16454279465445737</v>
          </cell>
        </row>
        <row r="303">
          <cell r="A303" t="str">
            <v>TITULAIRES</v>
          </cell>
          <cell r="B303" t="str">
            <v>35-39 ans</v>
          </cell>
          <cell r="C303" t="str">
            <v>M</v>
          </cell>
          <cell r="D303" t="str">
            <v>12</v>
          </cell>
          <cell r="E303">
            <v>7147</v>
          </cell>
          <cell r="F303">
            <v>0.39462662865617681</v>
          </cell>
        </row>
        <row r="304">
          <cell r="A304" t="str">
            <v>TITULAIRES</v>
          </cell>
          <cell r="B304" t="str">
            <v>35-39 ans</v>
          </cell>
          <cell r="C304" t="str">
            <v>M</v>
          </cell>
          <cell r="D304" t="str">
            <v>13</v>
          </cell>
          <cell r="E304">
            <v>4119</v>
          </cell>
          <cell r="F304">
            <v>0.22743348026231877</v>
          </cell>
        </row>
        <row r="305">
          <cell r="A305" t="str">
            <v>TITULAIRES</v>
          </cell>
          <cell r="B305" t="str">
            <v>35-39 ans</v>
          </cell>
          <cell r="C305" t="str">
            <v>M</v>
          </cell>
          <cell r="D305" t="str">
            <v>77</v>
          </cell>
          <cell r="E305">
            <v>767</v>
          </cell>
          <cell r="F305">
            <v>4.2350444127506312E-2</v>
          </cell>
        </row>
        <row r="306">
          <cell r="A306" t="str">
            <v>TITULAIRES</v>
          </cell>
          <cell r="B306" t="str">
            <v>35-39 ans</v>
          </cell>
          <cell r="C306" t="str">
            <v>M</v>
          </cell>
          <cell r="D306" t="str">
            <v>99</v>
          </cell>
          <cell r="E306">
            <v>633</v>
          </cell>
          <cell r="F306">
            <v>3.4951539938346148E-2</v>
          </cell>
        </row>
        <row r="307">
          <cell r="A307" t="str">
            <v>TITULAIRES</v>
          </cell>
          <cell r="B307" t="str">
            <v>40-44 ans</v>
          </cell>
          <cell r="C307" t="str">
            <v>F</v>
          </cell>
          <cell r="D307" t="str">
            <v>01</v>
          </cell>
          <cell r="E307">
            <v>47126</v>
          </cell>
          <cell r="F307">
            <v>2.6020952150624019</v>
          </cell>
        </row>
        <row r="308">
          <cell r="A308" t="str">
            <v>TITULAIRES</v>
          </cell>
          <cell r="B308" t="str">
            <v>40-44 ans</v>
          </cell>
          <cell r="C308" t="str">
            <v>F</v>
          </cell>
          <cell r="D308" t="str">
            <v>03</v>
          </cell>
          <cell r="E308">
            <v>225</v>
          </cell>
          <cell r="F308">
            <v>1.2423533153440573E-2</v>
          </cell>
        </row>
        <row r="309">
          <cell r="A309" t="str">
            <v>TITULAIRES</v>
          </cell>
          <cell r="B309" t="str">
            <v>40-44 ans</v>
          </cell>
          <cell r="C309" t="str">
            <v>F</v>
          </cell>
          <cell r="D309" t="str">
            <v>06</v>
          </cell>
          <cell r="E309">
            <v>46162</v>
          </cell>
          <cell r="F309">
            <v>2.5488672774627723</v>
          </cell>
        </row>
        <row r="310">
          <cell r="A310" t="str">
            <v>TITULAIRES</v>
          </cell>
          <cell r="B310" t="str">
            <v>40-44 ans</v>
          </cell>
          <cell r="C310" t="str">
            <v>F</v>
          </cell>
          <cell r="D310" t="str">
            <v>07</v>
          </cell>
          <cell r="E310">
            <v>5141</v>
          </cell>
          <cell r="F310">
            <v>0.28386392863039106</v>
          </cell>
        </row>
        <row r="311">
          <cell r="A311" t="str">
            <v>TITULAIRES</v>
          </cell>
          <cell r="B311" t="str">
            <v>40-44 ans</v>
          </cell>
          <cell r="C311" t="str">
            <v>F</v>
          </cell>
          <cell r="D311" t="str">
            <v>08</v>
          </cell>
          <cell r="E311">
            <v>583</v>
          </cell>
          <cell r="F311">
            <v>3.2190754793137134E-2</v>
          </cell>
        </row>
        <row r="312">
          <cell r="A312" t="str">
            <v>TITULAIRES</v>
          </cell>
          <cell r="B312" t="str">
            <v>40-44 ans</v>
          </cell>
          <cell r="C312" t="str">
            <v>F</v>
          </cell>
          <cell r="D312" t="str">
            <v>09</v>
          </cell>
          <cell r="E312">
            <v>19731</v>
          </cell>
          <cell r="F312">
            <v>1.089461034002382</v>
          </cell>
        </row>
        <row r="313">
          <cell r="A313" t="str">
            <v>TITULAIRES</v>
          </cell>
          <cell r="B313" t="str">
            <v>40-44 ans</v>
          </cell>
          <cell r="C313" t="str">
            <v>F</v>
          </cell>
          <cell r="D313" t="str">
            <v>10</v>
          </cell>
          <cell r="E313">
            <v>9158</v>
          </cell>
          <cell r="F313">
            <v>0.50566540719648345</v>
          </cell>
        </row>
        <row r="314">
          <cell r="A314" t="str">
            <v>TITULAIRES</v>
          </cell>
          <cell r="B314" t="str">
            <v>40-44 ans</v>
          </cell>
          <cell r="C314" t="str">
            <v>F</v>
          </cell>
          <cell r="D314" t="str">
            <v>11</v>
          </cell>
          <cell r="E314">
            <v>516</v>
          </cell>
          <cell r="F314">
            <v>2.8491302698557049E-2</v>
          </cell>
        </row>
        <row r="315">
          <cell r="A315" t="str">
            <v>TITULAIRES</v>
          </cell>
          <cell r="B315" t="str">
            <v>40-44 ans</v>
          </cell>
          <cell r="C315" t="str">
            <v>F</v>
          </cell>
          <cell r="D315" t="str">
            <v>12</v>
          </cell>
          <cell r="E315">
            <v>143</v>
          </cell>
          <cell r="F315">
            <v>7.8958455152977874E-3</v>
          </cell>
        </row>
        <row r="316">
          <cell r="A316" t="str">
            <v>TITULAIRES</v>
          </cell>
          <cell r="B316" t="str">
            <v>40-44 ans</v>
          </cell>
          <cell r="C316" t="str">
            <v>F</v>
          </cell>
          <cell r="D316" t="str">
            <v>13</v>
          </cell>
          <cell r="E316">
            <v>5119</v>
          </cell>
          <cell r="F316">
            <v>0.28264918316649912</v>
          </cell>
        </row>
        <row r="317">
          <cell r="A317" t="str">
            <v>TITULAIRES</v>
          </cell>
          <cell r="B317" t="str">
            <v>40-44 ans</v>
          </cell>
          <cell r="C317" t="str">
            <v>F</v>
          </cell>
          <cell r="D317" t="str">
            <v>77</v>
          </cell>
          <cell r="E317">
            <v>1236</v>
          </cell>
          <cell r="F317">
            <v>6.8246608789566884E-2</v>
          </cell>
        </row>
        <row r="318">
          <cell r="A318" t="str">
            <v>TITULAIRES</v>
          </cell>
          <cell r="B318" t="str">
            <v>40-44 ans</v>
          </cell>
          <cell r="C318" t="str">
            <v>F</v>
          </cell>
          <cell r="D318" t="str">
            <v>99</v>
          </cell>
          <cell r="E318">
            <v>787</v>
          </cell>
          <cell r="F318">
            <v>4.3454758185589921E-2</v>
          </cell>
        </row>
        <row r="319">
          <cell r="A319" t="str">
            <v>TITULAIRES</v>
          </cell>
          <cell r="B319" t="str">
            <v>40-44 ans</v>
          </cell>
          <cell r="C319" t="str">
            <v>M</v>
          </cell>
          <cell r="D319" t="str">
            <v>01</v>
          </cell>
          <cell r="E319">
            <v>8579</v>
          </cell>
          <cell r="F319">
            <v>0.47369551521496306</v>
          </cell>
        </row>
        <row r="320">
          <cell r="A320" t="str">
            <v>TITULAIRES</v>
          </cell>
          <cell r="B320" t="str">
            <v>40-44 ans</v>
          </cell>
          <cell r="C320" t="str">
            <v>M</v>
          </cell>
          <cell r="D320" t="str">
            <v>03</v>
          </cell>
          <cell r="E320">
            <v>88</v>
          </cell>
          <cell r="F320">
            <v>4.8589818555678692E-3</v>
          </cell>
        </row>
        <row r="321">
          <cell r="A321" t="str">
            <v>TITULAIRES</v>
          </cell>
          <cell r="B321" t="str">
            <v>40-44 ans</v>
          </cell>
          <cell r="C321" t="str">
            <v>M</v>
          </cell>
          <cell r="D321" t="str">
            <v>06</v>
          </cell>
          <cell r="E321">
            <v>70766</v>
          </cell>
          <cell r="F321">
            <v>3.9073944317172251</v>
          </cell>
        </row>
        <row r="322">
          <cell r="A322" t="str">
            <v>TITULAIRES</v>
          </cell>
          <cell r="B322" t="str">
            <v>40-44 ans</v>
          </cell>
          <cell r="C322" t="str">
            <v>M</v>
          </cell>
          <cell r="D322" t="str">
            <v>07</v>
          </cell>
          <cell r="E322">
            <v>2790</v>
          </cell>
          <cell r="F322">
            <v>0.15405181110266311</v>
          </cell>
        </row>
        <row r="323">
          <cell r="A323" t="str">
            <v>TITULAIRES</v>
          </cell>
          <cell r="B323" t="str">
            <v>40-44 ans</v>
          </cell>
          <cell r="C323" t="str">
            <v>M</v>
          </cell>
          <cell r="D323" t="str">
            <v>08</v>
          </cell>
          <cell r="E323">
            <v>1728</v>
          </cell>
          <cell r="F323">
            <v>9.5412734618423603E-2</v>
          </cell>
        </row>
        <row r="324">
          <cell r="A324" t="str">
            <v>TITULAIRES</v>
          </cell>
          <cell r="B324" t="str">
            <v>40-44 ans</v>
          </cell>
          <cell r="C324" t="str">
            <v>M</v>
          </cell>
          <cell r="D324" t="str">
            <v>09</v>
          </cell>
          <cell r="E324">
            <v>896</v>
          </cell>
          <cell r="F324">
            <v>4.9473269802145572E-2</v>
          </cell>
        </row>
        <row r="325">
          <cell r="A325" t="str">
            <v>TITULAIRES</v>
          </cell>
          <cell r="B325" t="str">
            <v>40-44 ans</v>
          </cell>
          <cell r="C325" t="str">
            <v>M</v>
          </cell>
          <cell r="D325" t="str">
            <v>10</v>
          </cell>
          <cell r="E325">
            <v>209</v>
          </cell>
          <cell r="F325">
            <v>1.1540081906973688E-2</v>
          </cell>
        </row>
        <row r="326">
          <cell r="A326" t="str">
            <v>TITULAIRES</v>
          </cell>
          <cell r="B326" t="str">
            <v>40-44 ans</v>
          </cell>
          <cell r="C326" t="str">
            <v>M</v>
          </cell>
          <cell r="D326" t="str">
            <v>11</v>
          </cell>
          <cell r="E326">
            <v>2807</v>
          </cell>
          <cell r="F326">
            <v>0.15499047805203417</v>
          </cell>
        </row>
        <row r="327">
          <cell r="A327" t="str">
            <v>TITULAIRES</v>
          </cell>
          <cell r="B327" t="str">
            <v>40-44 ans</v>
          </cell>
          <cell r="C327" t="str">
            <v>M</v>
          </cell>
          <cell r="D327" t="str">
            <v>12</v>
          </cell>
          <cell r="E327">
            <v>4758</v>
          </cell>
          <cell r="F327">
            <v>0.26271631441809001</v>
          </cell>
        </row>
        <row r="328">
          <cell r="A328" t="str">
            <v>TITULAIRES</v>
          </cell>
          <cell r="B328" t="str">
            <v>40-44 ans</v>
          </cell>
          <cell r="C328" t="str">
            <v>M</v>
          </cell>
          <cell r="D328" t="str">
            <v>13</v>
          </cell>
          <cell r="E328">
            <v>2078</v>
          </cell>
          <cell r="F328">
            <v>0.11473823063488672</v>
          </cell>
        </row>
        <row r="329">
          <cell r="A329" t="str">
            <v>TITULAIRES</v>
          </cell>
          <cell r="B329" t="str">
            <v>40-44 ans</v>
          </cell>
          <cell r="C329" t="str">
            <v>M</v>
          </cell>
          <cell r="D329" t="str">
            <v>77</v>
          </cell>
          <cell r="E329">
            <v>799</v>
          </cell>
          <cell r="F329">
            <v>4.4117346620440083E-2</v>
          </cell>
        </row>
        <row r="330">
          <cell r="A330" t="str">
            <v>TITULAIRES</v>
          </cell>
          <cell r="B330" t="str">
            <v>40-44 ans</v>
          </cell>
          <cell r="C330" t="str">
            <v>M</v>
          </cell>
          <cell r="D330" t="str">
            <v>99</v>
          </cell>
          <cell r="E330">
            <v>467</v>
          </cell>
          <cell r="F330">
            <v>2.5785733256252212E-2</v>
          </cell>
        </row>
        <row r="331">
          <cell r="A331" t="str">
            <v>TITULAIRES</v>
          </cell>
          <cell r="B331" t="str">
            <v>45-49 ans</v>
          </cell>
          <cell r="C331" t="str">
            <v>F</v>
          </cell>
          <cell r="D331" t="str">
            <v>01</v>
          </cell>
          <cell r="E331">
            <v>52394</v>
          </cell>
          <cell r="F331">
            <v>2.8929715379616243</v>
          </cell>
        </row>
        <row r="332">
          <cell r="A332" t="str">
            <v>TITULAIRES</v>
          </cell>
          <cell r="B332" t="str">
            <v>45-49 ans</v>
          </cell>
          <cell r="C332" t="str">
            <v>F</v>
          </cell>
          <cell r="D332" t="str">
            <v>03</v>
          </cell>
          <cell r="E332">
            <v>187</v>
          </cell>
          <cell r="F332">
            <v>1.0325336443081722E-2</v>
          </cell>
        </row>
        <row r="333">
          <cell r="A333" t="str">
            <v>TITULAIRES</v>
          </cell>
          <cell r="B333" t="str">
            <v>45-49 ans</v>
          </cell>
          <cell r="C333" t="str">
            <v>F</v>
          </cell>
          <cell r="D333" t="str">
            <v>06</v>
          </cell>
          <cell r="E333">
            <v>55502</v>
          </cell>
          <cell r="F333">
            <v>3.0645819425878167</v>
          </cell>
        </row>
        <row r="334">
          <cell r="A334" t="str">
            <v>TITULAIRES</v>
          </cell>
          <cell r="B334" t="str">
            <v>45-49 ans</v>
          </cell>
          <cell r="C334" t="str">
            <v>F</v>
          </cell>
          <cell r="D334" t="str">
            <v>07</v>
          </cell>
          <cell r="E334">
            <v>6217</v>
          </cell>
          <cell r="F334">
            <v>0.34327602495528908</v>
          </cell>
        </row>
        <row r="335">
          <cell r="A335" t="str">
            <v>TITULAIRES</v>
          </cell>
          <cell r="B335" t="str">
            <v>45-49 ans</v>
          </cell>
          <cell r="C335" t="str">
            <v>F</v>
          </cell>
          <cell r="D335" t="str">
            <v>08</v>
          </cell>
          <cell r="E335">
            <v>714</v>
          </cell>
          <cell r="F335">
            <v>3.9424011873584755E-2</v>
          </cell>
        </row>
        <row r="336">
          <cell r="A336" t="str">
            <v>TITULAIRES</v>
          </cell>
          <cell r="B336" t="str">
            <v>45-49 ans</v>
          </cell>
          <cell r="C336" t="str">
            <v>F</v>
          </cell>
          <cell r="D336" t="str">
            <v>09</v>
          </cell>
          <cell r="E336">
            <v>23819</v>
          </cell>
          <cell r="F336">
            <v>1.3151828274746713</v>
          </cell>
        </row>
        <row r="337">
          <cell r="A337" t="str">
            <v>TITULAIRES</v>
          </cell>
          <cell r="B337" t="str">
            <v>45-49 ans</v>
          </cell>
          <cell r="C337" t="str">
            <v>F</v>
          </cell>
          <cell r="D337" t="str">
            <v>10</v>
          </cell>
          <cell r="E337">
            <v>9914</v>
          </cell>
          <cell r="F337">
            <v>0.54740847859204378</v>
          </cell>
        </row>
        <row r="338">
          <cell r="A338" t="str">
            <v>TITULAIRES</v>
          </cell>
          <cell r="B338" t="str">
            <v>45-49 ans</v>
          </cell>
          <cell r="C338" t="str">
            <v>F</v>
          </cell>
          <cell r="D338" t="str">
            <v>11</v>
          </cell>
          <cell r="E338">
            <v>481</v>
          </cell>
          <cell r="F338">
            <v>2.6558753096910737E-2</v>
          </cell>
        </row>
        <row r="339">
          <cell r="A339" t="str">
            <v>TITULAIRES</v>
          </cell>
          <cell r="B339" t="str">
            <v>45-49 ans</v>
          </cell>
          <cell r="C339" t="str">
            <v>F</v>
          </cell>
          <cell r="D339" t="str">
            <v>12</v>
          </cell>
          <cell r="E339">
            <v>127</v>
          </cell>
          <cell r="F339">
            <v>7.0123942688309019E-3</v>
          </cell>
        </row>
        <row r="340">
          <cell r="A340" t="str">
            <v>TITULAIRES</v>
          </cell>
          <cell r="B340" t="str">
            <v>45-49 ans</v>
          </cell>
          <cell r="C340" t="str">
            <v>F</v>
          </cell>
          <cell r="D340" t="str">
            <v>13</v>
          </cell>
          <cell r="E340">
            <v>4365</v>
          </cell>
          <cell r="F340">
            <v>0.24101654317674714</v>
          </cell>
        </row>
        <row r="341">
          <cell r="A341" t="str">
            <v>TITULAIRES</v>
          </cell>
          <cell r="B341" t="str">
            <v>45-49 ans</v>
          </cell>
          <cell r="C341" t="str">
            <v>F</v>
          </cell>
          <cell r="D341" t="str">
            <v>77</v>
          </cell>
          <cell r="E341">
            <v>1434</v>
          </cell>
          <cell r="F341">
            <v>7.9179317964594598E-2</v>
          </cell>
        </row>
        <row r="342">
          <cell r="A342" t="str">
            <v>TITULAIRES</v>
          </cell>
          <cell r="B342" t="str">
            <v>45-49 ans</v>
          </cell>
          <cell r="C342" t="str">
            <v>F</v>
          </cell>
          <cell r="D342" t="str">
            <v>99</v>
          </cell>
          <cell r="E342">
            <v>914</v>
          </cell>
          <cell r="F342">
            <v>5.0467152454420822E-2</v>
          </cell>
        </row>
        <row r="343">
          <cell r="A343" t="str">
            <v>TITULAIRES</v>
          </cell>
          <cell r="B343" t="str">
            <v>45-49 ans</v>
          </cell>
          <cell r="C343" t="str">
            <v>M</v>
          </cell>
          <cell r="D343" t="str">
            <v>01</v>
          </cell>
          <cell r="E343">
            <v>8487</v>
          </cell>
          <cell r="F343">
            <v>0.46861567054777847</v>
          </cell>
        </row>
        <row r="344">
          <cell r="A344" t="str">
            <v>TITULAIRES</v>
          </cell>
          <cell r="B344" t="str">
            <v>45-49 ans</v>
          </cell>
          <cell r="C344" t="str">
            <v>M</v>
          </cell>
          <cell r="D344" t="str">
            <v>03</v>
          </cell>
          <cell r="E344">
            <v>62</v>
          </cell>
          <cell r="F344">
            <v>3.4233735800591803E-3</v>
          </cell>
        </row>
        <row r="345">
          <cell r="A345" t="str">
            <v>TITULAIRES</v>
          </cell>
          <cell r="B345" t="str">
            <v>45-49 ans</v>
          </cell>
          <cell r="C345" t="str">
            <v>M</v>
          </cell>
          <cell r="D345" t="str">
            <v>06</v>
          </cell>
          <cell r="E345">
            <v>84292</v>
          </cell>
          <cell r="F345">
            <v>4.6542420291991684</v>
          </cell>
        </row>
        <row r="346">
          <cell r="A346" t="str">
            <v>TITULAIRES</v>
          </cell>
          <cell r="B346" t="str">
            <v>45-49 ans</v>
          </cell>
          <cell r="C346" t="str">
            <v>M</v>
          </cell>
          <cell r="D346" t="str">
            <v>07</v>
          </cell>
          <cell r="E346">
            <v>3167</v>
          </cell>
          <cell r="F346">
            <v>0.1748681310975391</v>
          </cell>
        </row>
        <row r="347">
          <cell r="A347" t="str">
            <v>TITULAIRES</v>
          </cell>
          <cell r="B347" t="str">
            <v>45-49 ans</v>
          </cell>
          <cell r="C347" t="str">
            <v>M</v>
          </cell>
          <cell r="D347" t="str">
            <v>08</v>
          </cell>
          <cell r="E347">
            <v>2132</v>
          </cell>
          <cell r="F347">
            <v>0.11771987859171246</v>
          </cell>
        </row>
        <row r="348">
          <cell r="A348" t="str">
            <v>TITULAIRES</v>
          </cell>
          <cell r="B348" t="str">
            <v>45-49 ans</v>
          </cell>
          <cell r="C348" t="str">
            <v>M</v>
          </cell>
          <cell r="D348" t="str">
            <v>09</v>
          </cell>
          <cell r="E348">
            <v>833</v>
          </cell>
          <cell r="F348">
            <v>4.5994680519182214E-2</v>
          </cell>
        </row>
        <row r="349">
          <cell r="A349" t="str">
            <v>TITULAIRES</v>
          </cell>
          <cell r="B349" t="str">
            <v>45-49 ans</v>
          </cell>
          <cell r="C349" t="str">
            <v>M</v>
          </cell>
          <cell r="D349" t="str">
            <v>10</v>
          </cell>
          <cell r="E349">
            <v>298</v>
          </cell>
          <cell r="F349">
            <v>1.6454279465445736E-2</v>
          </cell>
        </row>
        <row r="350">
          <cell r="A350" t="str">
            <v>TITULAIRES</v>
          </cell>
          <cell r="B350" t="str">
            <v>45-49 ans</v>
          </cell>
          <cell r="C350" t="str">
            <v>M</v>
          </cell>
          <cell r="D350" t="str">
            <v>11</v>
          </cell>
          <cell r="E350">
            <v>2863</v>
          </cell>
          <cell r="F350">
            <v>0.15808255741466828</v>
          </cell>
        </row>
        <row r="351">
          <cell r="A351" t="str">
            <v>TITULAIRES</v>
          </cell>
          <cell r="B351" t="str">
            <v>45-49 ans</v>
          </cell>
          <cell r="C351" t="str">
            <v>M</v>
          </cell>
          <cell r="D351" t="str">
            <v>12</v>
          </cell>
          <cell r="E351">
            <v>4285</v>
          </cell>
          <cell r="F351">
            <v>0.23659928694441271</v>
          </cell>
        </row>
        <row r="352">
          <cell r="A352" t="str">
            <v>TITULAIRES</v>
          </cell>
          <cell r="B352" t="str">
            <v>45-49 ans</v>
          </cell>
          <cell r="C352" t="str">
            <v>M</v>
          </cell>
          <cell r="D352" t="str">
            <v>13</v>
          </cell>
          <cell r="E352">
            <v>1211</v>
          </cell>
          <cell r="F352">
            <v>6.6866216216962371E-2</v>
          </cell>
        </row>
        <row r="353">
          <cell r="A353" t="str">
            <v>TITULAIRES</v>
          </cell>
          <cell r="B353" t="str">
            <v>45-49 ans</v>
          </cell>
          <cell r="C353" t="str">
            <v>M</v>
          </cell>
          <cell r="D353" t="str">
            <v>77</v>
          </cell>
          <cell r="E353">
            <v>888</v>
          </cell>
          <cell r="F353">
            <v>4.9031544178912131E-2</v>
          </cell>
        </row>
        <row r="354">
          <cell r="A354" t="str">
            <v>TITULAIRES</v>
          </cell>
          <cell r="B354" t="str">
            <v>45-49 ans</v>
          </cell>
          <cell r="C354" t="str">
            <v>M</v>
          </cell>
          <cell r="D354" t="str">
            <v>99</v>
          </cell>
          <cell r="E354">
            <v>477</v>
          </cell>
          <cell r="F354">
            <v>2.6337890285294017E-2</v>
          </cell>
        </row>
        <row r="355">
          <cell r="A355" t="str">
            <v>TITULAIRES</v>
          </cell>
          <cell r="B355" t="str">
            <v>50-54 ans</v>
          </cell>
          <cell r="C355" t="str">
            <v>F</v>
          </cell>
          <cell r="D355" t="str">
            <v>01</v>
          </cell>
          <cell r="E355">
            <v>47894</v>
          </cell>
          <cell r="F355">
            <v>2.6445008748928127</v>
          </cell>
        </row>
        <row r="356">
          <cell r="A356" t="str">
            <v>TITULAIRES</v>
          </cell>
          <cell r="B356" t="str">
            <v>50-54 ans</v>
          </cell>
          <cell r="C356" t="str">
            <v>F</v>
          </cell>
          <cell r="D356" t="str">
            <v>03</v>
          </cell>
          <cell r="E356">
            <v>166</v>
          </cell>
          <cell r="F356">
            <v>9.1658066820939337E-3</v>
          </cell>
        </row>
        <row r="357">
          <cell r="A357" t="str">
            <v>TITULAIRES</v>
          </cell>
          <cell r="B357" t="str">
            <v>50-54 ans</v>
          </cell>
          <cell r="C357" t="str">
            <v>F</v>
          </cell>
          <cell r="D357" t="str">
            <v>06</v>
          </cell>
          <cell r="E357">
            <v>51338</v>
          </cell>
          <cell r="F357">
            <v>2.8346637556948098</v>
          </cell>
        </row>
        <row r="358">
          <cell r="A358" t="str">
            <v>TITULAIRES</v>
          </cell>
          <cell r="B358" t="str">
            <v>50-54 ans</v>
          </cell>
          <cell r="C358" t="str">
            <v>F</v>
          </cell>
          <cell r="D358" t="str">
            <v>07</v>
          </cell>
          <cell r="E358">
            <v>5557</v>
          </cell>
          <cell r="F358">
            <v>0.3068336610385301</v>
          </cell>
        </row>
        <row r="359">
          <cell r="A359" t="str">
            <v>TITULAIRES</v>
          </cell>
          <cell r="B359" t="str">
            <v>50-54 ans</v>
          </cell>
          <cell r="C359" t="str">
            <v>F</v>
          </cell>
          <cell r="D359" t="str">
            <v>08</v>
          </cell>
          <cell r="E359">
            <v>555</v>
          </cell>
          <cell r="F359">
            <v>3.0644715111820084E-2</v>
          </cell>
        </row>
        <row r="360">
          <cell r="A360" t="str">
            <v>TITULAIRES</v>
          </cell>
          <cell r="B360" t="str">
            <v>50-54 ans</v>
          </cell>
          <cell r="C360" t="str">
            <v>F</v>
          </cell>
          <cell r="D360" t="str">
            <v>09</v>
          </cell>
          <cell r="E360">
            <v>21699</v>
          </cell>
          <cell r="F360">
            <v>1.198125537317809</v>
          </cell>
        </row>
        <row r="361">
          <cell r="A361" t="str">
            <v>TITULAIRES</v>
          </cell>
          <cell r="B361" t="str">
            <v>50-54 ans</v>
          </cell>
          <cell r="C361" t="str">
            <v>F</v>
          </cell>
          <cell r="D361" t="str">
            <v>10</v>
          </cell>
          <cell r="E361">
            <v>9646</v>
          </cell>
          <cell r="F361">
            <v>0.53261067021372344</v>
          </cell>
        </row>
        <row r="362">
          <cell r="A362" t="str">
            <v>TITULAIRES</v>
          </cell>
          <cell r="B362" t="str">
            <v>50-54 ans</v>
          </cell>
          <cell r="C362" t="str">
            <v>F</v>
          </cell>
          <cell r="D362" t="str">
            <v>11</v>
          </cell>
          <cell r="E362">
            <v>314</v>
          </cell>
          <cell r="F362">
            <v>1.7337730711912622E-2</v>
          </cell>
        </row>
        <row r="363">
          <cell r="A363" t="str">
            <v>TITULAIRES</v>
          </cell>
          <cell r="B363" t="str">
            <v>50-54 ans</v>
          </cell>
          <cell r="C363" t="str">
            <v>F</v>
          </cell>
          <cell r="D363" t="str">
            <v>12</v>
          </cell>
          <cell r="E363">
            <v>61</v>
          </cell>
          <cell r="F363">
            <v>3.3681578771550002E-3</v>
          </cell>
        </row>
        <row r="364">
          <cell r="A364" t="str">
            <v>TITULAIRES</v>
          </cell>
          <cell r="B364" t="str">
            <v>50-54 ans</v>
          </cell>
          <cell r="C364" t="str">
            <v>F</v>
          </cell>
          <cell r="D364" t="str">
            <v>13</v>
          </cell>
          <cell r="E364">
            <v>2931</v>
          </cell>
          <cell r="F364">
            <v>0.16183722521215255</v>
          </cell>
        </row>
        <row r="365">
          <cell r="A365" t="str">
            <v>TITULAIRES</v>
          </cell>
          <cell r="B365" t="str">
            <v>50-54 ans</v>
          </cell>
          <cell r="C365" t="str">
            <v>F</v>
          </cell>
          <cell r="D365" t="str">
            <v>77</v>
          </cell>
          <cell r="E365">
            <v>1409</v>
          </cell>
          <cell r="F365">
            <v>7.7798925391990084E-2</v>
          </cell>
        </row>
        <row r="366">
          <cell r="A366" t="str">
            <v>TITULAIRES</v>
          </cell>
          <cell r="B366" t="str">
            <v>50-54 ans</v>
          </cell>
          <cell r="C366" t="str">
            <v>F</v>
          </cell>
          <cell r="D366" t="str">
            <v>99</v>
          </cell>
          <cell r="E366">
            <v>891</v>
          </cell>
          <cell r="F366">
            <v>4.9197191287624675E-2</v>
          </cell>
        </row>
        <row r="367">
          <cell r="A367" t="str">
            <v>TITULAIRES</v>
          </cell>
          <cell r="B367" t="str">
            <v>50-54 ans</v>
          </cell>
          <cell r="C367" t="str">
            <v>M</v>
          </cell>
          <cell r="D367" t="str">
            <v>01</v>
          </cell>
          <cell r="E367">
            <v>9071</v>
          </cell>
          <cell r="F367">
            <v>0.50086164104381981</v>
          </cell>
        </row>
        <row r="368">
          <cell r="A368" t="str">
            <v>TITULAIRES</v>
          </cell>
          <cell r="B368" t="str">
            <v>50-54 ans</v>
          </cell>
          <cell r="C368" t="str">
            <v>M</v>
          </cell>
          <cell r="D368" t="str">
            <v>03</v>
          </cell>
          <cell r="E368">
            <v>60</v>
          </cell>
          <cell r="F368">
            <v>3.3129421742508196E-3</v>
          </cell>
        </row>
        <row r="369">
          <cell r="A369" t="str">
            <v>TITULAIRES</v>
          </cell>
          <cell r="B369" t="str">
            <v>50-54 ans</v>
          </cell>
          <cell r="C369" t="str">
            <v>M</v>
          </cell>
          <cell r="D369" t="str">
            <v>06</v>
          </cell>
          <cell r="E369">
            <v>82433</v>
          </cell>
          <cell r="F369">
            <v>4.5515960375002971</v>
          </cell>
        </row>
        <row r="370">
          <cell r="A370" t="str">
            <v>TITULAIRES</v>
          </cell>
          <cell r="B370" t="str">
            <v>50-54 ans</v>
          </cell>
          <cell r="C370" t="str">
            <v>M</v>
          </cell>
          <cell r="D370" t="str">
            <v>07</v>
          </cell>
          <cell r="E370">
            <v>3205</v>
          </cell>
          <cell r="F370">
            <v>0.17696632780789795</v>
          </cell>
        </row>
        <row r="371">
          <cell r="A371" t="str">
            <v>TITULAIRES</v>
          </cell>
          <cell r="B371" t="str">
            <v>50-54 ans</v>
          </cell>
          <cell r="C371" t="str">
            <v>M</v>
          </cell>
          <cell r="D371" t="str">
            <v>08</v>
          </cell>
          <cell r="E371">
            <v>2055</v>
          </cell>
          <cell r="F371">
            <v>0.11346826946809058</v>
          </cell>
        </row>
        <row r="372">
          <cell r="A372" t="str">
            <v>TITULAIRES</v>
          </cell>
          <cell r="B372" t="str">
            <v>50-54 ans</v>
          </cell>
          <cell r="C372" t="str">
            <v>M</v>
          </cell>
          <cell r="D372" t="str">
            <v>09</v>
          </cell>
          <cell r="E372">
            <v>793</v>
          </cell>
          <cell r="F372">
            <v>4.3786052403015002E-2</v>
          </cell>
        </row>
        <row r="373">
          <cell r="A373" t="str">
            <v>TITULAIRES</v>
          </cell>
          <cell r="B373" t="str">
            <v>50-54 ans</v>
          </cell>
          <cell r="C373" t="str">
            <v>M</v>
          </cell>
          <cell r="D373" t="str">
            <v>10</v>
          </cell>
          <cell r="E373">
            <v>309</v>
          </cell>
          <cell r="F373">
            <v>1.7061652197391721E-2</v>
          </cell>
        </row>
        <row r="374">
          <cell r="A374" t="str">
            <v>TITULAIRES</v>
          </cell>
          <cell r="B374" t="str">
            <v>50-54 ans</v>
          </cell>
          <cell r="C374" t="str">
            <v>M</v>
          </cell>
          <cell r="D374" t="str">
            <v>11</v>
          </cell>
          <cell r="E374">
            <v>2467</v>
          </cell>
          <cell r="F374">
            <v>0.13621713906461286</v>
          </cell>
        </row>
        <row r="375">
          <cell r="A375" t="str">
            <v>TITULAIRES</v>
          </cell>
          <cell r="B375" t="str">
            <v>50-54 ans</v>
          </cell>
          <cell r="C375" t="str">
            <v>M</v>
          </cell>
          <cell r="D375" t="str">
            <v>12</v>
          </cell>
          <cell r="E375">
            <v>4759</v>
          </cell>
          <cell r="F375">
            <v>0.26277153012099419</v>
          </cell>
        </row>
        <row r="376">
          <cell r="A376" t="str">
            <v>TITULAIRES</v>
          </cell>
          <cell r="B376" t="str">
            <v>50-54 ans</v>
          </cell>
          <cell r="C376" t="str">
            <v>M</v>
          </cell>
          <cell r="D376" t="str">
            <v>13</v>
          </cell>
          <cell r="E376">
            <v>632</v>
          </cell>
          <cell r="F376">
            <v>3.4896324235441971E-2</v>
          </cell>
        </row>
        <row r="377">
          <cell r="A377" t="str">
            <v>TITULAIRES</v>
          </cell>
          <cell r="B377" t="str">
            <v>50-54 ans</v>
          </cell>
          <cell r="C377" t="str">
            <v>M</v>
          </cell>
          <cell r="D377" t="str">
            <v>77</v>
          </cell>
          <cell r="E377">
            <v>1022</v>
          </cell>
          <cell r="F377">
            <v>5.6430448368072296E-2</v>
          </cell>
        </row>
        <row r="378">
          <cell r="A378" t="str">
            <v>TITULAIRES</v>
          </cell>
          <cell r="B378" t="str">
            <v>50-54 ans</v>
          </cell>
          <cell r="C378" t="str">
            <v>M</v>
          </cell>
          <cell r="D378" t="str">
            <v>99</v>
          </cell>
          <cell r="E378">
            <v>460</v>
          </cell>
          <cell r="F378">
            <v>2.5399223335922951E-2</v>
          </cell>
        </row>
        <row r="379">
          <cell r="A379" t="str">
            <v>TITULAIRES</v>
          </cell>
          <cell r="B379" t="str">
            <v>55-59 ans</v>
          </cell>
          <cell r="C379" t="str">
            <v>F</v>
          </cell>
          <cell r="D379" t="str">
            <v>01</v>
          </cell>
          <cell r="E379">
            <v>37734</v>
          </cell>
          <cell r="F379">
            <v>2.0835093333863406</v>
          </cell>
        </row>
        <row r="380">
          <cell r="A380" t="str">
            <v>TITULAIRES</v>
          </cell>
          <cell r="B380" t="str">
            <v>55-59 ans</v>
          </cell>
          <cell r="C380" t="str">
            <v>F</v>
          </cell>
          <cell r="D380" t="str">
            <v>03</v>
          </cell>
          <cell r="E380">
            <v>139</v>
          </cell>
          <cell r="F380">
            <v>7.674982703681066E-3</v>
          </cell>
        </row>
        <row r="381">
          <cell r="A381" t="str">
            <v>TITULAIRES</v>
          </cell>
          <cell r="B381" t="str">
            <v>55-59 ans</v>
          </cell>
          <cell r="C381" t="str">
            <v>F</v>
          </cell>
          <cell r="D381" t="str">
            <v>06</v>
          </cell>
          <cell r="E381">
            <v>42570</v>
          </cell>
          <cell r="F381">
            <v>2.3505324726309564</v>
          </cell>
        </row>
        <row r="382">
          <cell r="A382" t="str">
            <v>TITULAIRES</v>
          </cell>
          <cell r="B382" t="str">
            <v>55-59 ans</v>
          </cell>
          <cell r="C382" t="str">
            <v>F</v>
          </cell>
          <cell r="D382" t="str">
            <v>07</v>
          </cell>
          <cell r="E382">
            <v>4216</v>
          </cell>
          <cell r="F382">
            <v>0.23278940344402427</v>
          </cell>
        </row>
        <row r="383">
          <cell r="A383" t="str">
            <v>TITULAIRES</v>
          </cell>
          <cell r="B383" t="str">
            <v>55-59 ans</v>
          </cell>
          <cell r="C383" t="str">
            <v>F</v>
          </cell>
          <cell r="D383" t="str">
            <v>08</v>
          </cell>
          <cell r="E383">
            <v>305</v>
          </cell>
          <cell r="F383">
            <v>1.6840789385775001E-2</v>
          </cell>
        </row>
        <row r="384">
          <cell r="A384" t="str">
            <v>TITULAIRES</v>
          </cell>
          <cell r="B384" t="str">
            <v>55-59 ans</v>
          </cell>
          <cell r="C384" t="str">
            <v>F</v>
          </cell>
          <cell r="D384" t="str">
            <v>09</v>
          </cell>
          <cell r="E384">
            <v>16991</v>
          </cell>
          <cell r="F384">
            <v>0.93817000804492801</v>
          </cell>
        </row>
        <row r="385">
          <cell r="A385" t="str">
            <v>TITULAIRES</v>
          </cell>
          <cell r="B385" t="str">
            <v>55-59 ans</v>
          </cell>
          <cell r="C385" t="str">
            <v>F</v>
          </cell>
          <cell r="D385" t="str">
            <v>10</v>
          </cell>
          <cell r="E385">
            <v>6959</v>
          </cell>
          <cell r="F385">
            <v>0.38424607651019088</v>
          </cell>
        </row>
        <row r="386">
          <cell r="A386" t="str">
            <v>TITULAIRES</v>
          </cell>
          <cell r="B386" t="str">
            <v>55-59 ans</v>
          </cell>
          <cell r="C386" t="str">
            <v>F</v>
          </cell>
          <cell r="D386" t="str">
            <v>11</v>
          </cell>
          <cell r="E386">
            <v>200</v>
          </cell>
          <cell r="F386">
            <v>1.1043140580836065E-2</v>
          </cell>
        </row>
        <row r="387">
          <cell r="A387" t="str">
            <v>TITULAIRES</v>
          </cell>
          <cell r="B387" t="str">
            <v>55-59 ans</v>
          </cell>
          <cell r="C387" t="str">
            <v>F</v>
          </cell>
          <cell r="D387" t="str">
            <v>12</v>
          </cell>
          <cell r="E387">
            <v>17</v>
          </cell>
          <cell r="F387">
            <v>9.386669493710656E-4</v>
          </cell>
        </row>
        <row r="388">
          <cell r="A388" t="str">
            <v>TITULAIRES</v>
          </cell>
          <cell r="B388" t="str">
            <v>55-59 ans</v>
          </cell>
          <cell r="C388" t="str">
            <v>F</v>
          </cell>
          <cell r="D388" t="str">
            <v>13</v>
          </cell>
          <cell r="E388">
            <v>1535</v>
          </cell>
          <cell r="F388">
            <v>8.4756103957916801E-2</v>
          </cell>
        </row>
        <row r="389">
          <cell r="A389" t="str">
            <v>TITULAIRES</v>
          </cell>
          <cell r="B389" t="str">
            <v>55-59 ans</v>
          </cell>
          <cell r="C389" t="str">
            <v>F</v>
          </cell>
          <cell r="D389" t="str">
            <v>77</v>
          </cell>
          <cell r="E389">
            <v>1176</v>
          </cell>
          <cell r="F389">
            <v>6.4933666615316063E-2</v>
          </cell>
        </row>
        <row r="390">
          <cell r="A390" t="str">
            <v>TITULAIRES</v>
          </cell>
          <cell r="B390" t="str">
            <v>55-59 ans</v>
          </cell>
          <cell r="C390" t="str">
            <v>F</v>
          </cell>
          <cell r="D390" t="str">
            <v>99</v>
          </cell>
          <cell r="E390">
            <v>642</v>
          </cell>
          <cell r="F390">
            <v>3.5448481264483772E-2</v>
          </cell>
        </row>
        <row r="391">
          <cell r="A391" t="str">
            <v>TITULAIRES</v>
          </cell>
          <cell r="B391" t="str">
            <v>55-59 ans</v>
          </cell>
          <cell r="C391" t="str">
            <v>M</v>
          </cell>
          <cell r="D391" t="str">
            <v>01</v>
          </cell>
          <cell r="E391">
            <v>8985</v>
          </cell>
          <cell r="F391">
            <v>0.49611309059406022</v>
          </cell>
        </row>
        <row r="392">
          <cell r="A392" t="str">
            <v>TITULAIRES</v>
          </cell>
          <cell r="B392" t="str">
            <v>55-59 ans</v>
          </cell>
          <cell r="C392" t="str">
            <v>M</v>
          </cell>
          <cell r="D392" t="str">
            <v>03</v>
          </cell>
          <cell r="E392">
            <v>60</v>
          </cell>
          <cell r="F392">
            <v>3.3129421742508196E-3</v>
          </cell>
        </row>
        <row r="393">
          <cell r="A393" t="str">
            <v>TITULAIRES</v>
          </cell>
          <cell r="B393" t="str">
            <v>55-59 ans</v>
          </cell>
          <cell r="C393" t="str">
            <v>M</v>
          </cell>
          <cell r="D393" t="str">
            <v>06</v>
          </cell>
          <cell r="E393">
            <v>60756</v>
          </cell>
          <cell r="F393">
            <v>3.35468524564638</v>
          </cell>
        </row>
        <row r="394">
          <cell r="A394" t="str">
            <v>TITULAIRES</v>
          </cell>
          <cell r="B394" t="str">
            <v>55-59 ans</v>
          </cell>
          <cell r="C394" t="str">
            <v>M</v>
          </cell>
          <cell r="D394" t="str">
            <v>07</v>
          </cell>
          <cell r="E394">
            <v>2349</v>
          </cell>
          <cell r="F394">
            <v>0.1297016861219196</v>
          </cell>
        </row>
        <row r="395">
          <cell r="A395" t="str">
            <v>TITULAIRES</v>
          </cell>
          <cell r="B395" t="str">
            <v>55-59 ans</v>
          </cell>
          <cell r="C395" t="str">
            <v>M</v>
          </cell>
          <cell r="D395" t="str">
            <v>08</v>
          </cell>
          <cell r="E395">
            <v>1477</v>
          </cell>
          <cell r="F395">
            <v>8.1553593189474347E-2</v>
          </cell>
        </row>
        <row r="396">
          <cell r="A396" t="str">
            <v>TITULAIRES</v>
          </cell>
          <cell r="B396" t="str">
            <v>55-59 ans</v>
          </cell>
          <cell r="C396" t="str">
            <v>M</v>
          </cell>
          <cell r="D396" t="str">
            <v>09</v>
          </cell>
          <cell r="E396">
            <v>681</v>
          </cell>
          <cell r="F396">
            <v>3.76018936777468E-2</v>
          </cell>
        </row>
        <row r="397">
          <cell r="A397" t="str">
            <v>TITULAIRES</v>
          </cell>
          <cell r="B397" t="str">
            <v>55-59 ans</v>
          </cell>
          <cell r="C397" t="str">
            <v>M</v>
          </cell>
          <cell r="D397" t="str">
            <v>10</v>
          </cell>
          <cell r="E397">
            <v>269</v>
          </cell>
          <cell r="F397">
            <v>1.4853024081224509E-2</v>
          </cell>
        </row>
        <row r="398">
          <cell r="A398" t="str">
            <v>TITULAIRES</v>
          </cell>
          <cell r="B398" t="str">
            <v>55-59 ans</v>
          </cell>
          <cell r="C398" t="str">
            <v>M</v>
          </cell>
          <cell r="D398" t="str">
            <v>11</v>
          </cell>
          <cell r="E398">
            <v>1656</v>
          </cell>
          <cell r="F398">
            <v>9.143720400932262E-2</v>
          </cell>
        </row>
        <row r="399">
          <cell r="A399" t="str">
            <v>TITULAIRES</v>
          </cell>
          <cell r="B399" t="str">
            <v>55-59 ans</v>
          </cell>
          <cell r="C399" t="str">
            <v>M</v>
          </cell>
          <cell r="D399" t="str">
            <v>12</v>
          </cell>
          <cell r="E399">
            <v>1972</v>
          </cell>
          <cell r="F399">
            <v>0.10888536612704361</v>
          </cell>
        </row>
        <row r="400">
          <cell r="A400" t="str">
            <v>TITULAIRES</v>
          </cell>
          <cell r="B400" t="str">
            <v>55-59 ans</v>
          </cell>
          <cell r="C400" t="str">
            <v>M</v>
          </cell>
          <cell r="D400" t="str">
            <v>13</v>
          </cell>
          <cell r="E400">
            <v>296</v>
          </cell>
          <cell r="F400">
            <v>1.6343848059637376E-2</v>
          </cell>
        </row>
        <row r="401">
          <cell r="A401" t="str">
            <v>TITULAIRES</v>
          </cell>
          <cell r="B401" t="str">
            <v>55-59 ans</v>
          </cell>
          <cell r="C401" t="str">
            <v>M</v>
          </cell>
          <cell r="D401" t="str">
            <v>77</v>
          </cell>
          <cell r="E401">
            <v>911</v>
          </cell>
          <cell r="F401">
            <v>5.0301505345708278E-2</v>
          </cell>
        </row>
        <row r="402">
          <cell r="A402" t="str">
            <v>TITULAIRES</v>
          </cell>
          <cell r="B402" t="str">
            <v>55-59 ans</v>
          </cell>
          <cell r="C402" t="str">
            <v>M</v>
          </cell>
          <cell r="D402" t="str">
            <v>99</v>
          </cell>
          <cell r="E402">
            <v>319</v>
          </cell>
          <cell r="F402">
            <v>1.7613809226433526E-2</v>
          </cell>
        </row>
        <row r="403">
          <cell r="A403" t="str">
            <v>TITULAIRES</v>
          </cell>
          <cell r="B403" t="str">
            <v>60 ans et plus</v>
          </cell>
          <cell r="C403" t="str">
            <v>F</v>
          </cell>
          <cell r="D403" t="str">
            <v>01</v>
          </cell>
          <cell r="E403">
            <v>9890</v>
          </cell>
          <cell r="F403">
            <v>0.54608330172234343</v>
          </cell>
        </row>
        <row r="404">
          <cell r="A404" t="str">
            <v>TITULAIRES</v>
          </cell>
          <cell r="B404" t="str">
            <v>60 ans et plus</v>
          </cell>
          <cell r="C404" t="str">
            <v>F</v>
          </cell>
          <cell r="D404" t="str">
            <v>03</v>
          </cell>
          <cell r="E404">
            <v>26</v>
          </cell>
          <cell r="F404">
            <v>1.4356082755086885E-3</v>
          </cell>
        </row>
        <row r="405">
          <cell r="A405" t="str">
            <v>TITULAIRES</v>
          </cell>
          <cell r="B405" t="str">
            <v>60 ans et plus</v>
          </cell>
          <cell r="C405" t="str">
            <v>F</v>
          </cell>
          <cell r="D405" t="str">
            <v>06</v>
          </cell>
          <cell r="E405">
            <v>11508</v>
          </cell>
          <cell r="F405">
            <v>0.63542230902130725</v>
          </cell>
        </row>
        <row r="406">
          <cell r="A406" t="str">
            <v>TITULAIRES</v>
          </cell>
          <cell r="B406" t="str">
            <v>60 ans et plus</v>
          </cell>
          <cell r="C406" t="str">
            <v>F</v>
          </cell>
          <cell r="D406" t="str">
            <v>07</v>
          </cell>
          <cell r="E406">
            <v>1863</v>
          </cell>
          <cell r="F406">
            <v>0.10286685451048795</v>
          </cell>
        </row>
        <row r="407">
          <cell r="A407" t="str">
            <v>TITULAIRES</v>
          </cell>
          <cell r="B407" t="str">
            <v>60 ans et plus</v>
          </cell>
          <cell r="C407" t="str">
            <v>F</v>
          </cell>
          <cell r="D407" t="str">
            <v>08</v>
          </cell>
          <cell r="E407">
            <v>51</v>
          </cell>
          <cell r="F407">
            <v>2.8160008481131968E-3</v>
          </cell>
        </row>
        <row r="408">
          <cell r="A408" t="str">
            <v>TITULAIRES</v>
          </cell>
          <cell r="B408" t="str">
            <v>60 ans et plus</v>
          </cell>
          <cell r="C408" t="str">
            <v>F</v>
          </cell>
          <cell r="D408" t="str">
            <v>09</v>
          </cell>
          <cell r="E408">
            <v>3751</v>
          </cell>
          <cell r="F408">
            <v>0.2071141015935804</v>
          </cell>
        </row>
        <row r="409">
          <cell r="A409" t="str">
            <v>TITULAIRES</v>
          </cell>
          <cell r="B409" t="str">
            <v>60 ans et plus</v>
          </cell>
          <cell r="C409" t="str">
            <v>F</v>
          </cell>
          <cell r="D409" t="str">
            <v>10</v>
          </cell>
          <cell r="E409">
            <v>1707</v>
          </cell>
          <cell r="F409">
            <v>9.4253204857435824E-2</v>
          </cell>
        </row>
        <row r="410">
          <cell r="A410" t="str">
            <v>TITULAIRES</v>
          </cell>
          <cell r="B410" t="str">
            <v>60 ans et plus</v>
          </cell>
          <cell r="C410" t="str">
            <v>F</v>
          </cell>
          <cell r="D410" t="str">
            <v>11</v>
          </cell>
          <cell r="E410">
            <v>40</v>
          </cell>
          <cell r="F410">
            <v>2.2086281161672132E-3</v>
          </cell>
        </row>
        <row r="411">
          <cell r="A411" t="str">
            <v>TITULAIRES</v>
          </cell>
          <cell r="B411" t="str">
            <v>60 ans et plus</v>
          </cell>
          <cell r="C411" t="str">
            <v>F</v>
          </cell>
          <cell r="D411" t="str">
            <v>12</v>
          </cell>
          <cell r="E411">
            <v>2</v>
          </cell>
          <cell r="F411">
            <v>1.1043140580836066E-4</v>
          </cell>
        </row>
        <row r="412">
          <cell r="A412" t="str">
            <v>TITULAIRES</v>
          </cell>
          <cell r="B412" t="str">
            <v>60 ans et plus</v>
          </cell>
          <cell r="C412" t="str">
            <v>F</v>
          </cell>
          <cell r="D412" t="str">
            <v>13</v>
          </cell>
          <cell r="E412">
            <v>399</v>
          </cell>
          <cell r="F412">
            <v>2.203106545876795E-2</v>
          </cell>
        </row>
        <row r="413">
          <cell r="A413" t="str">
            <v>TITULAIRES</v>
          </cell>
          <cell r="B413" t="str">
            <v>60 ans et plus</v>
          </cell>
          <cell r="C413" t="str">
            <v>F</v>
          </cell>
          <cell r="D413" t="str">
            <v>77</v>
          </cell>
          <cell r="E413">
            <v>301</v>
          </cell>
          <cell r="F413">
            <v>1.661992657415828E-2</v>
          </cell>
        </row>
        <row r="414">
          <cell r="A414" t="str">
            <v>TITULAIRES</v>
          </cell>
          <cell r="B414" t="str">
            <v>60 ans et plus</v>
          </cell>
          <cell r="C414" t="str">
            <v>F</v>
          </cell>
          <cell r="D414" t="str">
            <v>99</v>
          </cell>
          <cell r="E414">
            <v>113</v>
          </cell>
          <cell r="F414">
            <v>6.2393744281723767E-3</v>
          </cell>
        </row>
        <row r="415">
          <cell r="A415" t="str">
            <v>TITULAIRES</v>
          </cell>
          <cell r="B415" t="str">
            <v>60 ans et plus</v>
          </cell>
          <cell r="C415" t="str">
            <v>M</v>
          </cell>
          <cell r="D415" t="str">
            <v>01</v>
          </cell>
          <cell r="E415">
            <v>3061</v>
          </cell>
          <cell r="F415">
            <v>0.16901526658969598</v>
          </cell>
        </row>
        <row r="416">
          <cell r="A416" t="str">
            <v>TITULAIRES</v>
          </cell>
          <cell r="B416" t="str">
            <v>60 ans et plus</v>
          </cell>
          <cell r="C416" t="str">
            <v>M</v>
          </cell>
          <cell r="D416" t="str">
            <v>03</v>
          </cell>
          <cell r="E416">
            <v>21</v>
          </cell>
          <cell r="F416">
            <v>1.159529760987787E-3</v>
          </cell>
        </row>
        <row r="417">
          <cell r="A417" t="str">
            <v>TITULAIRES</v>
          </cell>
          <cell r="B417" t="str">
            <v>60 ans et plus</v>
          </cell>
          <cell r="C417" t="str">
            <v>M</v>
          </cell>
          <cell r="D417" t="str">
            <v>06</v>
          </cell>
          <cell r="E417">
            <v>10917</v>
          </cell>
          <cell r="F417">
            <v>0.60278982860493668</v>
          </cell>
        </row>
        <row r="418">
          <cell r="A418" t="str">
            <v>TITULAIRES</v>
          </cell>
          <cell r="B418" t="str">
            <v>60 ans et plus</v>
          </cell>
          <cell r="C418" t="str">
            <v>M</v>
          </cell>
          <cell r="D418" t="str">
            <v>07</v>
          </cell>
          <cell r="E418">
            <v>1161</v>
          </cell>
          <cell r="F418">
            <v>6.4105431071753358E-2</v>
          </cell>
        </row>
        <row r="419">
          <cell r="A419" t="str">
            <v>TITULAIRES</v>
          </cell>
          <cell r="B419" t="str">
            <v>60 ans et plus</v>
          </cell>
          <cell r="C419" t="str">
            <v>M</v>
          </cell>
          <cell r="D419" t="str">
            <v>08</v>
          </cell>
          <cell r="E419">
            <v>310</v>
          </cell>
          <cell r="F419">
            <v>1.7116867900295901E-2</v>
          </cell>
        </row>
        <row r="420">
          <cell r="A420" t="str">
            <v>TITULAIRES</v>
          </cell>
          <cell r="B420" t="str">
            <v>60 ans et plus</v>
          </cell>
          <cell r="C420" t="str">
            <v>M</v>
          </cell>
          <cell r="D420" t="str">
            <v>09</v>
          </cell>
          <cell r="E420">
            <v>147</v>
          </cell>
          <cell r="F420">
            <v>8.1167083269145079E-3</v>
          </cell>
        </row>
        <row r="421">
          <cell r="A421" t="str">
            <v>TITULAIRES</v>
          </cell>
          <cell r="B421" t="str">
            <v>60 ans et plus</v>
          </cell>
          <cell r="C421" t="str">
            <v>M</v>
          </cell>
          <cell r="D421" t="str">
            <v>10</v>
          </cell>
          <cell r="E421">
            <v>129</v>
          </cell>
          <cell r="F421">
            <v>7.1228256746392622E-3</v>
          </cell>
        </row>
        <row r="422">
          <cell r="A422" t="str">
            <v>TITULAIRES</v>
          </cell>
          <cell r="B422" t="str">
            <v>60 ans et plus</v>
          </cell>
          <cell r="C422" t="str">
            <v>M</v>
          </cell>
          <cell r="D422" t="str">
            <v>11</v>
          </cell>
          <cell r="E422">
            <v>234</v>
          </cell>
          <cell r="F422">
            <v>1.2920474479578196E-2</v>
          </cell>
        </row>
        <row r="423">
          <cell r="A423" t="str">
            <v>TITULAIRES</v>
          </cell>
          <cell r="B423" t="str">
            <v>60 ans et plus</v>
          </cell>
          <cell r="C423" t="str">
            <v>M</v>
          </cell>
          <cell r="D423" t="str">
            <v>12</v>
          </cell>
          <cell r="E423">
            <v>122</v>
          </cell>
          <cell r="F423">
            <v>6.7363157543100004E-3</v>
          </cell>
        </row>
        <row r="424">
          <cell r="A424" t="str">
            <v>TITULAIRES</v>
          </cell>
          <cell r="B424" t="str">
            <v>60 ans et plus</v>
          </cell>
          <cell r="C424" t="str">
            <v>M</v>
          </cell>
          <cell r="D424" t="str">
            <v>13</v>
          </cell>
          <cell r="E424">
            <v>73</v>
          </cell>
          <cell r="F424">
            <v>4.0307463120051639E-3</v>
          </cell>
        </row>
        <row r="425">
          <cell r="A425" t="str">
            <v>TITULAIRES</v>
          </cell>
          <cell r="B425" t="str">
            <v>60 ans et plus</v>
          </cell>
          <cell r="C425" t="str">
            <v>M</v>
          </cell>
          <cell r="D425" t="str">
            <v>77</v>
          </cell>
          <cell r="E425">
            <v>250</v>
          </cell>
          <cell r="F425">
            <v>1.3803925726045082E-2</v>
          </cell>
        </row>
        <row r="426">
          <cell r="A426" t="str">
            <v>TITULAIRES</v>
          </cell>
          <cell r="B426" t="str">
            <v>60 ans et plus</v>
          </cell>
          <cell r="C426" t="str">
            <v>M</v>
          </cell>
          <cell r="D426" t="str">
            <v>99</v>
          </cell>
          <cell r="E426">
            <v>52</v>
          </cell>
          <cell r="F426">
            <v>2.8712165510173769E-3</v>
          </cell>
        </row>
        <row r="427">
          <cell r="A427" t="str">
            <v>TITULAIRES</v>
          </cell>
          <cell r="B427" t="str">
            <v>moins de 25 ans</v>
          </cell>
          <cell r="C427" t="str">
            <v>F</v>
          </cell>
          <cell r="D427" t="str">
            <v>01</v>
          </cell>
          <cell r="E427">
            <v>2509</v>
          </cell>
          <cell r="F427">
            <v>0.13853619858658844</v>
          </cell>
        </row>
        <row r="428">
          <cell r="A428" t="str">
            <v>TITULAIRES</v>
          </cell>
          <cell r="B428" t="str">
            <v>moins de 25 ans</v>
          </cell>
          <cell r="C428" t="str">
            <v>F</v>
          </cell>
          <cell r="D428" t="str">
            <v>03</v>
          </cell>
          <cell r="E428">
            <v>6</v>
          </cell>
          <cell r="F428">
            <v>3.3129421742508194E-4</v>
          </cell>
        </row>
        <row r="429">
          <cell r="A429" t="str">
            <v>TITULAIRES</v>
          </cell>
          <cell r="B429" t="str">
            <v>moins de 25 ans</v>
          </cell>
          <cell r="C429" t="str">
            <v>F</v>
          </cell>
          <cell r="D429" t="str">
            <v>06</v>
          </cell>
          <cell r="E429">
            <v>2587</v>
          </cell>
          <cell r="F429">
            <v>0.1428430234131145</v>
          </cell>
        </row>
        <row r="430">
          <cell r="A430" t="str">
            <v>TITULAIRES</v>
          </cell>
          <cell r="B430" t="str">
            <v>moins de 25 ans</v>
          </cell>
          <cell r="C430" t="str">
            <v>F</v>
          </cell>
          <cell r="D430" t="str">
            <v>07</v>
          </cell>
          <cell r="E430">
            <v>186</v>
          </cell>
          <cell r="F430">
            <v>1.0270120740177541E-2</v>
          </cell>
        </row>
        <row r="431">
          <cell r="A431" t="str">
            <v>TITULAIRES</v>
          </cell>
          <cell r="B431" t="str">
            <v>moins de 25 ans</v>
          </cell>
          <cell r="C431" t="str">
            <v>F</v>
          </cell>
          <cell r="D431" t="str">
            <v>08</v>
          </cell>
          <cell r="E431">
            <v>14</v>
          </cell>
          <cell r="F431">
            <v>7.7301984065852457E-4</v>
          </cell>
        </row>
        <row r="432">
          <cell r="A432" t="str">
            <v>TITULAIRES</v>
          </cell>
          <cell r="B432" t="str">
            <v>moins de 25 ans</v>
          </cell>
          <cell r="C432" t="str">
            <v>F</v>
          </cell>
          <cell r="D432" t="str">
            <v>09</v>
          </cell>
          <cell r="E432">
            <v>1545</v>
          </cell>
          <cell r="F432">
            <v>8.5308260986958609E-2</v>
          </cell>
        </row>
        <row r="433">
          <cell r="A433" t="str">
            <v>TITULAIRES</v>
          </cell>
          <cell r="B433" t="str">
            <v>moins de 25 ans</v>
          </cell>
          <cell r="C433" t="str">
            <v>F</v>
          </cell>
          <cell r="D433" t="str">
            <v>10</v>
          </cell>
          <cell r="E433">
            <v>632</v>
          </cell>
          <cell r="F433">
            <v>3.4896324235441971E-2</v>
          </cell>
        </row>
        <row r="434">
          <cell r="A434" t="str">
            <v>TITULAIRES</v>
          </cell>
          <cell r="B434" t="str">
            <v>moins de 25 ans</v>
          </cell>
          <cell r="C434" t="str">
            <v>F</v>
          </cell>
          <cell r="D434" t="str">
            <v>11</v>
          </cell>
          <cell r="E434">
            <v>127</v>
          </cell>
          <cell r="F434">
            <v>7.0123942688309019E-3</v>
          </cell>
        </row>
        <row r="435">
          <cell r="A435" t="str">
            <v>TITULAIRES</v>
          </cell>
          <cell r="B435" t="str">
            <v>moins de 25 ans</v>
          </cell>
          <cell r="C435" t="str">
            <v>F</v>
          </cell>
          <cell r="D435" t="str">
            <v>12</v>
          </cell>
          <cell r="E435">
            <v>122</v>
          </cell>
          <cell r="F435">
            <v>6.7363157543100004E-3</v>
          </cell>
        </row>
        <row r="436">
          <cell r="A436" t="str">
            <v>TITULAIRES</v>
          </cell>
          <cell r="B436" t="str">
            <v>moins de 25 ans</v>
          </cell>
          <cell r="C436" t="str">
            <v>F</v>
          </cell>
          <cell r="D436" t="str">
            <v>13</v>
          </cell>
          <cell r="E436">
            <v>1163</v>
          </cell>
          <cell r="F436">
            <v>6.4215862477561725E-2</v>
          </cell>
        </row>
        <row r="437">
          <cell r="A437" t="str">
            <v>TITULAIRES</v>
          </cell>
          <cell r="B437" t="str">
            <v>moins de 25 ans</v>
          </cell>
          <cell r="C437" t="str">
            <v>F</v>
          </cell>
          <cell r="D437" t="str">
            <v>77</v>
          </cell>
          <cell r="E437">
            <v>132</v>
          </cell>
          <cell r="F437">
            <v>7.2884727833518034E-3</v>
          </cell>
        </row>
        <row r="438">
          <cell r="A438" t="str">
            <v>TITULAIRES</v>
          </cell>
          <cell r="B438" t="str">
            <v>moins de 25 ans</v>
          </cell>
          <cell r="C438" t="str">
            <v>F</v>
          </cell>
          <cell r="D438" t="str">
            <v>99</v>
          </cell>
          <cell r="E438">
            <v>53</v>
          </cell>
          <cell r="F438">
            <v>2.9264322539215575E-3</v>
          </cell>
        </row>
        <row r="439">
          <cell r="A439" t="str">
            <v>TITULAIRES</v>
          </cell>
          <cell r="B439" t="str">
            <v>moins de 25 ans</v>
          </cell>
          <cell r="C439" t="str">
            <v>M</v>
          </cell>
          <cell r="D439" t="str">
            <v>01</v>
          </cell>
          <cell r="E439">
            <v>427</v>
          </cell>
          <cell r="F439">
            <v>2.3577105140085E-2</v>
          </cell>
        </row>
        <row r="440">
          <cell r="A440" t="str">
            <v>TITULAIRES</v>
          </cell>
          <cell r="B440" t="str">
            <v>moins de 25 ans</v>
          </cell>
          <cell r="C440" t="str">
            <v>M</v>
          </cell>
          <cell r="D440" t="str">
            <v>06</v>
          </cell>
          <cell r="E440">
            <v>7127</v>
          </cell>
          <cell r="F440">
            <v>0.39352231459809323</v>
          </cell>
        </row>
        <row r="441">
          <cell r="A441" t="str">
            <v>TITULAIRES</v>
          </cell>
          <cell r="B441" t="str">
            <v>moins de 25 ans</v>
          </cell>
          <cell r="C441" t="str">
            <v>M</v>
          </cell>
          <cell r="D441" t="str">
            <v>07</v>
          </cell>
          <cell r="E441">
            <v>58</v>
          </cell>
          <cell r="F441">
            <v>3.202510768442459E-3</v>
          </cell>
        </row>
        <row r="442">
          <cell r="A442" t="str">
            <v>TITULAIRES</v>
          </cell>
          <cell r="B442" t="str">
            <v>moins de 25 ans</v>
          </cell>
          <cell r="C442" t="str">
            <v>M</v>
          </cell>
          <cell r="D442" t="str">
            <v>08</v>
          </cell>
          <cell r="E442">
            <v>10</v>
          </cell>
          <cell r="F442">
            <v>5.5215702904180331E-4</v>
          </cell>
        </row>
        <row r="443">
          <cell r="A443" t="str">
            <v>TITULAIRES</v>
          </cell>
          <cell r="B443" t="str">
            <v>moins de 25 ans</v>
          </cell>
          <cell r="C443" t="str">
            <v>M</v>
          </cell>
          <cell r="D443" t="str">
            <v>09</v>
          </cell>
          <cell r="E443">
            <v>60</v>
          </cell>
          <cell r="F443">
            <v>3.3129421742508196E-3</v>
          </cell>
        </row>
        <row r="444">
          <cell r="A444" t="str">
            <v>TITULAIRES</v>
          </cell>
          <cell r="B444" t="str">
            <v>moins de 25 ans</v>
          </cell>
          <cell r="C444" t="str">
            <v>M</v>
          </cell>
          <cell r="D444" t="str">
            <v>10</v>
          </cell>
          <cell r="E444">
            <v>8</v>
          </cell>
          <cell r="F444">
            <v>4.4172562323344263E-4</v>
          </cell>
        </row>
        <row r="445">
          <cell r="A445" t="str">
            <v>TITULAIRES</v>
          </cell>
          <cell r="B445" t="str">
            <v>moins de 25 ans</v>
          </cell>
          <cell r="C445" t="str">
            <v>M</v>
          </cell>
          <cell r="D445" t="str">
            <v>11</v>
          </cell>
          <cell r="E445">
            <v>135</v>
          </cell>
          <cell r="F445">
            <v>7.4541198920643446E-3</v>
          </cell>
        </row>
        <row r="446">
          <cell r="A446" t="str">
            <v>TITULAIRES</v>
          </cell>
          <cell r="B446" t="str">
            <v>moins de 25 ans</v>
          </cell>
          <cell r="C446" t="str">
            <v>M</v>
          </cell>
          <cell r="D446" t="str">
            <v>12</v>
          </cell>
          <cell r="E446">
            <v>1446</v>
          </cell>
          <cell r="F446">
            <v>7.9841906399444759E-2</v>
          </cell>
        </row>
        <row r="447">
          <cell r="A447" t="str">
            <v>TITULAIRES</v>
          </cell>
          <cell r="B447" t="str">
            <v>moins de 25 ans</v>
          </cell>
          <cell r="C447" t="str">
            <v>M</v>
          </cell>
          <cell r="D447" t="str">
            <v>13</v>
          </cell>
          <cell r="E447">
            <v>380</v>
          </cell>
          <cell r="F447">
            <v>2.0981967103588524E-2</v>
          </cell>
        </row>
        <row r="448">
          <cell r="A448" t="str">
            <v>TITULAIRES</v>
          </cell>
          <cell r="B448" t="str">
            <v>moins de 25 ans</v>
          </cell>
          <cell r="C448" t="str">
            <v>M</v>
          </cell>
          <cell r="D448" t="str">
            <v>77</v>
          </cell>
          <cell r="E448">
            <v>70</v>
          </cell>
          <cell r="F448">
            <v>3.8650992032926231E-3</v>
          </cell>
        </row>
        <row r="449">
          <cell r="A449" t="str">
            <v>TITULAIRES</v>
          </cell>
          <cell r="B449" t="str">
            <v>moins de 25 ans</v>
          </cell>
          <cell r="C449" t="str">
            <v>M</v>
          </cell>
          <cell r="D449" t="str">
            <v>99</v>
          </cell>
          <cell r="E449">
            <v>341</v>
          </cell>
          <cell r="F449">
            <v>1.8828554690325492E-2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militaire"/>
      <sheetName val="Graph tous statuts"/>
      <sheetName val="statut_age2"/>
    </sheetNames>
    <sheetDataSet>
      <sheetData sheetId="0" refreshError="1"/>
      <sheetData sheetId="1" refreshError="1"/>
      <sheetData sheetId="2">
        <row r="1">
          <cell r="A1" t="str">
            <v>statut_final</v>
          </cell>
          <cell r="B1" t="str">
            <v>c_age</v>
          </cell>
          <cell r="C1" t="str">
            <v>SEXE</v>
          </cell>
          <cell r="D1" t="str">
            <v>nature_final</v>
          </cell>
          <cell r="E1" t="str">
            <v>COUNT</v>
          </cell>
          <cell r="F1" t="str">
            <v>PERCENT</v>
          </cell>
        </row>
        <row r="2">
          <cell r="A2" t="str">
            <v>MILI</v>
          </cell>
          <cell r="B2" t="str">
            <v>25-29 ans</v>
          </cell>
          <cell r="C2" t="str">
            <v>F</v>
          </cell>
          <cell r="D2" t="str">
            <v>EPA</v>
          </cell>
          <cell r="E2">
            <v>27</v>
          </cell>
          <cell r="F2">
            <v>1.1701015648158261E-3</v>
          </cell>
        </row>
        <row r="3">
          <cell r="A3" t="str">
            <v>MILI</v>
          </cell>
          <cell r="B3" t="str">
            <v>25-29 ans</v>
          </cell>
          <cell r="C3" t="str">
            <v>F</v>
          </cell>
          <cell r="D3" t="str">
            <v>Ministères</v>
          </cell>
          <cell r="E3">
            <v>13201</v>
          </cell>
          <cell r="F3">
            <v>0.57209299100495259</v>
          </cell>
        </row>
        <row r="4">
          <cell r="A4" t="str">
            <v>MILI</v>
          </cell>
          <cell r="B4" t="str">
            <v>25-29 ans</v>
          </cell>
          <cell r="C4" t="str">
            <v>M</v>
          </cell>
          <cell r="D4" t="str">
            <v>EPA</v>
          </cell>
          <cell r="E4">
            <v>11</v>
          </cell>
          <cell r="F4">
            <v>4.767080449249662E-4</v>
          </cell>
        </row>
        <row r="5">
          <cell r="A5" t="str">
            <v>MILI</v>
          </cell>
          <cell r="B5" t="str">
            <v>25-29 ans</v>
          </cell>
          <cell r="C5" t="str">
            <v>M</v>
          </cell>
          <cell r="D5" t="str">
            <v>Ministères</v>
          </cell>
          <cell r="E5">
            <v>51205</v>
          </cell>
          <cell r="F5">
            <v>2.2190759491257177</v>
          </cell>
        </row>
        <row r="6">
          <cell r="A6" t="str">
            <v>MILI</v>
          </cell>
          <cell r="B6" t="str">
            <v>30-34 ans</v>
          </cell>
          <cell r="C6" t="str">
            <v>F</v>
          </cell>
          <cell r="D6" t="str">
            <v>EPA</v>
          </cell>
          <cell r="E6">
            <v>71</v>
          </cell>
          <cell r="F6">
            <v>3.0769337445156909E-3</v>
          </cell>
        </row>
        <row r="7">
          <cell r="A7" t="str">
            <v>MILI</v>
          </cell>
          <cell r="B7" t="str">
            <v>30-34 ans</v>
          </cell>
          <cell r="C7" t="str">
            <v>F</v>
          </cell>
          <cell r="D7" t="str">
            <v>Ministères</v>
          </cell>
          <cell r="E7">
            <v>9983</v>
          </cell>
          <cell r="F7">
            <v>0.43263421931690338</v>
          </cell>
        </row>
        <row r="8">
          <cell r="A8" t="str">
            <v>MILI</v>
          </cell>
          <cell r="B8" t="str">
            <v>30-34 ans</v>
          </cell>
          <cell r="C8" t="str">
            <v>M</v>
          </cell>
          <cell r="D8" t="str">
            <v>EPA</v>
          </cell>
          <cell r="E8">
            <v>27</v>
          </cell>
          <cell r="F8">
            <v>1.1701015648158261E-3</v>
          </cell>
        </row>
        <row r="9">
          <cell r="A9" t="str">
            <v>MILI</v>
          </cell>
          <cell r="B9" t="str">
            <v>30-34 ans</v>
          </cell>
          <cell r="C9" t="str">
            <v>M</v>
          </cell>
          <cell r="D9" t="str">
            <v>Ministères</v>
          </cell>
          <cell r="E9">
            <v>46317</v>
          </cell>
          <cell r="F9">
            <v>2.0072442287990597</v>
          </cell>
        </row>
        <row r="10">
          <cell r="A10" t="str">
            <v>MILI</v>
          </cell>
          <cell r="B10" t="str">
            <v>35-39 ans</v>
          </cell>
          <cell r="C10" t="str">
            <v>F</v>
          </cell>
          <cell r="D10" t="str">
            <v>EPA</v>
          </cell>
          <cell r="E10">
            <v>103</v>
          </cell>
          <cell r="F10">
            <v>4.4637207842974109E-3</v>
          </cell>
        </row>
        <row r="11">
          <cell r="A11" t="str">
            <v>MILI</v>
          </cell>
          <cell r="B11" t="str">
            <v>35-39 ans</v>
          </cell>
          <cell r="C11" t="str">
            <v>F</v>
          </cell>
          <cell r="D11" t="str">
            <v>Ministères</v>
          </cell>
          <cell r="E11">
            <v>5812</v>
          </cell>
          <cell r="F11">
            <v>0.25187519610035486</v>
          </cell>
        </row>
        <row r="12">
          <cell r="A12" t="str">
            <v>MILI</v>
          </cell>
          <cell r="B12" t="str">
            <v>35-39 ans</v>
          </cell>
          <cell r="C12" t="str">
            <v>M</v>
          </cell>
          <cell r="D12" t="str">
            <v>EPA</v>
          </cell>
          <cell r="E12">
            <v>65</v>
          </cell>
          <cell r="F12">
            <v>2.8169111745566184E-3</v>
          </cell>
        </row>
        <row r="13">
          <cell r="A13" t="str">
            <v>MILI</v>
          </cell>
          <cell r="B13" t="str">
            <v>35-39 ans</v>
          </cell>
          <cell r="C13" t="str">
            <v>M</v>
          </cell>
          <cell r="D13" t="str">
            <v>Ministères</v>
          </cell>
          <cell r="E13">
            <v>43049</v>
          </cell>
          <cell r="F13">
            <v>1.8656186023613517</v>
          </cell>
        </row>
        <row r="14">
          <cell r="A14" t="str">
            <v>MILI</v>
          </cell>
          <cell r="B14" t="str">
            <v>40-44 ans</v>
          </cell>
          <cell r="C14" t="str">
            <v>F</v>
          </cell>
          <cell r="D14" t="str">
            <v>EPA</v>
          </cell>
          <cell r="E14">
            <v>125</v>
          </cell>
          <cell r="F14">
            <v>5.4171368741473434E-3</v>
          </cell>
        </row>
        <row r="15">
          <cell r="A15" t="str">
            <v>MILI</v>
          </cell>
          <cell r="B15" t="str">
            <v>40-44 ans</v>
          </cell>
          <cell r="C15" t="str">
            <v>F</v>
          </cell>
          <cell r="D15" t="str">
            <v>Ministères</v>
          </cell>
          <cell r="E15">
            <v>3393</v>
          </cell>
          <cell r="F15">
            <v>0.14704276331185548</v>
          </cell>
        </row>
        <row r="16">
          <cell r="A16" t="str">
            <v>MILI</v>
          </cell>
          <cell r="B16" t="str">
            <v>40-44 ans</v>
          </cell>
          <cell r="C16" t="str">
            <v>M</v>
          </cell>
          <cell r="D16" t="str">
            <v>EPA</v>
          </cell>
          <cell r="E16">
            <v>67</v>
          </cell>
          <cell r="F16">
            <v>2.9035853645429759E-3</v>
          </cell>
        </row>
        <row r="17">
          <cell r="A17" t="str">
            <v>MILI</v>
          </cell>
          <cell r="B17" t="str">
            <v>40-44 ans</v>
          </cell>
          <cell r="C17" t="str">
            <v>M</v>
          </cell>
          <cell r="D17" t="str">
            <v>Ministères</v>
          </cell>
          <cell r="E17">
            <v>32798</v>
          </cell>
          <cell r="F17">
            <v>1.4213700415862764</v>
          </cell>
        </row>
        <row r="18">
          <cell r="A18" t="str">
            <v>MILI</v>
          </cell>
          <cell r="B18" t="str">
            <v>45-49 ans</v>
          </cell>
          <cell r="C18" t="str">
            <v>F</v>
          </cell>
          <cell r="D18" t="str">
            <v>EPA</v>
          </cell>
          <cell r="E18">
            <v>149</v>
          </cell>
          <cell r="F18">
            <v>6.4572271539836325E-3</v>
          </cell>
        </row>
        <row r="19">
          <cell r="A19" t="str">
            <v>MILI</v>
          </cell>
          <cell r="B19" t="str">
            <v>45-49 ans</v>
          </cell>
          <cell r="C19" t="str">
            <v>F</v>
          </cell>
          <cell r="D19" t="str">
            <v>Ministères</v>
          </cell>
          <cell r="E19">
            <v>2195</v>
          </cell>
          <cell r="F19">
            <v>9.512492351002734E-2</v>
          </cell>
        </row>
        <row r="20">
          <cell r="A20" t="str">
            <v>MILI</v>
          </cell>
          <cell r="B20" t="str">
            <v>45-49 ans</v>
          </cell>
          <cell r="C20" t="str">
            <v>M</v>
          </cell>
          <cell r="D20" t="str">
            <v>EPA</v>
          </cell>
          <cell r="E20">
            <v>84</v>
          </cell>
          <cell r="F20">
            <v>3.6403159794270146E-3</v>
          </cell>
        </row>
        <row r="21">
          <cell r="A21" t="str">
            <v>MILI</v>
          </cell>
          <cell r="B21" t="str">
            <v>45-49 ans</v>
          </cell>
          <cell r="C21" t="str">
            <v>M</v>
          </cell>
          <cell r="D21" t="str">
            <v>Ministères</v>
          </cell>
          <cell r="E21">
            <v>26351</v>
          </cell>
          <cell r="F21">
            <v>1.1419757901652532</v>
          </cell>
        </row>
        <row r="22">
          <cell r="A22" t="str">
            <v>MILI</v>
          </cell>
          <cell r="B22" t="str">
            <v>50-54 ans</v>
          </cell>
          <cell r="C22" t="str">
            <v>F</v>
          </cell>
          <cell r="D22" t="str">
            <v>EPA</v>
          </cell>
          <cell r="E22">
            <v>151</v>
          </cell>
          <cell r="F22">
            <v>6.54390134396999E-3</v>
          </cell>
        </row>
        <row r="23">
          <cell r="A23" t="str">
            <v>MILI</v>
          </cell>
          <cell r="B23" t="str">
            <v>50-54 ans</v>
          </cell>
          <cell r="C23" t="str">
            <v>F</v>
          </cell>
          <cell r="D23" t="str">
            <v>Ministères</v>
          </cell>
          <cell r="E23">
            <v>1017</v>
          </cell>
          <cell r="F23">
            <v>4.4073825608062785E-2</v>
          </cell>
        </row>
        <row r="24">
          <cell r="A24" t="str">
            <v>MILI</v>
          </cell>
          <cell r="B24" t="str">
            <v>50-54 ans</v>
          </cell>
          <cell r="C24" t="str">
            <v>M</v>
          </cell>
          <cell r="D24" t="str">
            <v>EPA</v>
          </cell>
          <cell r="E24">
            <v>83</v>
          </cell>
          <cell r="F24">
            <v>3.5969788844338359E-3</v>
          </cell>
        </row>
        <row r="25">
          <cell r="A25" t="str">
            <v>MILI</v>
          </cell>
          <cell r="B25" t="str">
            <v>50-54 ans</v>
          </cell>
          <cell r="C25" t="str">
            <v>M</v>
          </cell>
          <cell r="D25" t="str">
            <v>Ministères</v>
          </cell>
          <cell r="E25">
            <v>17992</v>
          </cell>
          <cell r="F25">
            <v>0.77972101311727193</v>
          </cell>
        </row>
        <row r="26">
          <cell r="A26" t="str">
            <v>MILI</v>
          </cell>
          <cell r="B26" t="str">
            <v>55-59 ans</v>
          </cell>
          <cell r="C26" t="str">
            <v>F</v>
          </cell>
          <cell r="D26" t="str">
            <v>EPA</v>
          </cell>
          <cell r="E26">
            <v>206</v>
          </cell>
          <cell r="F26">
            <v>8.9274415685948218E-3</v>
          </cell>
        </row>
        <row r="27">
          <cell r="A27" t="str">
            <v>MILI</v>
          </cell>
          <cell r="B27" t="str">
            <v>55-59 ans</v>
          </cell>
          <cell r="C27" t="str">
            <v>F</v>
          </cell>
          <cell r="D27" t="str">
            <v>Ministères</v>
          </cell>
          <cell r="E27">
            <v>183</v>
          </cell>
          <cell r="F27">
            <v>7.9306883837517109E-3</v>
          </cell>
        </row>
        <row r="28">
          <cell r="A28" t="str">
            <v>MILI</v>
          </cell>
          <cell r="B28" t="str">
            <v>55-59 ans</v>
          </cell>
          <cell r="C28" t="str">
            <v>M</v>
          </cell>
          <cell r="D28" t="str">
            <v>EPA</v>
          </cell>
          <cell r="E28">
            <v>95</v>
          </cell>
          <cell r="F28">
            <v>4.1170240243519809E-3</v>
          </cell>
        </row>
        <row r="29">
          <cell r="A29" t="str">
            <v>MILI</v>
          </cell>
          <cell r="B29" t="str">
            <v>55-59 ans</v>
          </cell>
          <cell r="C29" t="str">
            <v>M</v>
          </cell>
          <cell r="D29" t="str">
            <v>Ministères</v>
          </cell>
          <cell r="E29">
            <v>3784</v>
          </cell>
          <cell r="F29">
            <v>0.16398756745418835</v>
          </cell>
        </row>
        <row r="30">
          <cell r="A30" t="str">
            <v>MILI</v>
          </cell>
          <cell r="B30" t="str">
            <v>60 ans et plus</v>
          </cell>
          <cell r="C30" t="str">
            <v>F</v>
          </cell>
          <cell r="D30" t="str">
            <v>EPA</v>
          </cell>
          <cell r="E30">
            <v>87</v>
          </cell>
          <cell r="F30">
            <v>3.7703272644065509E-3</v>
          </cell>
        </row>
        <row r="31">
          <cell r="A31" t="str">
            <v>MILI</v>
          </cell>
          <cell r="B31" t="str">
            <v>60 ans et plus</v>
          </cell>
          <cell r="C31" t="str">
            <v>F</v>
          </cell>
          <cell r="D31" t="str">
            <v>Ministères</v>
          </cell>
          <cell r="E31">
            <v>1</v>
          </cell>
          <cell r="F31">
            <v>4.3337094993178744E-5</v>
          </cell>
        </row>
        <row r="32">
          <cell r="A32" t="str">
            <v>MILI</v>
          </cell>
          <cell r="B32" t="str">
            <v>60 ans et plus</v>
          </cell>
          <cell r="C32" t="str">
            <v>M</v>
          </cell>
          <cell r="D32" t="str">
            <v>EPA</v>
          </cell>
          <cell r="E32">
            <v>51</v>
          </cell>
          <cell r="F32">
            <v>2.2101918446521159E-3</v>
          </cell>
        </row>
        <row r="33">
          <cell r="A33" t="str">
            <v>MILI</v>
          </cell>
          <cell r="B33" t="str">
            <v>60 ans et plus</v>
          </cell>
          <cell r="C33" t="str">
            <v>M</v>
          </cell>
          <cell r="D33" t="str">
            <v>Ministères</v>
          </cell>
          <cell r="E33">
            <v>53</v>
          </cell>
          <cell r="F33">
            <v>2.2968660346384734E-3</v>
          </cell>
        </row>
        <row r="34">
          <cell r="A34" t="str">
            <v>MILI</v>
          </cell>
          <cell r="B34" t="str">
            <v>moins de 25 ans</v>
          </cell>
          <cell r="C34" t="str">
            <v>F</v>
          </cell>
          <cell r="D34" t="str">
            <v>EPA</v>
          </cell>
          <cell r="E34">
            <v>11</v>
          </cell>
          <cell r="F34">
            <v>4.767080449249662E-4</v>
          </cell>
        </row>
        <row r="35">
          <cell r="A35" t="str">
            <v>MILI</v>
          </cell>
          <cell r="B35" t="str">
            <v>moins de 25 ans</v>
          </cell>
          <cell r="C35" t="str">
            <v>F</v>
          </cell>
          <cell r="D35" t="str">
            <v>Ministères</v>
          </cell>
          <cell r="E35">
            <v>10625</v>
          </cell>
          <cell r="F35">
            <v>0.46045663430252415</v>
          </cell>
        </row>
        <row r="36">
          <cell r="A36" t="str">
            <v>MILI</v>
          </cell>
          <cell r="B36" t="str">
            <v>moins de 25 ans</v>
          </cell>
          <cell r="C36" t="str">
            <v>M</v>
          </cell>
          <cell r="D36" t="str">
            <v>EPA</v>
          </cell>
          <cell r="E36">
            <v>54</v>
          </cell>
          <cell r="F36">
            <v>2.3402031296316521E-3</v>
          </cell>
        </row>
        <row r="37">
          <cell r="A37" t="str">
            <v>MILI</v>
          </cell>
          <cell r="B37" t="str">
            <v>moins de 25 ans</v>
          </cell>
          <cell r="C37" t="str">
            <v>M</v>
          </cell>
          <cell r="D37" t="str">
            <v>Ministères</v>
          </cell>
          <cell r="E37">
            <v>52850</v>
          </cell>
          <cell r="F37">
            <v>2.2903654703894967</v>
          </cell>
        </row>
        <row r="38">
          <cell r="A38" t="str">
            <v>NON-TITULAIRES</v>
          </cell>
          <cell r="B38" t="str">
            <v>25-29 ans</v>
          </cell>
          <cell r="C38" t="str">
            <v>F</v>
          </cell>
          <cell r="D38" t="str">
            <v>EPA</v>
          </cell>
          <cell r="E38">
            <v>33951</v>
          </cell>
          <cell r="F38">
            <v>1.4713377121134115</v>
          </cell>
        </row>
        <row r="39">
          <cell r="A39" t="str">
            <v>NON-TITULAIRES</v>
          </cell>
          <cell r="B39" t="str">
            <v>25-29 ans</v>
          </cell>
          <cell r="C39" t="str">
            <v>F</v>
          </cell>
          <cell r="D39" t="str">
            <v>Ministères</v>
          </cell>
          <cell r="E39">
            <v>10977</v>
          </cell>
          <cell r="F39">
            <v>0.47571129174012305</v>
          </cell>
        </row>
        <row r="40">
          <cell r="A40" t="str">
            <v>NON-TITULAIRES</v>
          </cell>
          <cell r="B40" t="str">
            <v>25-29 ans</v>
          </cell>
          <cell r="C40" t="str">
            <v>M</v>
          </cell>
          <cell r="D40" t="str">
            <v>EPA</v>
          </cell>
          <cell r="E40">
            <v>26643</v>
          </cell>
          <cell r="F40">
            <v>1.1546302219032614</v>
          </cell>
        </row>
        <row r="41">
          <cell r="A41" t="str">
            <v>NON-TITULAIRES</v>
          </cell>
          <cell r="B41" t="str">
            <v>25-29 ans</v>
          </cell>
          <cell r="C41" t="str">
            <v>M</v>
          </cell>
          <cell r="D41" t="str">
            <v>Ministères</v>
          </cell>
          <cell r="E41">
            <v>8034</v>
          </cell>
          <cell r="F41">
            <v>0.34817022117519802</v>
          </cell>
        </row>
        <row r="42">
          <cell r="A42" t="str">
            <v>NON-TITULAIRES</v>
          </cell>
          <cell r="B42" t="str">
            <v>30-34 ans</v>
          </cell>
          <cell r="C42" t="str">
            <v>F</v>
          </cell>
          <cell r="D42" t="str">
            <v>EPA</v>
          </cell>
          <cell r="E42">
            <v>22712</v>
          </cell>
          <cell r="F42">
            <v>0.9842721014850756</v>
          </cell>
        </row>
        <row r="43">
          <cell r="A43" t="str">
            <v>NON-TITULAIRES</v>
          </cell>
          <cell r="B43" t="str">
            <v>30-34 ans</v>
          </cell>
          <cell r="C43" t="str">
            <v>F</v>
          </cell>
          <cell r="D43" t="str">
            <v>Ministères</v>
          </cell>
          <cell r="E43">
            <v>8414</v>
          </cell>
          <cell r="F43">
            <v>0.36463831727260593</v>
          </cell>
        </row>
        <row r="44">
          <cell r="A44" t="str">
            <v>NON-TITULAIRES</v>
          </cell>
          <cell r="B44" t="str">
            <v>30-34 ans</v>
          </cell>
          <cell r="C44" t="str">
            <v>M</v>
          </cell>
          <cell r="D44" t="str">
            <v>EPA</v>
          </cell>
          <cell r="E44">
            <v>14779</v>
          </cell>
          <cell r="F44">
            <v>0.64047892690418862</v>
          </cell>
        </row>
        <row r="45">
          <cell r="A45" t="str">
            <v>NON-TITULAIRES</v>
          </cell>
          <cell r="B45" t="str">
            <v>30-34 ans</v>
          </cell>
          <cell r="C45" t="str">
            <v>M</v>
          </cell>
          <cell r="D45" t="str">
            <v>Ministères</v>
          </cell>
          <cell r="E45">
            <v>5118</v>
          </cell>
          <cell r="F45">
            <v>0.22179925217508881</v>
          </cell>
        </row>
        <row r="46">
          <cell r="A46" t="str">
            <v>NON-TITULAIRES</v>
          </cell>
          <cell r="B46" t="str">
            <v>35-39 ans</v>
          </cell>
          <cell r="C46" t="str">
            <v>F</v>
          </cell>
          <cell r="D46" t="str">
            <v>EPA</v>
          </cell>
          <cell r="E46">
            <v>19169</v>
          </cell>
          <cell r="F46">
            <v>0.83072877392424338</v>
          </cell>
        </row>
        <row r="47">
          <cell r="A47" t="str">
            <v>NON-TITULAIRES</v>
          </cell>
          <cell r="B47" t="str">
            <v>35-39 ans</v>
          </cell>
          <cell r="C47" t="str">
            <v>F</v>
          </cell>
          <cell r="D47" t="str">
            <v>Ministères</v>
          </cell>
          <cell r="E47">
            <v>8872</v>
          </cell>
          <cell r="F47">
            <v>0.38448670677948182</v>
          </cell>
        </row>
        <row r="48">
          <cell r="A48" t="str">
            <v>NON-TITULAIRES</v>
          </cell>
          <cell r="B48" t="str">
            <v>35-39 ans</v>
          </cell>
          <cell r="C48" t="str">
            <v>M</v>
          </cell>
          <cell r="D48" t="str">
            <v>EPA</v>
          </cell>
          <cell r="E48">
            <v>10398</v>
          </cell>
          <cell r="F48">
            <v>0.4506191137390726</v>
          </cell>
        </row>
        <row r="49">
          <cell r="A49" t="str">
            <v>NON-TITULAIRES</v>
          </cell>
          <cell r="B49" t="str">
            <v>35-39 ans</v>
          </cell>
          <cell r="C49" t="str">
            <v>M</v>
          </cell>
          <cell r="D49" t="str">
            <v>Ministères</v>
          </cell>
          <cell r="E49">
            <v>4784</v>
          </cell>
          <cell r="F49">
            <v>0.20732466244736711</v>
          </cell>
        </row>
        <row r="50">
          <cell r="A50" t="str">
            <v>NON-TITULAIRES</v>
          </cell>
          <cell r="B50" t="str">
            <v>40-44 ans</v>
          </cell>
          <cell r="C50" t="str">
            <v>F</v>
          </cell>
          <cell r="D50" t="str">
            <v>EPA</v>
          </cell>
          <cell r="E50">
            <v>16532</v>
          </cell>
          <cell r="F50">
            <v>0.71644885442723094</v>
          </cell>
        </row>
        <row r="51">
          <cell r="A51" t="str">
            <v>NON-TITULAIRES</v>
          </cell>
          <cell r="B51" t="str">
            <v>40-44 ans</v>
          </cell>
          <cell r="C51" t="str">
            <v>F</v>
          </cell>
          <cell r="D51" t="str">
            <v>Ministères</v>
          </cell>
          <cell r="E51">
            <v>8103</v>
          </cell>
          <cell r="F51">
            <v>0.35116048072972739</v>
          </cell>
        </row>
        <row r="52">
          <cell r="A52" t="str">
            <v>NON-TITULAIRES</v>
          </cell>
          <cell r="B52" t="str">
            <v>40-44 ans</v>
          </cell>
          <cell r="C52" t="str">
            <v>M</v>
          </cell>
          <cell r="D52" t="str">
            <v>EPA</v>
          </cell>
          <cell r="E52">
            <v>8445</v>
          </cell>
          <cell r="F52">
            <v>0.3659817672173945</v>
          </cell>
        </row>
        <row r="53">
          <cell r="A53" t="str">
            <v>NON-TITULAIRES</v>
          </cell>
          <cell r="B53" t="str">
            <v>40-44 ans</v>
          </cell>
          <cell r="C53" t="str">
            <v>M</v>
          </cell>
          <cell r="D53" t="str">
            <v>Ministères</v>
          </cell>
          <cell r="E53">
            <v>4209</v>
          </cell>
          <cell r="F53">
            <v>0.18240583282628933</v>
          </cell>
        </row>
        <row r="54">
          <cell r="A54" t="str">
            <v>NON-TITULAIRES</v>
          </cell>
          <cell r="B54" t="str">
            <v>45-49 ans</v>
          </cell>
          <cell r="C54" t="str">
            <v>F</v>
          </cell>
          <cell r="D54" t="str">
            <v>EPA</v>
          </cell>
          <cell r="E54">
            <v>14213</v>
          </cell>
          <cell r="F54">
            <v>0.61595013113804953</v>
          </cell>
        </row>
        <row r="55">
          <cell r="A55" t="str">
            <v>NON-TITULAIRES</v>
          </cell>
          <cell r="B55" t="str">
            <v>45-49 ans</v>
          </cell>
          <cell r="C55" t="str">
            <v>F</v>
          </cell>
          <cell r="D55" t="str">
            <v>Ministères</v>
          </cell>
          <cell r="E55">
            <v>7398</v>
          </cell>
          <cell r="F55">
            <v>0.32060782875953636</v>
          </cell>
        </row>
        <row r="56">
          <cell r="A56" t="str">
            <v>NON-TITULAIRES</v>
          </cell>
          <cell r="B56" t="str">
            <v>45-49 ans</v>
          </cell>
          <cell r="C56" t="str">
            <v>M</v>
          </cell>
          <cell r="D56" t="str">
            <v>EPA</v>
          </cell>
          <cell r="E56">
            <v>7029</v>
          </cell>
          <cell r="F56">
            <v>0.3046164407070534</v>
          </cell>
        </row>
        <row r="57">
          <cell r="A57" t="str">
            <v>NON-TITULAIRES</v>
          </cell>
          <cell r="B57" t="str">
            <v>45-49 ans</v>
          </cell>
          <cell r="C57" t="str">
            <v>M</v>
          </cell>
          <cell r="D57" t="str">
            <v>Ministères</v>
          </cell>
          <cell r="E57">
            <v>4009</v>
          </cell>
          <cell r="F57">
            <v>0.17373841382765359</v>
          </cell>
        </row>
        <row r="58">
          <cell r="A58" t="str">
            <v>NON-TITULAIRES</v>
          </cell>
          <cell r="B58" t="str">
            <v>50-54 ans</v>
          </cell>
          <cell r="C58" t="str">
            <v>F</v>
          </cell>
          <cell r="D58" t="str">
            <v>EPA</v>
          </cell>
          <cell r="E58">
            <v>12453</v>
          </cell>
          <cell r="F58">
            <v>0.53967684395005489</v>
          </cell>
        </row>
        <row r="59">
          <cell r="A59" t="str">
            <v>NON-TITULAIRES</v>
          </cell>
          <cell r="B59" t="str">
            <v>50-54 ans</v>
          </cell>
          <cell r="C59" t="str">
            <v>F</v>
          </cell>
          <cell r="D59" t="str">
            <v>Ministères</v>
          </cell>
          <cell r="E59">
            <v>6026</v>
          </cell>
          <cell r="F59">
            <v>0.2611493344288951</v>
          </cell>
        </row>
        <row r="60">
          <cell r="A60" t="str">
            <v>NON-TITULAIRES</v>
          </cell>
          <cell r="B60" t="str">
            <v>50-54 ans</v>
          </cell>
          <cell r="C60" t="str">
            <v>M</v>
          </cell>
          <cell r="D60" t="str">
            <v>EPA</v>
          </cell>
          <cell r="E60">
            <v>6467</v>
          </cell>
          <cell r="F60">
            <v>0.28026099332088694</v>
          </cell>
        </row>
        <row r="61">
          <cell r="A61" t="str">
            <v>NON-TITULAIRES</v>
          </cell>
          <cell r="B61" t="str">
            <v>50-54 ans</v>
          </cell>
          <cell r="C61" t="str">
            <v>M</v>
          </cell>
          <cell r="D61" t="str">
            <v>Ministères</v>
          </cell>
          <cell r="E61">
            <v>3824</v>
          </cell>
          <cell r="F61">
            <v>0.16572105125391551</v>
          </cell>
        </row>
        <row r="62">
          <cell r="A62" t="str">
            <v>NON-TITULAIRES</v>
          </cell>
          <cell r="B62" t="str">
            <v>55-59 ans</v>
          </cell>
          <cell r="C62" t="str">
            <v>F</v>
          </cell>
          <cell r="D62" t="str">
            <v>EPA</v>
          </cell>
          <cell r="E62">
            <v>9615</v>
          </cell>
          <cell r="F62">
            <v>0.41668616835941363</v>
          </cell>
        </row>
        <row r="63">
          <cell r="A63" t="str">
            <v>NON-TITULAIRES</v>
          </cell>
          <cell r="B63" t="str">
            <v>55-59 ans</v>
          </cell>
          <cell r="C63" t="str">
            <v>F</v>
          </cell>
          <cell r="D63" t="str">
            <v>Ministères</v>
          </cell>
          <cell r="E63">
            <v>5061</v>
          </cell>
          <cell r="F63">
            <v>0.21932903776047763</v>
          </cell>
        </row>
        <row r="64">
          <cell r="A64" t="str">
            <v>NON-TITULAIRES</v>
          </cell>
          <cell r="B64" t="str">
            <v>55-59 ans</v>
          </cell>
          <cell r="C64" t="str">
            <v>M</v>
          </cell>
          <cell r="D64" t="str">
            <v>EPA</v>
          </cell>
          <cell r="E64">
            <v>5856</v>
          </cell>
          <cell r="F64">
            <v>0.25378202828005475</v>
          </cell>
        </row>
        <row r="65">
          <cell r="A65" t="str">
            <v>NON-TITULAIRES</v>
          </cell>
          <cell r="B65" t="str">
            <v>55-59 ans</v>
          </cell>
          <cell r="C65" t="str">
            <v>M</v>
          </cell>
          <cell r="D65" t="str">
            <v>Ministères</v>
          </cell>
          <cell r="E65">
            <v>4525</v>
          </cell>
          <cell r="F65">
            <v>0.19610035484413382</v>
          </cell>
        </row>
        <row r="66">
          <cell r="A66" t="str">
            <v>NON-TITULAIRES</v>
          </cell>
          <cell r="B66" t="str">
            <v>60 ans et plus</v>
          </cell>
          <cell r="C66" t="str">
            <v>F</v>
          </cell>
          <cell r="D66" t="str">
            <v>EPA</v>
          </cell>
          <cell r="E66">
            <v>3235</v>
          </cell>
          <cell r="F66">
            <v>0.14019550230293323</v>
          </cell>
        </row>
        <row r="67">
          <cell r="A67" t="str">
            <v>NON-TITULAIRES</v>
          </cell>
          <cell r="B67" t="str">
            <v>60 ans et plus</v>
          </cell>
          <cell r="C67" t="str">
            <v>F</v>
          </cell>
          <cell r="D67" t="str">
            <v>Ministères</v>
          </cell>
          <cell r="E67">
            <v>2715</v>
          </cell>
          <cell r="F67">
            <v>0.11766021290648029</v>
          </cell>
        </row>
        <row r="68">
          <cell r="A68" t="str">
            <v>NON-TITULAIRES</v>
          </cell>
          <cell r="B68" t="str">
            <v>60 ans et plus</v>
          </cell>
          <cell r="C68" t="str">
            <v>M</v>
          </cell>
          <cell r="D68" t="str">
            <v>EPA</v>
          </cell>
          <cell r="E68">
            <v>3350</v>
          </cell>
          <cell r="F68">
            <v>0.1451792682271488</v>
          </cell>
        </row>
        <row r="69">
          <cell r="A69" t="str">
            <v>NON-TITULAIRES</v>
          </cell>
          <cell r="B69" t="str">
            <v>60 ans et plus</v>
          </cell>
          <cell r="C69" t="str">
            <v>M</v>
          </cell>
          <cell r="D69" t="str">
            <v>Ministères</v>
          </cell>
          <cell r="E69">
            <v>3621</v>
          </cell>
          <cell r="F69">
            <v>0.15692362097030024</v>
          </cell>
        </row>
        <row r="70">
          <cell r="A70" t="str">
            <v>NON-TITULAIRES</v>
          </cell>
          <cell r="B70" t="str">
            <v>moins de 25 ans</v>
          </cell>
          <cell r="C70" t="str">
            <v>F</v>
          </cell>
          <cell r="D70" t="str">
            <v>EPA</v>
          </cell>
          <cell r="E70">
            <v>21221</v>
          </cell>
          <cell r="F70">
            <v>0.91965649285024609</v>
          </cell>
        </row>
        <row r="71">
          <cell r="A71" t="str">
            <v>NON-TITULAIRES</v>
          </cell>
          <cell r="B71" t="str">
            <v>moins de 25 ans</v>
          </cell>
          <cell r="C71" t="str">
            <v>F</v>
          </cell>
          <cell r="D71" t="str">
            <v>Ministères</v>
          </cell>
          <cell r="E71">
            <v>6769</v>
          </cell>
          <cell r="F71">
            <v>0.29334879600882691</v>
          </cell>
        </row>
        <row r="72">
          <cell r="A72" t="str">
            <v>NON-TITULAIRES</v>
          </cell>
          <cell r="B72" t="str">
            <v>moins de 25 ans</v>
          </cell>
          <cell r="C72" t="str">
            <v>M</v>
          </cell>
          <cell r="D72" t="str">
            <v>EPA</v>
          </cell>
          <cell r="E72">
            <v>16254</v>
          </cell>
          <cell r="F72">
            <v>0.70440114201912729</v>
          </cell>
        </row>
        <row r="73">
          <cell r="A73" t="str">
            <v>NON-TITULAIRES</v>
          </cell>
          <cell r="B73" t="str">
            <v>moins de 25 ans</v>
          </cell>
          <cell r="C73" t="str">
            <v>M</v>
          </cell>
          <cell r="D73" t="str">
            <v>Ministères</v>
          </cell>
          <cell r="E73">
            <v>8686</v>
          </cell>
          <cell r="F73">
            <v>0.37642600711075058</v>
          </cell>
        </row>
        <row r="74">
          <cell r="A74" t="str">
            <v>OUVR</v>
          </cell>
          <cell r="B74" t="str">
            <v>25-29 ans</v>
          </cell>
          <cell r="C74" t="str">
            <v>F</v>
          </cell>
          <cell r="D74" t="str">
            <v>EPA</v>
          </cell>
          <cell r="E74">
            <v>10</v>
          </cell>
          <cell r="F74">
            <v>4.3337094993178745E-4</v>
          </cell>
        </row>
        <row r="75">
          <cell r="A75" t="str">
            <v>OUVR</v>
          </cell>
          <cell r="B75" t="str">
            <v>25-29 ans</v>
          </cell>
          <cell r="C75" t="str">
            <v>F</v>
          </cell>
          <cell r="D75" t="str">
            <v>Ministères</v>
          </cell>
          <cell r="E75">
            <v>77</v>
          </cell>
          <cell r="F75">
            <v>3.3369563144747634E-3</v>
          </cell>
        </row>
        <row r="76">
          <cell r="A76" t="str">
            <v>OUVR</v>
          </cell>
          <cell r="B76" t="str">
            <v>25-29 ans</v>
          </cell>
          <cell r="C76" t="str">
            <v>M</v>
          </cell>
          <cell r="D76" t="str">
            <v>EPA</v>
          </cell>
          <cell r="E76">
            <v>55</v>
          </cell>
          <cell r="F76">
            <v>2.3835402246248309E-3</v>
          </cell>
        </row>
        <row r="77">
          <cell r="A77" t="str">
            <v>OUVR</v>
          </cell>
          <cell r="B77" t="str">
            <v>25-29 ans</v>
          </cell>
          <cell r="C77" t="str">
            <v>M</v>
          </cell>
          <cell r="D77" t="str">
            <v>Ministères</v>
          </cell>
          <cell r="E77">
            <v>953</v>
          </cell>
          <cell r="F77">
            <v>4.1300251528499345E-2</v>
          </cell>
        </row>
        <row r="78">
          <cell r="A78" t="str">
            <v>OUVR</v>
          </cell>
          <cell r="B78" t="str">
            <v>30-34 ans</v>
          </cell>
          <cell r="C78" t="str">
            <v>F</v>
          </cell>
          <cell r="D78" t="str">
            <v>EPA</v>
          </cell>
          <cell r="E78">
            <v>22</v>
          </cell>
          <cell r="F78">
            <v>9.5341608984993241E-4</v>
          </cell>
        </row>
        <row r="79">
          <cell r="A79" t="str">
            <v>OUVR</v>
          </cell>
          <cell r="B79" t="str">
            <v>30-34 ans</v>
          </cell>
          <cell r="C79" t="str">
            <v>F</v>
          </cell>
          <cell r="D79" t="str">
            <v>Ministères</v>
          </cell>
          <cell r="E79">
            <v>177</v>
          </cell>
          <cell r="F79">
            <v>7.6706658137926376E-3</v>
          </cell>
        </row>
        <row r="80">
          <cell r="A80" t="str">
            <v>OUVR</v>
          </cell>
          <cell r="B80" t="str">
            <v>30-34 ans</v>
          </cell>
          <cell r="C80" t="str">
            <v>M</v>
          </cell>
          <cell r="D80" t="str">
            <v>EPA</v>
          </cell>
          <cell r="E80">
            <v>53</v>
          </cell>
          <cell r="F80">
            <v>2.2968660346384734E-3</v>
          </cell>
        </row>
        <row r="81">
          <cell r="A81" t="str">
            <v>OUVR</v>
          </cell>
          <cell r="B81" t="str">
            <v>30-34 ans</v>
          </cell>
          <cell r="C81" t="str">
            <v>M</v>
          </cell>
          <cell r="D81" t="str">
            <v>Ministères</v>
          </cell>
          <cell r="E81">
            <v>1794</v>
          </cell>
          <cell r="F81">
            <v>7.7746748417762662E-2</v>
          </cell>
        </row>
        <row r="82">
          <cell r="A82" t="str">
            <v>OUVR</v>
          </cell>
          <cell r="B82" t="str">
            <v>35-39 ans</v>
          </cell>
          <cell r="C82" t="str">
            <v>F</v>
          </cell>
          <cell r="D82" t="str">
            <v>EPA</v>
          </cell>
          <cell r="E82">
            <v>32</v>
          </cell>
          <cell r="F82">
            <v>1.3867870397817198E-3</v>
          </cell>
        </row>
        <row r="83">
          <cell r="A83" t="str">
            <v>OUVR</v>
          </cell>
          <cell r="B83" t="str">
            <v>35-39 ans</v>
          </cell>
          <cell r="C83" t="str">
            <v>F</v>
          </cell>
          <cell r="D83" t="str">
            <v>Ministères</v>
          </cell>
          <cell r="E83">
            <v>264</v>
          </cell>
          <cell r="F83">
            <v>1.1440993078199188E-2</v>
          </cell>
        </row>
        <row r="84">
          <cell r="A84" t="str">
            <v>OUVR</v>
          </cell>
          <cell r="B84" t="str">
            <v>35-39 ans</v>
          </cell>
          <cell r="C84" t="str">
            <v>M</v>
          </cell>
          <cell r="D84" t="str">
            <v>EPA</v>
          </cell>
          <cell r="E84">
            <v>84</v>
          </cell>
          <cell r="F84">
            <v>3.6403159794270146E-3</v>
          </cell>
        </row>
        <row r="85">
          <cell r="A85" t="str">
            <v>OUVR</v>
          </cell>
          <cell r="B85" t="str">
            <v>35-39 ans</v>
          </cell>
          <cell r="C85" t="str">
            <v>M</v>
          </cell>
          <cell r="D85" t="str">
            <v>Ministères</v>
          </cell>
          <cell r="E85">
            <v>2710</v>
          </cell>
          <cell r="F85">
            <v>0.1174435274315144</v>
          </cell>
        </row>
        <row r="86">
          <cell r="A86" t="str">
            <v>OUVR</v>
          </cell>
          <cell r="B86" t="str">
            <v>40-44 ans</v>
          </cell>
          <cell r="C86" t="str">
            <v>F</v>
          </cell>
          <cell r="D86" t="str">
            <v>EPA</v>
          </cell>
          <cell r="E86">
            <v>61</v>
          </cell>
          <cell r="F86">
            <v>2.6435627945839034E-3</v>
          </cell>
        </row>
        <row r="87">
          <cell r="A87" t="str">
            <v>OUVR</v>
          </cell>
          <cell r="B87" t="str">
            <v>40-44 ans</v>
          </cell>
          <cell r="C87" t="str">
            <v>F</v>
          </cell>
          <cell r="D87" t="str">
            <v>Ministères</v>
          </cell>
          <cell r="E87">
            <v>685</v>
          </cell>
          <cell r="F87">
            <v>2.9685910070327441E-2</v>
          </cell>
        </row>
        <row r="88">
          <cell r="A88" t="str">
            <v>OUVR</v>
          </cell>
          <cell r="B88" t="str">
            <v>40-44 ans</v>
          </cell>
          <cell r="C88" t="str">
            <v>M</v>
          </cell>
          <cell r="D88" t="str">
            <v>EPA</v>
          </cell>
          <cell r="E88">
            <v>122</v>
          </cell>
          <cell r="F88">
            <v>5.2871255891678067E-3</v>
          </cell>
        </row>
        <row r="89">
          <cell r="A89" t="str">
            <v>OUVR</v>
          </cell>
          <cell r="B89" t="str">
            <v>40-44 ans</v>
          </cell>
          <cell r="C89" t="str">
            <v>M</v>
          </cell>
          <cell r="D89" t="str">
            <v>Ministères</v>
          </cell>
          <cell r="E89">
            <v>4856</v>
          </cell>
          <cell r="F89">
            <v>0.21044493328687597</v>
          </cell>
        </row>
        <row r="90">
          <cell r="A90" t="str">
            <v>OUVR</v>
          </cell>
          <cell r="B90" t="str">
            <v>45-49 ans</v>
          </cell>
          <cell r="C90" t="str">
            <v>F</v>
          </cell>
          <cell r="D90" t="str">
            <v>EPA</v>
          </cell>
          <cell r="E90">
            <v>75</v>
          </cell>
          <cell r="F90">
            <v>3.2502821244884059E-3</v>
          </cell>
        </row>
        <row r="91">
          <cell r="A91" t="str">
            <v>OUVR</v>
          </cell>
          <cell r="B91" t="str">
            <v>45-49 ans</v>
          </cell>
          <cell r="C91" t="str">
            <v>F</v>
          </cell>
          <cell r="D91" t="str">
            <v>Ministères</v>
          </cell>
          <cell r="E91">
            <v>1006</v>
          </cell>
          <cell r="F91">
            <v>4.3597117563137819E-2</v>
          </cell>
        </row>
        <row r="92">
          <cell r="A92" t="str">
            <v>OUVR</v>
          </cell>
          <cell r="B92" t="str">
            <v>45-49 ans</v>
          </cell>
          <cell r="C92" t="str">
            <v>M</v>
          </cell>
          <cell r="D92" t="str">
            <v>EPA</v>
          </cell>
          <cell r="E92">
            <v>176</v>
          </cell>
          <cell r="F92">
            <v>7.6273287187994592E-3</v>
          </cell>
        </row>
        <row r="93">
          <cell r="A93" t="str">
            <v>OUVR</v>
          </cell>
          <cell r="B93" t="str">
            <v>45-49 ans</v>
          </cell>
          <cell r="C93" t="str">
            <v>M</v>
          </cell>
          <cell r="D93" t="str">
            <v>Ministères</v>
          </cell>
          <cell r="E93">
            <v>7420</v>
          </cell>
          <cell r="F93">
            <v>0.32156124484938631</v>
          </cell>
        </row>
        <row r="94">
          <cell r="A94" t="str">
            <v>OUVR</v>
          </cell>
          <cell r="B94" t="str">
            <v>50-54 ans</v>
          </cell>
          <cell r="C94" t="str">
            <v>F</v>
          </cell>
          <cell r="D94" t="str">
            <v>EPA</v>
          </cell>
          <cell r="E94">
            <v>86</v>
          </cell>
          <cell r="F94">
            <v>3.7269901694133721E-3</v>
          </cell>
        </row>
        <row r="95">
          <cell r="A95" t="str">
            <v>OUVR</v>
          </cell>
          <cell r="B95" t="str">
            <v>50-54 ans</v>
          </cell>
          <cell r="C95" t="str">
            <v>F</v>
          </cell>
          <cell r="D95" t="str">
            <v>Ministères</v>
          </cell>
          <cell r="E95">
            <v>1267</v>
          </cell>
          <cell r="F95">
            <v>5.4908099356357466E-2</v>
          </cell>
        </row>
        <row r="96">
          <cell r="A96" t="str">
            <v>OUVR</v>
          </cell>
          <cell r="B96" t="str">
            <v>50-54 ans</v>
          </cell>
          <cell r="C96" t="str">
            <v>M</v>
          </cell>
          <cell r="D96" t="str">
            <v>EPA</v>
          </cell>
          <cell r="E96">
            <v>238</v>
          </cell>
          <cell r="F96">
            <v>1.0314228608376542E-2</v>
          </cell>
        </row>
        <row r="97">
          <cell r="A97" t="str">
            <v>OUVR</v>
          </cell>
          <cell r="B97" t="str">
            <v>50-54 ans</v>
          </cell>
          <cell r="C97" t="str">
            <v>M</v>
          </cell>
          <cell r="D97" t="str">
            <v>Ministères</v>
          </cell>
          <cell r="E97">
            <v>9543</v>
          </cell>
          <cell r="F97">
            <v>0.41356589751990475</v>
          </cell>
        </row>
        <row r="98">
          <cell r="A98" t="str">
            <v>OUVR</v>
          </cell>
          <cell r="B98" t="str">
            <v>55-59 ans</v>
          </cell>
          <cell r="C98" t="str">
            <v>F</v>
          </cell>
          <cell r="D98" t="str">
            <v>EPA</v>
          </cell>
          <cell r="E98">
            <v>97</v>
          </cell>
          <cell r="F98">
            <v>4.2036982143383384E-3</v>
          </cell>
        </row>
        <row r="99">
          <cell r="A99" t="str">
            <v>OUVR</v>
          </cell>
          <cell r="B99" t="str">
            <v>55-59 ans</v>
          </cell>
          <cell r="C99" t="str">
            <v>F</v>
          </cell>
          <cell r="D99" t="str">
            <v>Ministères</v>
          </cell>
          <cell r="E99">
            <v>1156</v>
          </cell>
          <cell r="F99">
            <v>5.0097681812114631E-2</v>
          </cell>
        </row>
        <row r="100">
          <cell r="A100" t="str">
            <v>OUVR</v>
          </cell>
          <cell r="B100" t="str">
            <v>55-59 ans</v>
          </cell>
          <cell r="C100" t="str">
            <v>M</v>
          </cell>
          <cell r="D100" t="str">
            <v>EPA</v>
          </cell>
          <cell r="E100">
            <v>163</v>
          </cell>
          <cell r="F100">
            <v>7.0639464838881351E-3</v>
          </cell>
        </row>
        <row r="101">
          <cell r="A101" t="str">
            <v>OUVR</v>
          </cell>
          <cell r="B101" t="str">
            <v>55-59 ans</v>
          </cell>
          <cell r="C101" t="str">
            <v>M</v>
          </cell>
          <cell r="D101" t="str">
            <v>Ministères</v>
          </cell>
          <cell r="E101">
            <v>5548</v>
          </cell>
          <cell r="F101">
            <v>0.24043420302215568</v>
          </cell>
        </row>
        <row r="102">
          <cell r="A102" t="str">
            <v>OUVR</v>
          </cell>
          <cell r="B102" t="str">
            <v>60 ans et plus</v>
          </cell>
          <cell r="C102" t="str">
            <v>F</v>
          </cell>
          <cell r="D102" t="str">
            <v>EPA</v>
          </cell>
          <cell r="E102">
            <v>23</v>
          </cell>
          <cell r="F102">
            <v>9.9675318484311105E-4</v>
          </cell>
        </row>
        <row r="103">
          <cell r="A103" t="str">
            <v>OUVR</v>
          </cell>
          <cell r="B103" t="str">
            <v>60 ans et plus</v>
          </cell>
          <cell r="C103" t="str">
            <v>F</v>
          </cell>
          <cell r="D103" t="str">
            <v>Ministères</v>
          </cell>
          <cell r="E103">
            <v>257</v>
          </cell>
          <cell r="F103">
            <v>1.1137633413246938E-2</v>
          </cell>
        </row>
        <row r="104">
          <cell r="A104" t="str">
            <v>OUVR</v>
          </cell>
          <cell r="B104" t="str">
            <v>60 ans et plus</v>
          </cell>
          <cell r="C104" t="str">
            <v>M</v>
          </cell>
          <cell r="D104" t="str">
            <v>EPA</v>
          </cell>
          <cell r="E104">
            <v>29</v>
          </cell>
          <cell r="F104">
            <v>1.2567757548021836E-3</v>
          </cell>
        </row>
        <row r="105">
          <cell r="A105" t="str">
            <v>OUVR</v>
          </cell>
          <cell r="B105" t="str">
            <v>60 ans et plus</v>
          </cell>
          <cell r="C105" t="str">
            <v>M</v>
          </cell>
          <cell r="D105" t="str">
            <v>Ministères</v>
          </cell>
          <cell r="E105">
            <v>520</v>
          </cell>
          <cell r="F105">
            <v>2.2535289396452947E-2</v>
          </cell>
        </row>
        <row r="106">
          <cell r="A106" t="str">
            <v>OUVR</v>
          </cell>
          <cell r="B106" t="str">
            <v>moins de 25 ans</v>
          </cell>
          <cell r="C106" t="str">
            <v>F</v>
          </cell>
          <cell r="D106" t="str">
            <v>EPA</v>
          </cell>
          <cell r="E106">
            <v>4</v>
          </cell>
          <cell r="F106">
            <v>1.7334837997271498E-4</v>
          </cell>
        </row>
        <row r="107">
          <cell r="A107" t="str">
            <v>OUVR</v>
          </cell>
          <cell r="B107" t="str">
            <v>moins de 25 ans</v>
          </cell>
          <cell r="C107" t="str">
            <v>F</v>
          </cell>
          <cell r="D107" t="str">
            <v>Ministères</v>
          </cell>
          <cell r="E107">
            <v>16</v>
          </cell>
          <cell r="F107">
            <v>6.933935198908599E-4</v>
          </cell>
        </row>
        <row r="108">
          <cell r="A108" t="str">
            <v>OUVR</v>
          </cell>
          <cell r="B108" t="str">
            <v>moins de 25 ans</v>
          </cell>
          <cell r="C108" t="str">
            <v>M</v>
          </cell>
          <cell r="D108" t="str">
            <v>EPA</v>
          </cell>
          <cell r="E108">
            <v>16</v>
          </cell>
          <cell r="F108">
            <v>6.933935198908599E-4</v>
          </cell>
        </row>
        <row r="109">
          <cell r="A109" t="str">
            <v>OUVR</v>
          </cell>
          <cell r="B109" t="str">
            <v>moins de 25 ans</v>
          </cell>
          <cell r="C109" t="str">
            <v>M</v>
          </cell>
          <cell r="D109" t="str">
            <v>Ministères</v>
          </cell>
          <cell r="E109">
            <v>197</v>
          </cell>
          <cell r="F109">
            <v>8.5374077136562126E-3</v>
          </cell>
        </row>
        <row r="110">
          <cell r="A110" t="str">
            <v>TITULAIRES</v>
          </cell>
          <cell r="B110" t="str">
            <v>25-29 ans</v>
          </cell>
          <cell r="C110" t="str">
            <v>F</v>
          </cell>
          <cell r="D110" t="str">
            <v>EPA</v>
          </cell>
          <cell r="E110">
            <v>3393</v>
          </cell>
          <cell r="F110">
            <v>0.14704276331185548</v>
          </cell>
        </row>
        <row r="111">
          <cell r="A111" t="str">
            <v>TITULAIRES</v>
          </cell>
          <cell r="B111" t="str">
            <v>25-29 ans</v>
          </cell>
          <cell r="C111" t="str">
            <v>F</v>
          </cell>
          <cell r="D111" t="str">
            <v>Ministères</v>
          </cell>
          <cell r="E111">
            <v>73260</v>
          </cell>
          <cell r="F111">
            <v>3.174875579200275</v>
          </cell>
        </row>
        <row r="112">
          <cell r="A112" t="str">
            <v>TITULAIRES</v>
          </cell>
          <cell r="B112" t="str">
            <v>25-29 ans</v>
          </cell>
          <cell r="C112" t="str">
            <v>M</v>
          </cell>
          <cell r="D112" t="str">
            <v>EPA</v>
          </cell>
          <cell r="E112">
            <v>2785</v>
          </cell>
          <cell r="F112">
            <v>0.1206938095560028</v>
          </cell>
        </row>
        <row r="113">
          <cell r="A113" t="str">
            <v>TITULAIRES</v>
          </cell>
          <cell r="B113" t="str">
            <v>25-29 ans</v>
          </cell>
          <cell r="C113" t="str">
            <v>M</v>
          </cell>
          <cell r="D113" t="str">
            <v>Ministères</v>
          </cell>
          <cell r="E113">
            <v>37072</v>
          </cell>
          <cell r="F113">
            <v>1.6065927855871225</v>
          </cell>
        </row>
        <row r="114">
          <cell r="A114" t="str">
            <v>TITULAIRES</v>
          </cell>
          <cell r="B114" t="str">
            <v>30-34 ans</v>
          </cell>
          <cell r="C114" t="str">
            <v>F</v>
          </cell>
          <cell r="D114" t="str">
            <v>EPA</v>
          </cell>
          <cell r="E114">
            <v>7585</v>
          </cell>
          <cell r="F114">
            <v>0.32871186552326076</v>
          </cell>
        </row>
        <row r="115">
          <cell r="A115" t="str">
            <v>TITULAIRES</v>
          </cell>
          <cell r="B115" t="str">
            <v>30-34 ans</v>
          </cell>
          <cell r="C115" t="str">
            <v>F</v>
          </cell>
          <cell r="D115" t="str">
            <v>Ministères</v>
          </cell>
          <cell r="E115">
            <v>115844</v>
          </cell>
          <cell r="F115">
            <v>5.020342432389798</v>
          </cell>
        </row>
        <row r="116">
          <cell r="A116" t="str">
            <v>TITULAIRES</v>
          </cell>
          <cell r="B116" t="str">
            <v>30-34 ans</v>
          </cell>
          <cell r="C116" t="str">
            <v>M</v>
          </cell>
          <cell r="D116" t="str">
            <v>EPA</v>
          </cell>
          <cell r="E116">
            <v>8096</v>
          </cell>
          <cell r="F116">
            <v>0.35085712106477512</v>
          </cell>
        </row>
        <row r="117">
          <cell r="A117" t="str">
            <v>TITULAIRES</v>
          </cell>
          <cell r="B117" t="str">
            <v>30-34 ans</v>
          </cell>
          <cell r="C117" t="str">
            <v>M</v>
          </cell>
          <cell r="D117" t="str">
            <v>Ministères</v>
          </cell>
          <cell r="E117">
            <v>69655</v>
          </cell>
          <cell r="F117">
            <v>3.0186453517498655</v>
          </cell>
        </row>
        <row r="118">
          <cell r="A118" t="str">
            <v>TITULAIRES</v>
          </cell>
          <cell r="B118" t="str">
            <v>35-39 ans</v>
          </cell>
          <cell r="C118" t="str">
            <v>F</v>
          </cell>
          <cell r="D118" t="str">
            <v>EPA</v>
          </cell>
          <cell r="E118">
            <v>11512</v>
          </cell>
          <cell r="F118">
            <v>0.49889663756147368</v>
          </cell>
        </row>
        <row r="119">
          <cell r="A119" t="str">
            <v>TITULAIRES</v>
          </cell>
          <cell r="B119" t="str">
            <v>35-39 ans</v>
          </cell>
          <cell r="C119" t="str">
            <v>F</v>
          </cell>
          <cell r="D119" t="str">
            <v>Ministères</v>
          </cell>
          <cell r="E119">
            <v>133653</v>
          </cell>
          <cell r="F119">
            <v>5.7921327571233183</v>
          </cell>
        </row>
        <row r="120">
          <cell r="A120" t="str">
            <v>TITULAIRES</v>
          </cell>
          <cell r="B120" t="str">
            <v>35-39 ans</v>
          </cell>
          <cell r="C120" t="str">
            <v>M</v>
          </cell>
          <cell r="D120" t="str">
            <v>EPA</v>
          </cell>
          <cell r="E120">
            <v>11606</v>
          </cell>
          <cell r="F120">
            <v>0.50297032449083245</v>
          </cell>
        </row>
        <row r="121">
          <cell r="A121" t="str">
            <v>TITULAIRES</v>
          </cell>
          <cell r="B121" t="str">
            <v>35-39 ans</v>
          </cell>
          <cell r="C121" t="str">
            <v>M</v>
          </cell>
          <cell r="D121" t="str">
            <v>Ministères</v>
          </cell>
          <cell r="E121">
            <v>93869</v>
          </cell>
          <cell r="F121">
            <v>4.0680097699146955</v>
          </cell>
        </row>
        <row r="122">
          <cell r="A122" t="str">
            <v>TITULAIRES</v>
          </cell>
          <cell r="B122" t="str">
            <v>40-44 ans</v>
          </cell>
          <cell r="C122" t="str">
            <v>F</v>
          </cell>
          <cell r="D122" t="str">
            <v>EPA</v>
          </cell>
          <cell r="E122">
            <v>13304</v>
          </cell>
          <cell r="F122">
            <v>0.57655671178925005</v>
          </cell>
        </row>
        <row r="123">
          <cell r="A123" t="str">
            <v>TITULAIRES</v>
          </cell>
          <cell r="B123" t="str">
            <v>40-44 ans</v>
          </cell>
          <cell r="C123" t="str">
            <v>F</v>
          </cell>
          <cell r="D123" t="str">
            <v>Ministères</v>
          </cell>
          <cell r="E123">
            <v>126251</v>
          </cell>
          <cell r="F123">
            <v>5.4713515799838097</v>
          </cell>
        </row>
        <row r="124">
          <cell r="A124" t="str">
            <v>TITULAIRES</v>
          </cell>
          <cell r="B124" t="str">
            <v>40-44 ans</v>
          </cell>
          <cell r="C124" t="str">
            <v>M</v>
          </cell>
          <cell r="D124" t="str">
            <v>EPA</v>
          </cell>
          <cell r="E124">
            <v>13348</v>
          </cell>
          <cell r="F124">
            <v>0.57846354396894983</v>
          </cell>
        </row>
        <row r="125">
          <cell r="A125" t="str">
            <v>TITULAIRES</v>
          </cell>
          <cell r="B125" t="str">
            <v>40-44 ans</v>
          </cell>
          <cell r="C125" t="str">
            <v>M</v>
          </cell>
          <cell r="D125" t="str">
            <v>Ministères</v>
          </cell>
          <cell r="E125">
            <v>85528</v>
          </cell>
          <cell r="F125">
            <v>3.7065350605765914</v>
          </cell>
        </row>
        <row r="126">
          <cell r="A126" t="str">
            <v>TITULAIRES</v>
          </cell>
          <cell r="B126" t="str">
            <v>45-49 ans</v>
          </cell>
          <cell r="C126" t="str">
            <v>F</v>
          </cell>
          <cell r="D126" t="str">
            <v>EPA</v>
          </cell>
          <cell r="E126">
            <v>13071</v>
          </cell>
          <cell r="F126">
            <v>0.56645916865583934</v>
          </cell>
        </row>
        <row r="127">
          <cell r="A127" t="str">
            <v>TITULAIRES</v>
          </cell>
          <cell r="B127" t="str">
            <v>45-49 ans</v>
          </cell>
          <cell r="C127" t="str">
            <v>F</v>
          </cell>
          <cell r="D127" t="str">
            <v>Ministères</v>
          </cell>
          <cell r="E127">
            <v>124298</v>
          </cell>
          <cell r="F127">
            <v>5.3867142334621319</v>
          </cell>
        </row>
        <row r="128">
          <cell r="A128" t="str">
            <v>TITULAIRES</v>
          </cell>
          <cell r="B128" t="str">
            <v>45-49 ans</v>
          </cell>
          <cell r="C128" t="str">
            <v>M</v>
          </cell>
          <cell r="D128" t="str">
            <v>EPA</v>
          </cell>
          <cell r="E128">
            <v>12602</v>
          </cell>
          <cell r="F128">
            <v>0.54613407110403855</v>
          </cell>
        </row>
        <row r="129">
          <cell r="A129" t="str">
            <v>TITULAIRES</v>
          </cell>
          <cell r="B129" t="str">
            <v>45-49 ans</v>
          </cell>
          <cell r="C129" t="str">
            <v>M</v>
          </cell>
          <cell r="D129" t="str">
            <v>Ministères</v>
          </cell>
          <cell r="E129">
            <v>81602</v>
          </cell>
          <cell r="F129">
            <v>3.5363936256333717</v>
          </cell>
        </row>
        <row r="130">
          <cell r="A130" t="str">
            <v>TITULAIRES</v>
          </cell>
          <cell r="B130" t="str">
            <v>50-54 ans</v>
          </cell>
          <cell r="C130" t="str">
            <v>F</v>
          </cell>
          <cell r="D130" t="str">
            <v>EPA</v>
          </cell>
          <cell r="E130">
            <v>12724</v>
          </cell>
          <cell r="F130">
            <v>0.55142119669320633</v>
          </cell>
        </row>
        <row r="131">
          <cell r="A131" t="str">
            <v>TITULAIRES</v>
          </cell>
          <cell r="B131" t="str">
            <v>50-54 ans</v>
          </cell>
          <cell r="C131" t="str">
            <v>F</v>
          </cell>
          <cell r="D131" t="str">
            <v>Ministères</v>
          </cell>
          <cell r="E131">
            <v>131642</v>
          </cell>
          <cell r="F131">
            <v>5.7049818590920358</v>
          </cell>
        </row>
        <row r="132">
          <cell r="A132" t="str">
            <v>TITULAIRES</v>
          </cell>
          <cell r="B132" t="str">
            <v>50-54 ans</v>
          </cell>
          <cell r="C132" t="str">
            <v>M</v>
          </cell>
          <cell r="D132" t="str">
            <v>EPA</v>
          </cell>
          <cell r="E132">
            <v>12324</v>
          </cell>
          <cell r="F132">
            <v>0.53408635869593479</v>
          </cell>
        </row>
        <row r="133">
          <cell r="A133" t="str">
            <v>TITULAIRES</v>
          </cell>
          <cell r="B133" t="str">
            <v>50-54 ans</v>
          </cell>
          <cell r="C133" t="str">
            <v>M</v>
          </cell>
          <cell r="D133" t="str">
            <v>Ministères</v>
          </cell>
          <cell r="E133">
            <v>88108</v>
          </cell>
          <cell r="F133">
            <v>3.8183447656589928</v>
          </cell>
        </row>
        <row r="134">
          <cell r="A134" t="str">
            <v>TITULAIRES</v>
          </cell>
          <cell r="B134" t="str">
            <v>55-59 ans</v>
          </cell>
          <cell r="C134" t="str">
            <v>F</v>
          </cell>
          <cell r="D134" t="str">
            <v>EPA</v>
          </cell>
          <cell r="E134">
            <v>12067</v>
          </cell>
          <cell r="F134">
            <v>0.52294872528268788</v>
          </cell>
        </row>
        <row r="135">
          <cell r="A135" t="str">
            <v>TITULAIRES</v>
          </cell>
          <cell r="B135" t="str">
            <v>55-59 ans</v>
          </cell>
          <cell r="C135" t="str">
            <v>F</v>
          </cell>
          <cell r="D135" t="str">
            <v>Ministères</v>
          </cell>
          <cell r="E135">
            <v>108246</v>
          </cell>
          <cell r="F135">
            <v>4.6910671846316268</v>
          </cell>
        </row>
        <row r="136">
          <cell r="A136" t="str">
            <v>TITULAIRES</v>
          </cell>
          <cell r="B136" t="str">
            <v>55-59 ans</v>
          </cell>
          <cell r="C136" t="str">
            <v>M</v>
          </cell>
          <cell r="D136" t="str">
            <v>EPA</v>
          </cell>
          <cell r="E136">
            <v>11404</v>
          </cell>
          <cell r="F136">
            <v>0.49421623130221037</v>
          </cell>
        </row>
        <row r="137">
          <cell r="A137" t="str">
            <v>TITULAIRES</v>
          </cell>
          <cell r="B137" t="str">
            <v>55-59 ans</v>
          </cell>
          <cell r="C137" t="str">
            <v>M</v>
          </cell>
          <cell r="D137" t="str">
            <v>Ministères</v>
          </cell>
          <cell r="E137">
            <v>69370</v>
          </cell>
          <cell r="F137">
            <v>3.0062942796768093</v>
          </cell>
        </row>
        <row r="138">
          <cell r="A138" t="str">
            <v>TITULAIRES</v>
          </cell>
          <cell r="B138" t="str">
            <v>60 ans et plus</v>
          </cell>
          <cell r="C138" t="str">
            <v>F</v>
          </cell>
          <cell r="D138" t="str">
            <v>EPA</v>
          </cell>
          <cell r="E138">
            <v>6227</v>
          </cell>
          <cell r="F138">
            <v>0.26986009052252402</v>
          </cell>
        </row>
        <row r="139">
          <cell r="A139" t="str">
            <v>TITULAIRES</v>
          </cell>
          <cell r="B139" t="str">
            <v>60 ans et plus</v>
          </cell>
          <cell r="C139" t="str">
            <v>F</v>
          </cell>
          <cell r="D139" t="str">
            <v>Ministères</v>
          </cell>
          <cell r="E139">
            <v>29697</v>
          </cell>
          <cell r="F139">
            <v>1.2869817100124292</v>
          </cell>
        </row>
        <row r="140">
          <cell r="A140" t="str">
            <v>TITULAIRES</v>
          </cell>
          <cell r="B140" t="str">
            <v>60 ans et plus</v>
          </cell>
          <cell r="C140" t="str">
            <v>M</v>
          </cell>
          <cell r="D140" t="str">
            <v>EPA</v>
          </cell>
          <cell r="E140">
            <v>9813</v>
          </cell>
          <cell r="F140">
            <v>0.42526691316806303</v>
          </cell>
        </row>
        <row r="141">
          <cell r="A141" t="str">
            <v>TITULAIRES</v>
          </cell>
          <cell r="B141" t="str">
            <v>60 ans et plus</v>
          </cell>
          <cell r="C141" t="str">
            <v>M</v>
          </cell>
          <cell r="D141" t="str">
            <v>Ministères</v>
          </cell>
          <cell r="E141">
            <v>25561</v>
          </cell>
          <cell r="F141">
            <v>1.1077394851206419</v>
          </cell>
        </row>
        <row r="142">
          <cell r="A142" t="str">
            <v>TITULAIRES</v>
          </cell>
          <cell r="B142" t="str">
            <v>moins de 25 ans</v>
          </cell>
          <cell r="C142" t="str">
            <v>F</v>
          </cell>
          <cell r="D142" t="str">
            <v>EPA</v>
          </cell>
          <cell r="E142">
            <v>1229</v>
          </cell>
          <cell r="F142">
            <v>5.3261289746616675E-2</v>
          </cell>
        </row>
        <row r="143">
          <cell r="A143" t="str">
            <v>TITULAIRES</v>
          </cell>
          <cell r="B143" t="str">
            <v>moins de 25 ans</v>
          </cell>
          <cell r="C143" t="str">
            <v>F</v>
          </cell>
          <cell r="D143" t="str">
            <v>Ministères</v>
          </cell>
          <cell r="E143">
            <v>15145</v>
          </cell>
          <cell r="F143">
            <v>0.65634030367169205</v>
          </cell>
        </row>
        <row r="144">
          <cell r="A144" t="str">
            <v>TITULAIRES</v>
          </cell>
          <cell r="B144" t="str">
            <v>moins de 25 ans</v>
          </cell>
          <cell r="C144" t="str">
            <v>M</v>
          </cell>
          <cell r="D144" t="str">
            <v>EPA</v>
          </cell>
          <cell r="E144">
            <v>1556</v>
          </cell>
          <cell r="F144">
            <v>6.7432519809386124E-2</v>
          </cell>
        </row>
        <row r="145">
          <cell r="A145" t="str">
            <v>TITULAIRES</v>
          </cell>
          <cell r="B145" t="str">
            <v>moins de 25 ans</v>
          </cell>
          <cell r="C145" t="str">
            <v>M</v>
          </cell>
          <cell r="D145" t="str">
            <v>Ministères</v>
          </cell>
          <cell r="E145">
            <v>8510</v>
          </cell>
          <cell r="F145">
            <v>0.36879867839195113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QUERY"/>
      <sheetName val="Loc Table"/>
    </sheetNames>
    <definedNames>
      <definedName name="Register.DClick" refersTo="='XLQUERY'!$B$589"/>
    </definedNames>
    <sheetDataSet>
      <sheetData sheetId="0">
        <row r="589">
          <cell r="B589" t="b">
            <v>0</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3:A11"/>
  <sheetViews>
    <sheetView showGridLines="0" tabSelected="1" workbookViewId="0">
      <selection activeCell="A11" sqref="A11"/>
    </sheetView>
  </sheetViews>
  <sheetFormatPr baseColWidth="10" defaultRowHeight="12.75"/>
  <sheetData>
    <row r="3" spans="1:1">
      <c r="A3" s="562" t="s">
        <v>196</v>
      </c>
    </row>
    <row r="4" spans="1:1">
      <c r="A4" s="563" t="s">
        <v>90</v>
      </c>
    </row>
    <row r="5" spans="1:1">
      <c r="A5" s="562" t="s">
        <v>197</v>
      </c>
    </row>
    <row r="6" spans="1:1">
      <c r="A6" s="563" t="s">
        <v>100</v>
      </c>
    </row>
    <row r="7" spans="1:1">
      <c r="A7" s="563" t="s">
        <v>198</v>
      </c>
    </row>
    <row r="8" spans="1:1">
      <c r="A8" s="563" t="s">
        <v>199</v>
      </c>
    </row>
    <row r="9" spans="1:1">
      <c r="A9" s="563" t="s">
        <v>182</v>
      </c>
    </row>
    <row r="10" spans="1:1">
      <c r="A10" s="563" t="s">
        <v>98</v>
      </c>
    </row>
    <row r="11" spans="1:1">
      <c r="A11" s="563" t="s">
        <v>145</v>
      </c>
    </row>
  </sheetData>
  <hyperlinks>
    <hyperlink ref="A3" location="'SL6.3-1ter-distri salaires'!A2" display="Figure 6.3-1 ter : Distribution des salaires mensuels nets dans les trois versants de la fonction publique"/>
    <hyperlink ref="A4" location="'6.3-4 écart rému hf'!A1" display="Figure 6.3-4 : Écart de rémunération nette moyenne entre les femmes et les hommes"/>
    <hyperlink ref="A5" location="'F 6.3-4 complément'!A2" display="Figure 6.3-4 complément"/>
    <hyperlink ref="A6" location="'6.3-6 &amp; 7 sal moy'!A1" display="Figure 6.3-6 et 6.3-7 : Évolution annuelle du salaire moyen par équivalent temps plein dans les trois versants de la fonction publique"/>
    <hyperlink ref="A7" location="'6.3-8 RMPP'!A1" display="Figure 6.3-8 et 6.3-9 : Évolution annuelle de la rémunération moyenne des personnes en place(*) (RMPP) dans les trois versants de la fonction publique"/>
    <hyperlink ref="A8" location="'6.3-8 RMPP complément'!A1" display="Figure 6.3-8 : complément"/>
    <hyperlink ref="A9" location="'SL6.3-10-salaires moyens'!B1" display="Figure 6.3-10 : Niveau du salaire mensuel moyen dans les trois versants de la fonction publique"/>
    <hyperlink ref="A10" location="'6.3-12 salaires A+'!A1" display="Figure 6.3-12 : Salaires mensuels moyens des fonctionnaires des corps et emplois de direction et d’encadrement supérieur dans la fonction publique (en euros)"/>
    <hyperlink ref="A11" location="'V 3.1-6 Primes 3vFP'!A1" display="Figure V 3.1-6 : Part de primes des fonctionnaires de la fonction publique (y compris IR et SFT, en % du salaire brut)"/>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dimension ref="A1:K9"/>
  <sheetViews>
    <sheetView showGridLines="0" zoomScale="85" zoomScaleNormal="85" workbookViewId="0"/>
  </sheetViews>
  <sheetFormatPr baseColWidth="10" defaultColWidth="11.42578125" defaultRowHeight="30" customHeight="1"/>
  <cols>
    <col min="1" max="1" width="32.28515625" style="18" customWidth="1"/>
    <col min="2" max="2" width="12.85546875" style="18" customWidth="1"/>
    <col min="3" max="4" width="11.42578125" style="18" customWidth="1"/>
    <col min="5" max="9" width="11.42578125" style="18"/>
    <col min="10" max="10" width="12.28515625" style="18" bestFit="1" customWidth="1"/>
    <col min="11" max="16384" width="11.42578125" style="18"/>
  </cols>
  <sheetData>
    <row r="1" spans="1:11" s="173" customFormat="1" ht="30" customHeight="1" thickBot="1">
      <c r="A1" s="306" t="s">
        <v>145</v>
      </c>
      <c r="B1" s="306"/>
      <c r="C1" s="306"/>
      <c r="D1" s="306"/>
      <c r="E1" s="306"/>
      <c r="F1" s="306"/>
      <c r="G1" s="306"/>
      <c r="H1" s="306"/>
      <c r="I1" s="306"/>
      <c r="J1" s="306"/>
      <c r="K1" s="306"/>
    </row>
    <row r="2" spans="1:11" s="55" customFormat="1" ht="30" customHeight="1" thickBot="1">
      <c r="A2" s="174"/>
      <c r="B2" s="310">
        <v>2012</v>
      </c>
      <c r="C2" s="311">
        <v>2013</v>
      </c>
      <c r="D2" s="311">
        <v>2014</v>
      </c>
      <c r="E2" s="311">
        <v>2015</v>
      </c>
      <c r="F2" s="311">
        <v>2016</v>
      </c>
      <c r="G2" s="311">
        <v>2017</v>
      </c>
      <c r="H2" s="311">
        <v>2018</v>
      </c>
      <c r="I2" s="311">
        <v>2019</v>
      </c>
    </row>
    <row r="3" spans="1:11" ht="28.5" customHeight="1">
      <c r="A3" s="178" t="s">
        <v>12</v>
      </c>
      <c r="B3" s="307">
        <v>0.219</v>
      </c>
      <c r="C3" s="175">
        <v>0.219</v>
      </c>
      <c r="D3" s="175">
        <v>0.22</v>
      </c>
      <c r="E3" s="175">
        <v>0.22</v>
      </c>
      <c r="F3" s="175">
        <v>0.22</v>
      </c>
      <c r="G3" s="175">
        <v>0.217</v>
      </c>
      <c r="H3" s="175">
        <v>0.22600000000000001</v>
      </c>
      <c r="I3" s="175">
        <v>0.22500000000000001</v>
      </c>
    </row>
    <row r="4" spans="1:11" ht="28.5" customHeight="1">
      <c r="A4" s="179" t="s">
        <v>1</v>
      </c>
      <c r="B4" s="308" t="s">
        <v>14</v>
      </c>
      <c r="C4" s="176" t="s">
        <v>14</v>
      </c>
      <c r="D4" s="176">
        <v>0.224</v>
      </c>
      <c r="E4" s="176">
        <v>0.22900000000000001</v>
      </c>
      <c r="F4" s="176">
        <v>0.22800000000000001</v>
      </c>
      <c r="G4" s="176">
        <v>0.221</v>
      </c>
      <c r="H4" s="176">
        <v>0.25</v>
      </c>
      <c r="I4" s="176">
        <v>0.246</v>
      </c>
    </row>
    <row r="5" spans="1:11" ht="28.5" customHeight="1">
      <c r="A5" s="179" t="s">
        <v>3</v>
      </c>
      <c r="B5" s="308">
        <v>0.23499999999999999</v>
      </c>
      <c r="C5" s="176">
        <v>0.23300000000000001</v>
      </c>
      <c r="D5" s="176">
        <v>0.23499999999999999</v>
      </c>
      <c r="E5" s="176">
        <v>0.23400000000000001</v>
      </c>
      <c r="F5" s="176">
        <v>0.23200000000000001</v>
      </c>
      <c r="G5" s="176">
        <v>0.22900000000000001</v>
      </c>
      <c r="H5" s="176">
        <v>0.24199999999999999</v>
      </c>
      <c r="I5" s="176">
        <v>0.246</v>
      </c>
    </row>
    <row r="6" spans="1:11" ht="28.5" customHeight="1" thickBot="1">
      <c r="A6" s="180" t="s">
        <v>13</v>
      </c>
      <c r="B6" s="309" t="s">
        <v>14</v>
      </c>
      <c r="C6" s="177" t="s">
        <v>14</v>
      </c>
      <c r="D6" s="177">
        <v>0.22700000000000001</v>
      </c>
      <c r="E6" s="177">
        <v>0.22600000000000001</v>
      </c>
      <c r="F6" s="177">
        <v>0.22500000000000001</v>
      </c>
      <c r="G6" s="177">
        <v>0.222</v>
      </c>
      <c r="H6" s="177">
        <v>0.23599999999999999</v>
      </c>
      <c r="I6" s="177">
        <v>0.23599999999999999</v>
      </c>
    </row>
    <row r="7" spans="1:11" ht="16.5" customHeight="1">
      <c r="A7" s="560" t="s">
        <v>120</v>
      </c>
      <c r="B7" s="560"/>
      <c r="C7" s="560"/>
      <c r="D7" s="560"/>
      <c r="E7" s="560"/>
    </row>
    <row r="8" spans="1:11" ht="26.25" customHeight="1">
      <c r="A8" s="561" t="s">
        <v>123</v>
      </c>
      <c r="B8" s="561"/>
      <c r="C8" s="561"/>
      <c r="D8" s="561"/>
      <c r="E8" s="561"/>
    </row>
    <row r="9" spans="1:11" ht="30" customHeight="1">
      <c r="A9" s="197"/>
    </row>
  </sheetData>
  <mergeCells count="2">
    <mergeCell ref="A7:E7"/>
    <mergeCell ref="A8:E8"/>
  </mergeCells>
  <pageMargins left="0.7" right="0.7" top="0.75" bottom="0.75" header="0.3" footer="0.3"/>
  <pageSetup paperSize="8" orientation="portrait" copies="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3:I272"/>
  <sheetViews>
    <sheetView showGridLines="0" workbookViewId="0">
      <pane xSplit="4" ySplit="7" topLeftCell="E8" activePane="bottomRight" state="frozen"/>
      <selection activeCell="B268" sqref="B268"/>
      <selection pane="topRight" activeCell="B268" sqref="B268"/>
      <selection pane="bottomLeft" activeCell="B268" sqref="B268"/>
      <selection pane="bottomRight" activeCell="A2" sqref="A2"/>
    </sheetView>
  </sheetViews>
  <sheetFormatPr baseColWidth="10" defaultRowHeight="15"/>
  <cols>
    <col min="1" max="1" width="5.42578125" style="480" bestFit="1" customWidth="1"/>
    <col min="2" max="2" width="22.28515625" style="480" customWidth="1"/>
    <col min="3" max="3" width="7" style="480" bestFit="1" customWidth="1"/>
    <col min="4" max="4" width="39.42578125" style="480" customWidth="1"/>
    <col min="5" max="9" width="11.42578125" style="482"/>
    <col min="10" max="16384" width="11.42578125" style="480"/>
  </cols>
  <sheetData>
    <row r="3" spans="1:9">
      <c r="B3" s="481" t="s">
        <v>148</v>
      </c>
    </row>
    <row r="4" spans="1:9">
      <c r="B4" s="483" t="s">
        <v>149</v>
      </c>
      <c r="C4" s="484"/>
      <c r="D4" s="484"/>
      <c r="E4" s="485"/>
      <c r="F4" s="485"/>
      <c r="G4" s="485"/>
      <c r="H4" s="486"/>
    </row>
    <row r="5" spans="1:9">
      <c r="B5" s="487" t="s">
        <v>150</v>
      </c>
      <c r="C5" s="487"/>
      <c r="D5" s="487"/>
      <c r="E5" s="488"/>
      <c r="F5" s="488"/>
      <c r="G5" s="488"/>
      <c r="H5" s="486"/>
    </row>
    <row r="6" spans="1:9">
      <c r="E6" s="482" t="s">
        <v>151</v>
      </c>
    </row>
    <row r="7" spans="1:9">
      <c r="A7" s="480" t="s">
        <v>152</v>
      </c>
      <c r="B7" s="480" t="s">
        <v>153</v>
      </c>
      <c r="C7" s="480" t="s">
        <v>154</v>
      </c>
      <c r="D7" s="480" t="s">
        <v>155</v>
      </c>
      <c r="E7" s="482">
        <v>2015</v>
      </c>
      <c r="F7" s="482">
        <v>2016</v>
      </c>
      <c r="G7" s="482">
        <v>2017</v>
      </c>
      <c r="H7" s="482">
        <v>2018</v>
      </c>
      <c r="I7" s="482">
        <v>2019</v>
      </c>
    </row>
    <row r="8" spans="1:9">
      <c r="A8" s="480">
        <v>1</v>
      </c>
      <c r="B8" s="480" t="s">
        <v>156</v>
      </c>
      <c r="C8" s="480" t="s">
        <v>88</v>
      </c>
      <c r="D8" s="480" t="s">
        <v>45</v>
      </c>
      <c r="E8" s="482">
        <v>2295</v>
      </c>
      <c r="F8" s="482">
        <v>2310</v>
      </c>
      <c r="G8" s="482">
        <v>2368</v>
      </c>
      <c r="H8" s="480">
        <v>2378</v>
      </c>
      <c r="I8" s="480">
        <v>2406</v>
      </c>
    </row>
    <row r="9" spans="1:9">
      <c r="A9" s="480">
        <v>2</v>
      </c>
      <c r="B9" s="480" t="s">
        <v>156</v>
      </c>
      <c r="C9" s="480" t="s">
        <v>88</v>
      </c>
      <c r="D9" s="480" t="s">
        <v>28</v>
      </c>
      <c r="E9" s="482">
        <v>2411</v>
      </c>
      <c r="F9" s="482">
        <v>2427</v>
      </c>
      <c r="G9" s="482">
        <v>2493</v>
      </c>
      <c r="H9" s="480">
        <v>2501</v>
      </c>
      <c r="I9" s="480">
        <v>2539</v>
      </c>
    </row>
    <row r="10" spans="1:9">
      <c r="A10" s="480">
        <v>3</v>
      </c>
      <c r="B10" s="480" t="s">
        <v>156</v>
      </c>
      <c r="C10" s="480" t="s">
        <v>88</v>
      </c>
      <c r="D10" s="480" t="s">
        <v>157</v>
      </c>
      <c r="E10" s="482">
        <v>2603</v>
      </c>
      <c r="F10" s="482">
        <v>2621</v>
      </c>
      <c r="G10" s="482">
        <v>2690</v>
      </c>
      <c r="H10" s="480">
        <v>2705</v>
      </c>
      <c r="I10" s="480">
        <v>2732</v>
      </c>
    </row>
    <row r="11" spans="1:9">
      <c r="A11" s="480">
        <v>4</v>
      </c>
      <c r="B11" s="480" t="s">
        <v>156</v>
      </c>
      <c r="C11" s="480" t="s">
        <v>88</v>
      </c>
      <c r="D11" s="480" t="s">
        <v>158</v>
      </c>
      <c r="E11" s="482">
        <v>2370</v>
      </c>
      <c r="F11" s="482">
        <v>2374</v>
      </c>
      <c r="G11" s="482">
        <v>2409</v>
      </c>
      <c r="H11" s="480">
        <v>2409</v>
      </c>
      <c r="I11" s="480">
        <v>2470</v>
      </c>
    </row>
    <row r="12" spans="1:9">
      <c r="A12" s="480">
        <v>5</v>
      </c>
      <c r="B12" s="480" t="s">
        <v>156</v>
      </c>
      <c r="C12" s="480" t="s">
        <v>88</v>
      </c>
      <c r="D12" s="480" t="s">
        <v>159</v>
      </c>
      <c r="E12" s="482">
        <v>1858</v>
      </c>
      <c r="F12" s="482">
        <v>1867</v>
      </c>
      <c r="G12" s="482">
        <v>1903</v>
      </c>
      <c r="H12" s="480">
        <v>1904</v>
      </c>
      <c r="I12" s="480">
        <v>1921</v>
      </c>
    </row>
    <row r="13" spans="1:9">
      <c r="A13" s="480">
        <v>6</v>
      </c>
      <c r="B13" s="480" t="s">
        <v>156</v>
      </c>
      <c r="C13" s="480" t="s">
        <v>88</v>
      </c>
      <c r="D13" s="480" t="s">
        <v>160</v>
      </c>
      <c r="E13" s="482">
        <v>1802</v>
      </c>
      <c r="F13" s="482">
        <v>1820</v>
      </c>
      <c r="G13" s="482">
        <v>1785</v>
      </c>
      <c r="H13" s="482">
        <v>1777</v>
      </c>
      <c r="I13" s="482">
        <v>1744</v>
      </c>
    </row>
    <row r="14" spans="1:9">
      <c r="A14" s="480">
        <v>7</v>
      </c>
      <c r="B14" s="480" t="s">
        <v>156</v>
      </c>
      <c r="C14" s="480" t="s">
        <v>88</v>
      </c>
      <c r="D14" s="480" t="s">
        <v>161</v>
      </c>
      <c r="E14" s="482">
        <v>2176</v>
      </c>
      <c r="F14" s="482">
        <v>2173</v>
      </c>
      <c r="G14" s="482">
        <v>2258</v>
      </c>
      <c r="H14" s="480">
        <v>2260</v>
      </c>
      <c r="I14" s="480">
        <v>2299</v>
      </c>
    </row>
    <row r="15" spans="1:9">
      <c r="A15" s="480">
        <v>8</v>
      </c>
      <c r="B15" s="480" t="s">
        <v>156</v>
      </c>
      <c r="C15" s="480" t="s">
        <v>88</v>
      </c>
      <c r="D15" s="480" t="s">
        <v>162</v>
      </c>
      <c r="E15" s="482">
        <v>2319</v>
      </c>
      <c r="F15" s="482">
        <v>2331</v>
      </c>
      <c r="G15" s="482">
        <v>2388</v>
      </c>
      <c r="H15" s="480">
        <v>2390</v>
      </c>
      <c r="I15" s="480">
        <v>2411</v>
      </c>
    </row>
    <row r="16" spans="1:9">
      <c r="A16" s="480">
        <v>9</v>
      </c>
      <c r="B16" s="480" t="s">
        <v>156</v>
      </c>
      <c r="C16" s="480" t="s">
        <v>88</v>
      </c>
      <c r="D16" s="480" t="s">
        <v>163</v>
      </c>
      <c r="E16" s="482">
        <v>1190</v>
      </c>
      <c r="F16" s="482">
        <v>1195</v>
      </c>
      <c r="G16" s="482">
        <v>1204</v>
      </c>
      <c r="H16" s="482">
        <v>1205</v>
      </c>
      <c r="I16" s="482">
        <v>1224</v>
      </c>
    </row>
    <row r="17" spans="1:9">
      <c r="A17" s="480">
        <v>10</v>
      </c>
      <c r="B17" s="480" t="s">
        <v>156</v>
      </c>
      <c r="C17" s="480" t="s">
        <v>88</v>
      </c>
      <c r="D17" s="480" t="s">
        <v>164</v>
      </c>
      <c r="E17" s="482">
        <v>2194</v>
      </c>
      <c r="F17" s="482">
        <v>2211</v>
      </c>
      <c r="G17" s="482">
        <v>2277</v>
      </c>
      <c r="H17" s="480">
        <v>2286</v>
      </c>
      <c r="I17" s="480">
        <v>2312</v>
      </c>
    </row>
    <row r="18" spans="1:9">
      <c r="A18" s="480">
        <v>11</v>
      </c>
      <c r="B18" s="480" t="s">
        <v>156</v>
      </c>
      <c r="C18" s="480" t="s">
        <v>88</v>
      </c>
      <c r="D18" s="480" t="s">
        <v>165</v>
      </c>
      <c r="E18" s="482">
        <v>2484</v>
      </c>
      <c r="F18" s="482">
        <v>2494</v>
      </c>
      <c r="G18" s="482">
        <v>2541</v>
      </c>
      <c r="H18" s="480">
        <v>2556</v>
      </c>
      <c r="I18" s="480">
        <v>2599</v>
      </c>
    </row>
    <row r="19" spans="1:9">
      <c r="A19" s="480">
        <v>12</v>
      </c>
      <c r="B19" s="480" t="s">
        <v>156</v>
      </c>
      <c r="C19" s="480" t="s">
        <v>88</v>
      </c>
      <c r="D19" s="480" t="s">
        <v>166</v>
      </c>
      <c r="E19" s="482">
        <v>1699</v>
      </c>
      <c r="F19" s="482">
        <v>1704</v>
      </c>
      <c r="G19" s="482">
        <v>1755</v>
      </c>
      <c r="H19" s="480">
        <v>1762</v>
      </c>
      <c r="I19" s="480">
        <v>1758</v>
      </c>
    </row>
    <row r="20" spans="1:9">
      <c r="A20" s="480">
        <v>13</v>
      </c>
      <c r="B20" s="480" t="s">
        <v>156</v>
      </c>
      <c r="C20" s="480" t="s">
        <v>88</v>
      </c>
      <c r="D20" s="480" t="s">
        <v>167</v>
      </c>
      <c r="E20" s="482">
        <v>2084</v>
      </c>
      <c r="F20" s="482">
        <v>2087</v>
      </c>
      <c r="G20" s="482">
        <v>2130</v>
      </c>
      <c r="H20" s="480">
        <v>2116</v>
      </c>
      <c r="I20" s="480">
        <v>2129</v>
      </c>
    </row>
    <row r="21" spans="1:9">
      <c r="A21" s="480">
        <v>14</v>
      </c>
      <c r="B21" s="480" t="s">
        <v>156</v>
      </c>
      <c r="C21" s="480" t="s">
        <v>88</v>
      </c>
      <c r="D21" s="480" t="s">
        <v>168</v>
      </c>
      <c r="E21" s="482">
        <v>2384</v>
      </c>
      <c r="F21" s="482">
        <v>2397</v>
      </c>
      <c r="G21" s="482">
        <v>2459</v>
      </c>
      <c r="H21" s="480">
        <v>2464</v>
      </c>
      <c r="I21" s="480">
        <v>2486</v>
      </c>
    </row>
    <row r="22" spans="1:9">
      <c r="A22" s="480">
        <v>15</v>
      </c>
      <c r="B22" s="480" t="s">
        <v>156</v>
      </c>
      <c r="C22" s="480" t="s">
        <v>88</v>
      </c>
      <c r="D22" s="480" t="s">
        <v>169</v>
      </c>
      <c r="E22" s="482">
        <v>2619</v>
      </c>
      <c r="F22" s="482">
        <v>2639</v>
      </c>
      <c r="G22" s="482">
        <v>2710</v>
      </c>
      <c r="H22" s="480">
        <v>2732</v>
      </c>
      <c r="I22" s="480">
        <v>2775</v>
      </c>
    </row>
    <row r="23" spans="1:9">
      <c r="A23" s="480">
        <v>16</v>
      </c>
      <c r="B23" s="480" t="s">
        <v>156</v>
      </c>
      <c r="C23" s="480" t="s">
        <v>88</v>
      </c>
      <c r="D23" s="480" t="s">
        <v>170</v>
      </c>
      <c r="E23" s="482">
        <v>2983</v>
      </c>
      <c r="F23" s="482">
        <v>2964</v>
      </c>
      <c r="G23" s="482">
        <v>3012</v>
      </c>
      <c r="H23" s="480">
        <v>3026</v>
      </c>
      <c r="I23" s="480">
        <v>3043</v>
      </c>
    </row>
    <row r="24" spans="1:9">
      <c r="A24" s="480">
        <v>17</v>
      </c>
      <c r="B24" s="480" t="s">
        <v>171</v>
      </c>
      <c r="C24" s="480" t="s">
        <v>88</v>
      </c>
      <c r="D24" s="480" t="s">
        <v>45</v>
      </c>
      <c r="E24" s="489" t="s">
        <v>14</v>
      </c>
      <c r="F24" s="482">
        <v>1494</v>
      </c>
      <c r="G24" s="482">
        <v>1523</v>
      </c>
      <c r="H24" s="480">
        <v>1538</v>
      </c>
      <c r="I24" s="480">
        <v>1548</v>
      </c>
    </row>
    <row r="25" spans="1:9">
      <c r="A25" s="480">
        <v>18</v>
      </c>
      <c r="B25" s="480" t="s">
        <v>171</v>
      </c>
      <c r="C25" s="480" t="s">
        <v>88</v>
      </c>
      <c r="D25" s="480" t="s">
        <v>28</v>
      </c>
      <c r="E25" s="489" t="s">
        <v>14</v>
      </c>
      <c r="F25" s="482">
        <v>1783</v>
      </c>
      <c r="G25" s="482">
        <v>1833</v>
      </c>
      <c r="H25" s="480">
        <v>1826</v>
      </c>
      <c r="I25" s="480">
        <v>1840</v>
      </c>
    </row>
    <row r="26" spans="1:9">
      <c r="A26" s="480">
        <v>19</v>
      </c>
      <c r="B26" s="480" t="s">
        <v>171</v>
      </c>
      <c r="C26" s="480" t="s">
        <v>88</v>
      </c>
      <c r="D26" s="480" t="s">
        <v>157</v>
      </c>
      <c r="E26" s="489" t="s">
        <v>14</v>
      </c>
      <c r="F26" s="482">
        <v>1953</v>
      </c>
      <c r="G26" s="482">
        <v>2018</v>
      </c>
      <c r="H26" s="480">
        <v>2001</v>
      </c>
      <c r="I26" s="480">
        <v>2004</v>
      </c>
    </row>
    <row r="27" spans="1:9">
      <c r="A27" s="480">
        <v>20</v>
      </c>
      <c r="B27" s="480" t="s">
        <v>171</v>
      </c>
      <c r="C27" s="480" t="s">
        <v>88</v>
      </c>
      <c r="D27" s="480" t="s">
        <v>158</v>
      </c>
      <c r="E27" s="489" t="s">
        <v>14</v>
      </c>
      <c r="F27" s="482">
        <v>1868</v>
      </c>
      <c r="G27" s="482">
        <v>1901</v>
      </c>
      <c r="H27" s="480">
        <v>1897</v>
      </c>
      <c r="I27" s="480">
        <v>1924</v>
      </c>
    </row>
    <row r="28" spans="1:9">
      <c r="A28" s="480">
        <v>21</v>
      </c>
      <c r="B28" s="480" t="s">
        <v>171</v>
      </c>
      <c r="C28" s="480" t="s">
        <v>88</v>
      </c>
      <c r="D28" s="480" t="s">
        <v>159</v>
      </c>
      <c r="E28" s="489" t="s">
        <v>14</v>
      </c>
      <c r="F28" s="482">
        <v>1542</v>
      </c>
      <c r="G28" s="482">
        <v>1574</v>
      </c>
      <c r="H28" s="480">
        <v>1579</v>
      </c>
      <c r="I28" s="480">
        <v>1592</v>
      </c>
    </row>
    <row r="29" spans="1:9">
      <c r="A29" s="480">
        <v>22</v>
      </c>
      <c r="B29" s="480" t="s">
        <v>171</v>
      </c>
      <c r="C29" s="480" t="s">
        <v>88</v>
      </c>
      <c r="D29" s="480" t="s">
        <v>160</v>
      </c>
      <c r="E29" s="489" t="s">
        <v>14</v>
      </c>
      <c r="F29" s="482">
        <v>1210</v>
      </c>
      <c r="G29" s="482">
        <v>1215</v>
      </c>
      <c r="H29" s="482">
        <v>1218</v>
      </c>
      <c r="I29" s="482">
        <v>1228</v>
      </c>
    </row>
    <row r="30" spans="1:9">
      <c r="A30" s="480">
        <v>23</v>
      </c>
      <c r="B30" s="480" t="s">
        <v>171</v>
      </c>
      <c r="C30" s="480" t="s">
        <v>88</v>
      </c>
      <c r="D30" s="480" t="s">
        <v>161</v>
      </c>
      <c r="E30" s="489" t="s">
        <v>14</v>
      </c>
      <c r="F30" s="482">
        <v>1524</v>
      </c>
      <c r="G30" s="482">
        <v>1655</v>
      </c>
      <c r="H30" s="480">
        <v>1669</v>
      </c>
      <c r="I30" s="480">
        <v>1709</v>
      </c>
    </row>
    <row r="31" spans="1:9">
      <c r="A31" s="480">
        <v>24</v>
      </c>
      <c r="B31" s="480" t="s">
        <v>171</v>
      </c>
      <c r="C31" s="480" t="s">
        <v>88</v>
      </c>
      <c r="D31" s="480" t="s">
        <v>162</v>
      </c>
      <c r="E31" s="489" t="s">
        <v>14</v>
      </c>
      <c r="F31" s="482">
        <v>1582</v>
      </c>
      <c r="G31" s="482">
        <v>1599</v>
      </c>
      <c r="H31" s="480">
        <v>1586</v>
      </c>
      <c r="I31" s="480">
        <v>1570</v>
      </c>
    </row>
    <row r="32" spans="1:9">
      <c r="A32" s="480">
        <v>25</v>
      </c>
      <c r="B32" s="480" t="s">
        <v>171</v>
      </c>
      <c r="C32" s="480" t="s">
        <v>88</v>
      </c>
      <c r="D32" s="480" t="s">
        <v>163</v>
      </c>
      <c r="E32" s="489" t="s">
        <v>14</v>
      </c>
      <c r="F32" s="482">
        <v>1173</v>
      </c>
      <c r="G32" s="482">
        <v>1183</v>
      </c>
      <c r="H32" s="482">
        <v>1183</v>
      </c>
      <c r="I32" s="482">
        <v>1200</v>
      </c>
    </row>
    <row r="33" spans="1:9">
      <c r="A33" s="480">
        <v>26</v>
      </c>
      <c r="B33" s="480" t="s">
        <v>171</v>
      </c>
      <c r="C33" s="480" t="s">
        <v>88</v>
      </c>
      <c r="D33" s="480" t="s">
        <v>164</v>
      </c>
      <c r="E33" s="489" t="s">
        <v>14</v>
      </c>
      <c r="F33" s="482">
        <v>1441</v>
      </c>
      <c r="G33" s="482">
        <v>1478</v>
      </c>
      <c r="H33" s="480">
        <v>1488</v>
      </c>
      <c r="I33" s="480">
        <v>1490</v>
      </c>
    </row>
    <row r="34" spans="1:9">
      <c r="A34" s="480">
        <v>27</v>
      </c>
      <c r="B34" s="480" t="s">
        <v>171</v>
      </c>
      <c r="C34" s="480" t="s">
        <v>88</v>
      </c>
      <c r="D34" s="480" t="s">
        <v>165</v>
      </c>
      <c r="E34" s="489" t="s">
        <v>14</v>
      </c>
      <c r="F34" s="482">
        <v>1616</v>
      </c>
      <c r="G34" s="482">
        <v>1638</v>
      </c>
      <c r="H34" s="480">
        <v>1651</v>
      </c>
      <c r="I34" s="480">
        <v>1666</v>
      </c>
    </row>
    <row r="35" spans="1:9">
      <c r="A35" s="480">
        <v>28</v>
      </c>
      <c r="B35" s="480" t="s">
        <v>171</v>
      </c>
      <c r="C35" s="480" t="s">
        <v>88</v>
      </c>
      <c r="D35" s="480" t="s">
        <v>166</v>
      </c>
      <c r="E35" s="489" t="s">
        <v>14</v>
      </c>
      <c r="F35" s="482">
        <v>1195</v>
      </c>
      <c r="G35" s="482">
        <v>1211</v>
      </c>
      <c r="H35" s="480">
        <v>1224</v>
      </c>
      <c r="I35" s="480">
        <v>1238</v>
      </c>
    </row>
    <row r="36" spans="1:9">
      <c r="A36" s="480">
        <v>29</v>
      </c>
      <c r="B36" s="480" t="s">
        <v>171</v>
      </c>
      <c r="C36" s="480" t="s">
        <v>88</v>
      </c>
      <c r="D36" s="480" t="s">
        <v>167</v>
      </c>
      <c r="E36" s="489" t="s">
        <v>14</v>
      </c>
      <c r="F36" s="482">
        <v>1495</v>
      </c>
      <c r="G36" s="482">
        <v>1502</v>
      </c>
      <c r="H36" s="480">
        <v>1507</v>
      </c>
      <c r="I36" s="480">
        <v>1508</v>
      </c>
    </row>
    <row r="37" spans="1:9">
      <c r="A37" s="480">
        <v>30</v>
      </c>
      <c r="B37" s="480" t="s">
        <v>171</v>
      </c>
      <c r="C37" s="480" t="s">
        <v>88</v>
      </c>
      <c r="D37" s="480" t="s">
        <v>168</v>
      </c>
      <c r="E37" s="489" t="s">
        <v>14</v>
      </c>
      <c r="F37" s="482">
        <v>1676</v>
      </c>
      <c r="G37" s="482">
        <v>1710</v>
      </c>
      <c r="H37" s="480">
        <v>1730</v>
      </c>
      <c r="I37" s="480">
        <v>1743</v>
      </c>
    </row>
    <row r="38" spans="1:9">
      <c r="A38" s="480">
        <v>31</v>
      </c>
      <c r="B38" s="480" t="s">
        <v>171</v>
      </c>
      <c r="C38" s="480" t="s">
        <v>88</v>
      </c>
      <c r="D38" s="480" t="s">
        <v>169</v>
      </c>
      <c r="E38" s="489" t="s">
        <v>14</v>
      </c>
      <c r="F38" s="482">
        <v>1713</v>
      </c>
      <c r="G38" s="482">
        <v>1736</v>
      </c>
      <c r="H38" s="480">
        <v>1754</v>
      </c>
      <c r="I38" s="480">
        <v>1772</v>
      </c>
    </row>
    <row r="39" spans="1:9">
      <c r="A39" s="480">
        <v>32</v>
      </c>
      <c r="B39" s="480" t="s">
        <v>171</v>
      </c>
      <c r="C39" s="480" t="s">
        <v>88</v>
      </c>
      <c r="D39" s="480" t="s">
        <v>170</v>
      </c>
      <c r="E39" s="489" t="s">
        <v>14</v>
      </c>
      <c r="F39" s="482">
        <v>1798</v>
      </c>
      <c r="G39" s="482">
        <v>1808</v>
      </c>
      <c r="H39" s="480">
        <v>1811</v>
      </c>
      <c r="I39" s="480">
        <v>1821</v>
      </c>
    </row>
    <row r="40" spans="1:9">
      <c r="A40" s="480">
        <v>33</v>
      </c>
      <c r="B40" s="480" t="s">
        <v>172</v>
      </c>
      <c r="C40" s="480" t="s">
        <v>88</v>
      </c>
      <c r="D40" s="480" t="s">
        <v>45</v>
      </c>
      <c r="E40" s="480"/>
      <c r="F40" s="482">
        <v>1901</v>
      </c>
      <c r="G40" s="482">
        <v>1941</v>
      </c>
      <c r="H40" s="480">
        <v>1945</v>
      </c>
      <c r="I40" s="480">
        <v>1958</v>
      </c>
    </row>
    <row r="41" spans="1:9">
      <c r="A41" s="480">
        <v>34</v>
      </c>
      <c r="B41" s="480" t="s">
        <v>172</v>
      </c>
      <c r="C41" s="480" t="s">
        <v>88</v>
      </c>
      <c r="D41" s="480" t="s">
        <v>28</v>
      </c>
      <c r="E41" s="480"/>
      <c r="F41" s="482">
        <v>2056</v>
      </c>
      <c r="G41" s="482">
        <v>2117</v>
      </c>
      <c r="H41" s="480">
        <v>2113</v>
      </c>
      <c r="I41" s="480">
        <v>2137</v>
      </c>
    </row>
    <row r="42" spans="1:9">
      <c r="A42" s="480">
        <v>35</v>
      </c>
      <c r="B42" s="480" t="s">
        <v>172</v>
      </c>
      <c r="C42" s="480" t="s">
        <v>88</v>
      </c>
      <c r="D42" s="480" t="s">
        <v>157</v>
      </c>
      <c r="E42" s="480"/>
      <c r="F42" s="482">
        <v>2211</v>
      </c>
      <c r="G42" s="482">
        <v>2287</v>
      </c>
      <c r="H42" s="480">
        <v>2288</v>
      </c>
      <c r="I42" s="480">
        <v>2303</v>
      </c>
    </row>
    <row r="43" spans="1:9">
      <c r="A43" s="480">
        <v>36</v>
      </c>
      <c r="B43" s="480" t="s">
        <v>172</v>
      </c>
      <c r="C43" s="480" t="s">
        <v>88</v>
      </c>
      <c r="D43" s="480" t="s">
        <v>158</v>
      </c>
      <c r="E43" s="480"/>
      <c r="F43" s="482">
        <v>2095</v>
      </c>
      <c r="G43" s="482">
        <v>2127</v>
      </c>
      <c r="H43" s="480">
        <v>2115</v>
      </c>
      <c r="I43" s="480">
        <v>2164</v>
      </c>
    </row>
    <row r="44" spans="1:9">
      <c r="A44" s="480">
        <v>37</v>
      </c>
      <c r="B44" s="480" t="s">
        <v>172</v>
      </c>
      <c r="C44" s="480" t="s">
        <v>88</v>
      </c>
      <c r="D44" s="480" t="s">
        <v>159</v>
      </c>
      <c r="E44" s="480"/>
      <c r="F44" s="482">
        <v>1672</v>
      </c>
      <c r="G44" s="482">
        <v>1707</v>
      </c>
      <c r="H44" s="480">
        <v>1708</v>
      </c>
      <c r="I44" s="480">
        <v>1721</v>
      </c>
    </row>
    <row r="45" spans="1:9">
      <c r="A45" s="480">
        <v>38</v>
      </c>
      <c r="B45" s="480" t="s">
        <v>172</v>
      </c>
      <c r="C45" s="480" t="s">
        <v>88</v>
      </c>
      <c r="D45" s="480" t="s">
        <v>160</v>
      </c>
      <c r="F45" s="482">
        <v>1370</v>
      </c>
      <c r="G45" s="482">
        <v>1355</v>
      </c>
      <c r="H45" s="482">
        <v>1338</v>
      </c>
      <c r="I45" s="482">
        <v>1316</v>
      </c>
    </row>
    <row r="46" spans="1:9">
      <c r="A46" s="480">
        <v>39</v>
      </c>
      <c r="B46" s="480" t="s">
        <v>172</v>
      </c>
      <c r="C46" s="480" t="s">
        <v>88</v>
      </c>
      <c r="D46" s="480" t="s">
        <v>161</v>
      </c>
      <c r="E46" s="480"/>
      <c r="F46" s="482">
        <v>1830</v>
      </c>
      <c r="G46" s="482">
        <v>1920</v>
      </c>
      <c r="H46" s="480">
        <v>1920</v>
      </c>
      <c r="I46" s="480">
        <v>1952</v>
      </c>
    </row>
    <row r="47" spans="1:9">
      <c r="A47" s="480">
        <v>40</v>
      </c>
      <c r="B47" s="480" t="s">
        <v>172</v>
      </c>
      <c r="C47" s="480" t="s">
        <v>88</v>
      </c>
      <c r="D47" s="480" t="s">
        <v>162</v>
      </c>
      <c r="E47" s="480"/>
      <c r="F47" s="482">
        <v>1931</v>
      </c>
      <c r="G47" s="482">
        <v>1974</v>
      </c>
      <c r="H47" s="480">
        <v>1964</v>
      </c>
      <c r="I47" s="480">
        <v>1966</v>
      </c>
    </row>
    <row r="48" spans="1:9">
      <c r="A48" s="480">
        <v>41</v>
      </c>
      <c r="B48" s="480" t="s">
        <v>172</v>
      </c>
      <c r="C48" s="480" t="s">
        <v>88</v>
      </c>
      <c r="D48" s="480" t="s">
        <v>163</v>
      </c>
      <c r="F48" s="482">
        <v>1194</v>
      </c>
      <c r="G48" s="482">
        <v>1203</v>
      </c>
      <c r="H48" s="482">
        <v>1204</v>
      </c>
      <c r="I48" s="482">
        <v>1223</v>
      </c>
    </row>
    <row r="49" spans="1:9">
      <c r="A49" s="480">
        <v>42</v>
      </c>
      <c r="B49" s="480" t="s">
        <v>172</v>
      </c>
      <c r="C49" s="480" t="s">
        <v>88</v>
      </c>
      <c r="D49" s="480" t="s">
        <v>164</v>
      </c>
      <c r="E49" s="480"/>
      <c r="F49" s="482">
        <v>1833</v>
      </c>
      <c r="G49" s="482">
        <v>1882</v>
      </c>
      <c r="H49" s="480">
        <v>1883</v>
      </c>
      <c r="I49" s="480">
        <v>1893</v>
      </c>
    </row>
    <row r="50" spans="1:9">
      <c r="A50" s="480">
        <v>43</v>
      </c>
      <c r="B50" s="480" t="s">
        <v>172</v>
      </c>
      <c r="C50" s="480" t="s">
        <v>88</v>
      </c>
      <c r="D50" s="480" t="s">
        <v>165</v>
      </c>
      <c r="E50" s="480"/>
      <c r="F50" s="482">
        <v>2026</v>
      </c>
      <c r="G50" s="482">
        <v>2061</v>
      </c>
      <c r="H50" s="480">
        <v>2063</v>
      </c>
      <c r="I50" s="480">
        <v>2090</v>
      </c>
    </row>
    <row r="51" spans="1:9">
      <c r="A51" s="480">
        <v>44</v>
      </c>
      <c r="B51" s="480" t="s">
        <v>172</v>
      </c>
      <c r="C51" s="480" t="s">
        <v>88</v>
      </c>
      <c r="D51" s="480" t="s">
        <v>166</v>
      </c>
      <c r="E51" s="480"/>
      <c r="F51" s="482">
        <v>1350</v>
      </c>
      <c r="G51" s="482">
        <v>1379</v>
      </c>
      <c r="H51" s="480">
        <v>1409</v>
      </c>
      <c r="I51" s="480">
        <v>1421</v>
      </c>
    </row>
    <row r="52" spans="1:9">
      <c r="A52" s="480">
        <v>45</v>
      </c>
      <c r="B52" s="480" t="s">
        <v>172</v>
      </c>
      <c r="C52" s="480" t="s">
        <v>88</v>
      </c>
      <c r="D52" s="480" t="s">
        <v>167</v>
      </c>
      <c r="E52" s="480"/>
      <c r="F52" s="482">
        <v>1825</v>
      </c>
      <c r="G52" s="482">
        <v>1862</v>
      </c>
      <c r="H52" s="480">
        <v>1850</v>
      </c>
      <c r="I52" s="480">
        <v>1852</v>
      </c>
    </row>
    <row r="53" spans="1:9">
      <c r="A53" s="480">
        <v>46</v>
      </c>
      <c r="B53" s="480" t="s">
        <v>172</v>
      </c>
      <c r="C53" s="480" t="s">
        <v>88</v>
      </c>
      <c r="D53" s="480" t="s">
        <v>168</v>
      </c>
      <c r="E53" s="480"/>
      <c r="F53" s="482">
        <v>2056</v>
      </c>
      <c r="G53" s="482">
        <v>2120</v>
      </c>
      <c r="H53" s="480">
        <v>2124</v>
      </c>
      <c r="I53" s="480">
        <v>2146</v>
      </c>
    </row>
    <row r="54" spans="1:9">
      <c r="A54" s="480">
        <v>47</v>
      </c>
      <c r="B54" s="480" t="s">
        <v>172</v>
      </c>
      <c r="C54" s="480" t="s">
        <v>88</v>
      </c>
      <c r="D54" s="480" t="s">
        <v>169</v>
      </c>
      <c r="E54" s="480"/>
      <c r="F54" s="482">
        <v>2167</v>
      </c>
      <c r="G54" s="482">
        <v>2215</v>
      </c>
      <c r="H54" s="480">
        <v>2232</v>
      </c>
      <c r="I54" s="480">
        <v>2256</v>
      </c>
    </row>
    <row r="55" spans="1:9">
      <c r="A55" s="480">
        <v>48</v>
      </c>
      <c r="B55" s="480" t="s">
        <v>172</v>
      </c>
      <c r="C55" s="480" t="s">
        <v>88</v>
      </c>
      <c r="D55" s="480" t="s">
        <v>170</v>
      </c>
      <c r="E55" s="480"/>
      <c r="F55" s="482">
        <v>2289</v>
      </c>
      <c r="G55" s="482">
        <v>2309</v>
      </c>
      <c r="H55" s="480">
        <v>2321</v>
      </c>
      <c r="I55" s="480">
        <v>2335</v>
      </c>
    </row>
    <row r="56" spans="1:9">
      <c r="A56" s="480">
        <v>49</v>
      </c>
      <c r="B56" s="480" t="s">
        <v>173</v>
      </c>
      <c r="C56" s="480" t="s">
        <v>88</v>
      </c>
      <c r="D56" s="480" t="s">
        <v>45</v>
      </c>
      <c r="E56" s="480"/>
      <c r="F56" s="482">
        <v>2869</v>
      </c>
      <c r="G56" s="482">
        <v>2932</v>
      </c>
      <c r="H56" s="480">
        <v>2955</v>
      </c>
      <c r="I56" s="480">
        <v>2997</v>
      </c>
    </row>
    <row r="57" spans="1:9">
      <c r="A57" s="480">
        <v>50</v>
      </c>
      <c r="B57" s="480" t="s">
        <v>173</v>
      </c>
      <c r="C57" s="480" t="s">
        <v>88</v>
      </c>
      <c r="D57" s="480" t="s">
        <v>28</v>
      </c>
      <c r="E57" s="480"/>
      <c r="F57" s="482">
        <v>3002</v>
      </c>
      <c r="G57" s="482">
        <v>3069</v>
      </c>
      <c r="H57" s="480">
        <v>3093</v>
      </c>
      <c r="I57" s="480">
        <v>3136</v>
      </c>
    </row>
    <row r="58" spans="1:9">
      <c r="A58" s="480">
        <v>51</v>
      </c>
      <c r="B58" s="480" t="s">
        <v>173</v>
      </c>
      <c r="C58" s="480" t="s">
        <v>88</v>
      </c>
      <c r="D58" s="480" t="s">
        <v>157</v>
      </c>
      <c r="E58" s="480"/>
      <c r="F58" s="482">
        <v>3283</v>
      </c>
      <c r="G58" s="482">
        <v>3338</v>
      </c>
      <c r="H58" s="480">
        <v>3364</v>
      </c>
      <c r="I58" s="480">
        <v>3388</v>
      </c>
    </row>
    <row r="59" spans="1:9">
      <c r="A59" s="480">
        <v>52</v>
      </c>
      <c r="B59" s="480" t="s">
        <v>173</v>
      </c>
      <c r="C59" s="480" t="s">
        <v>88</v>
      </c>
      <c r="D59" s="480" t="s">
        <v>158</v>
      </c>
      <c r="E59" s="480"/>
      <c r="F59" s="482">
        <v>2692</v>
      </c>
      <c r="G59" s="482">
        <v>2733</v>
      </c>
      <c r="H59" s="480">
        <v>2735</v>
      </c>
      <c r="I59" s="480">
        <v>2810</v>
      </c>
    </row>
    <row r="60" spans="1:9">
      <c r="A60" s="480">
        <v>53</v>
      </c>
      <c r="B60" s="480" t="s">
        <v>173</v>
      </c>
      <c r="C60" s="480" t="s">
        <v>88</v>
      </c>
      <c r="D60" s="480" t="s">
        <v>159</v>
      </c>
      <c r="E60" s="480"/>
      <c r="F60" s="482">
        <v>2109</v>
      </c>
      <c r="G60" s="482">
        <v>2152</v>
      </c>
      <c r="H60" s="480">
        <v>2170</v>
      </c>
      <c r="I60" s="480">
        <v>2196</v>
      </c>
    </row>
    <row r="61" spans="1:9">
      <c r="A61" s="480">
        <v>54</v>
      </c>
      <c r="B61" s="480" t="s">
        <v>173</v>
      </c>
      <c r="C61" s="480" t="s">
        <v>88</v>
      </c>
      <c r="D61" s="480" t="s">
        <v>160</v>
      </c>
      <c r="F61" s="482">
        <v>2375</v>
      </c>
      <c r="G61" s="482">
        <v>2321</v>
      </c>
      <c r="H61" s="482">
        <v>2311</v>
      </c>
      <c r="I61" s="482">
        <v>2295</v>
      </c>
    </row>
    <row r="62" spans="1:9">
      <c r="A62" s="480">
        <v>55</v>
      </c>
      <c r="B62" s="480" t="s">
        <v>173</v>
      </c>
      <c r="C62" s="480" t="s">
        <v>88</v>
      </c>
      <c r="D62" s="480" t="s">
        <v>161</v>
      </c>
      <c r="E62" s="480"/>
      <c r="F62" s="482">
        <v>2562</v>
      </c>
      <c r="G62" s="482">
        <v>2654</v>
      </c>
      <c r="H62" s="480">
        <v>2670</v>
      </c>
      <c r="I62" s="480">
        <v>2723</v>
      </c>
    </row>
    <row r="63" spans="1:9">
      <c r="A63" s="480">
        <v>56</v>
      </c>
      <c r="B63" s="480" t="s">
        <v>173</v>
      </c>
      <c r="C63" s="480" t="s">
        <v>88</v>
      </c>
      <c r="D63" s="480" t="s">
        <v>162</v>
      </c>
      <c r="E63" s="480"/>
      <c r="F63" s="482">
        <v>2889</v>
      </c>
      <c r="G63" s="482">
        <v>2951</v>
      </c>
      <c r="H63" s="480">
        <v>2966</v>
      </c>
      <c r="I63" s="480">
        <v>3002</v>
      </c>
    </row>
    <row r="64" spans="1:9">
      <c r="A64" s="480">
        <v>57</v>
      </c>
      <c r="B64" s="480" t="s">
        <v>173</v>
      </c>
      <c r="C64" s="480" t="s">
        <v>88</v>
      </c>
      <c r="D64" s="480" t="s">
        <v>163</v>
      </c>
      <c r="F64" s="482">
        <v>1195</v>
      </c>
      <c r="G64" s="482">
        <v>1205</v>
      </c>
      <c r="H64" s="482">
        <v>1206</v>
      </c>
      <c r="I64" s="482">
        <v>1238</v>
      </c>
    </row>
    <row r="65" spans="1:9">
      <c r="A65" s="480">
        <v>58</v>
      </c>
      <c r="B65" s="480" t="s">
        <v>173</v>
      </c>
      <c r="C65" s="480" t="s">
        <v>88</v>
      </c>
      <c r="D65" s="480" t="s">
        <v>164</v>
      </c>
      <c r="E65" s="480"/>
      <c r="F65" s="482">
        <v>2672</v>
      </c>
      <c r="G65" s="482">
        <v>2747</v>
      </c>
      <c r="H65" s="480">
        <v>2766</v>
      </c>
      <c r="I65" s="480">
        <v>2811</v>
      </c>
    </row>
    <row r="66" spans="1:9">
      <c r="A66" s="480">
        <v>59</v>
      </c>
      <c r="B66" s="480" t="s">
        <v>173</v>
      </c>
      <c r="C66" s="480" t="s">
        <v>88</v>
      </c>
      <c r="D66" s="480" t="s">
        <v>165</v>
      </c>
      <c r="E66" s="480"/>
      <c r="F66" s="482">
        <v>3151</v>
      </c>
      <c r="G66" s="482">
        <v>3207</v>
      </c>
      <c r="H66" s="480">
        <v>3231</v>
      </c>
      <c r="I66" s="480">
        <v>3271</v>
      </c>
    </row>
    <row r="67" spans="1:9">
      <c r="A67" s="480">
        <v>60</v>
      </c>
      <c r="B67" s="480" t="s">
        <v>173</v>
      </c>
      <c r="C67" s="480" t="s">
        <v>88</v>
      </c>
      <c r="D67" s="480" t="s">
        <v>166</v>
      </c>
      <c r="E67" s="480"/>
      <c r="F67" s="482">
        <v>1993</v>
      </c>
      <c r="G67" s="482">
        <v>2026</v>
      </c>
      <c r="H67" s="480">
        <v>2022</v>
      </c>
      <c r="I67" s="480">
        <v>2040</v>
      </c>
    </row>
    <row r="68" spans="1:9">
      <c r="A68" s="480">
        <v>61</v>
      </c>
      <c r="B68" s="480" t="s">
        <v>173</v>
      </c>
      <c r="C68" s="480" t="s">
        <v>88</v>
      </c>
      <c r="D68" s="480" t="s">
        <v>167</v>
      </c>
      <c r="E68" s="480"/>
      <c r="F68" s="482">
        <v>2392</v>
      </c>
      <c r="G68" s="482">
        <v>2433</v>
      </c>
      <c r="H68" s="480">
        <v>2428</v>
      </c>
      <c r="I68" s="480">
        <v>2456</v>
      </c>
    </row>
    <row r="69" spans="1:9">
      <c r="A69" s="480">
        <v>62</v>
      </c>
      <c r="B69" s="480" t="s">
        <v>173</v>
      </c>
      <c r="C69" s="480" t="s">
        <v>88</v>
      </c>
      <c r="D69" s="480" t="s">
        <v>168</v>
      </c>
      <c r="E69" s="480"/>
      <c r="F69" s="482">
        <v>2859</v>
      </c>
      <c r="G69" s="482">
        <v>2905</v>
      </c>
      <c r="H69" s="480">
        <v>2916</v>
      </c>
      <c r="I69" s="480">
        <v>2952</v>
      </c>
    </row>
    <row r="70" spans="1:9">
      <c r="A70" s="480">
        <v>63</v>
      </c>
      <c r="B70" s="480" t="s">
        <v>173</v>
      </c>
      <c r="C70" s="480" t="s">
        <v>88</v>
      </c>
      <c r="D70" s="480" t="s">
        <v>169</v>
      </c>
      <c r="E70" s="480"/>
      <c r="F70" s="482">
        <v>3241</v>
      </c>
      <c r="G70" s="482">
        <v>3298</v>
      </c>
      <c r="H70" s="480">
        <v>3326</v>
      </c>
      <c r="I70" s="480">
        <v>3357</v>
      </c>
    </row>
    <row r="71" spans="1:9">
      <c r="A71" s="480">
        <v>64</v>
      </c>
      <c r="B71" s="480" t="s">
        <v>173</v>
      </c>
      <c r="C71" s="480" t="s">
        <v>88</v>
      </c>
      <c r="D71" s="480" t="s">
        <v>170</v>
      </c>
      <c r="E71" s="480"/>
      <c r="F71" s="482">
        <v>3772</v>
      </c>
      <c r="G71" s="482">
        <v>3770</v>
      </c>
      <c r="H71" s="480">
        <v>3802</v>
      </c>
      <c r="I71" s="480">
        <v>3820</v>
      </c>
    </row>
    <row r="72" spans="1:9">
      <c r="A72" s="480">
        <v>65</v>
      </c>
      <c r="B72" s="480" t="s">
        <v>174</v>
      </c>
      <c r="C72" s="480" t="s">
        <v>88</v>
      </c>
      <c r="D72" s="480" t="s">
        <v>45</v>
      </c>
      <c r="E72" s="482">
        <v>3600</v>
      </c>
      <c r="F72" s="482">
        <v>3611</v>
      </c>
      <c r="G72" s="482">
        <v>3667</v>
      </c>
      <c r="H72" s="480">
        <v>3704</v>
      </c>
      <c r="I72" s="480">
        <v>3744</v>
      </c>
    </row>
    <row r="73" spans="1:9">
      <c r="A73" s="480">
        <v>66</v>
      </c>
      <c r="B73" s="480" t="s">
        <v>174</v>
      </c>
      <c r="C73" s="480" t="s">
        <v>88</v>
      </c>
      <c r="D73" s="480" t="s">
        <v>28</v>
      </c>
      <c r="E73" s="482">
        <v>3754</v>
      </c>
      <c r="F73" s="482">
        <v>3768</v>
      </c>
      <c r="G73" s="482">
        <v>3822</v>
      </c>
      <c r="H73" s="480">
        <v>3858</v>
      </c>
      <c r="I73" s="480">
        <v>3898</v>
      </c>
    </row>
    <row r="74" spans="1:9">
      <c r="A74" s="480">
        <v>67</v>
      </c>
      <c r="B74" s="480" t="s">
        <v>174</v>
      </c>
      <c r="C74" s="480" t="s">
        <v>88</v>
      </c>
      <c r="D74" s="480" t="s">
        <v>157</v>
      </c>
      <c r="E74" s="482">
        <v>4139</v>
      </c>
      <c r="F74" s="482">
        <v>4147</v>
      </c>
      <c r="G74" s="482">
        <v>4199</v>
      </c>
      <c r="H74" s="480">
        <v>4238</v>
      </c>
      <c r="I74" s="480">
        <v>4261</v>
      </c>
    </row>
    <row r="75" spans="1:9">
      <c r="A75" s="480">
        <v>68</v>
      </c>
      <c r="B75" s="480" t="s">
        <v>174</v>
      </c>
      <c r="C75" s="480" t="s">
        <v>88</v>
      </c>
      <c r="D75" s="480" t="s">
        <v>158</v>
      </c>
      <c r="E75" s="482">
        <v>2974</v>
      </c>
      <c r="F75" s="482">
        <v>2986</v>
      </c>
      <c r="G75" s="482">
        <v>3037</v>
      </c>
      <c r="H75" s="480">
        <v>3040</v>
      </c>
      <c r="I75" s="480">
        <v>3129</v>
      </c>
    </row>
    <row r="76" spans="1:9">
      <c r="A76" s="480">
        <v>69</v>
      </c>
      <c r="B76" s="480" t="s">
        <v>174</v>
      </c>
      <c r="C76" s="480" t="s">
        <v>88</v>
      </c>
      <c r="D76" s="480" t="s">
        <v>159</v>
      </c>
      <c r="E76" s="482">
        <v>2393</v>
      </c>
      <c r="F76" s="482">
        <v>2412</v>
      </c>
      <c r="G76" s="482">
        <v>2464</v>
      </c>
      <c r="H76" s="480">
        <v>2498</v>
      </c>
      <c r="I76" s="480">
        <v>2533</v>
      </c>
    </row>
    <row r="77" spans="1:9">
      <c r="A77" s="480">
        <v>70</v>
      </c>
      <c r="B77" s="480" t="s">
        <v>174</v>
      </c>
      <c r="C77" s="480" t="s">
        <v>88</v>
      </c>
      <c r="D77" s="480" t="s">
        <v>160</v>
      </c>
      <c r="E77" s="482">
        <v>3186</v>
      </c>
      <c r="F77" s="482">
        <v>3186</v>
      </c>
      <c r="G77" s="482">
        <v>3179</v>
      </c>
      <c r="H77" s="482">
        <v>3161</v>
      </c>
      <c r="I77" s="482">
        <v>3134</v>
      </c>
    </row>
    <row r="78" spans="1:9">
      <c r="A78" s="480">
        <v>71</v>
      </c>
      <c r="B78" s="480" t="s">
        <v>174</v>
      </c>
      <c r="C78" s="480" t="s">
        <v>88</v>
      </c>
      <c r="D78" s="480" t="s">
        <v>161</v>
      </c>
      <c r="E78" s="482">
        <v>3058</v>
      </c>
      <c r="F78" s="482">
        <v>3066</v>
      </c>
      <c r="G78" s="482">
        <v>3134</v>
      </c>
      <c r="H78" s="480">
        <v>3161</v>
      </c>
      <c r="I78" s="480">
        <v>3181</v>
      </c>
    </row>
    <row r="79" spans="1:9">
      <c r="A79" s="480">
        <v>72</v>
      </c>
      <c r="B79" s="480" t="s">
        <v>174</v>
      </c>
      <c r="C79" s="480" t="s">
        <v>88</v>
      </c>
      <c r="D79" s="480" t="s">
        <v>162</v>
      </c>
      <c r="E79" s="482">
        <v>3624</v>
      </c>
      <c r="F79" s="482">
        <v>3635</v>
      </c>
      <c r="G79" s="482">
        <v>3688</v>
      </c>
      <c r="H79" s="480">
        <v>3717</v>
      </c>
      <c r="I79" s="480">
        <v>3749</v>
      </c>
    </row>
    <row r="80" spans="1:9">
      <c r="A80" s="480">
        <v>73</v>
      </c>
      <c r="B80" s="480" t="s">
        <v>174</v>
      </c>
      <c r="C80" s="480" t="s">
        <v>88</v>
      </c>
      <c r="D80" s="480" t="s">
        <v>163</v>
      </c>
      <c r="E80" s="482">
        <v>1235</v>
      </c>
      <c r="F80" s="482">
        <v>1242</v>
      </c>
      <c r="G80" s="482">
        <v>1267</v>
      </c>
      <c r="H80" s="482">
        <v>1261</v>
      </c>
      <c r="I80" s="482">
        <v>1327</v>
      </c>
    </row>
    <row r="81" spans="1:9">
      <c r="A81" s="480">
        <v>74</v>
      </c>
      <c r="B81" s="480" t="s">
        <v>174</v>
      </c>
      <c r="C81" s="480" t="s">
        <v>88</v>
      </c>
      <c r="D81" s="480" t="s">
        <v>164</v>
      </c>
      <c r="E81" s="482">
        <v>3294</v>
      </c>
      <c r="F81" s="482">
        <v>3308</v>
      </c>
      <c r="G81" s="482">
        <v>3369</v>
      </c>
      <c r="H81" s="480">
        <v>3405</v>
      </c>
      <c r="I81" s="480">
        <v>3441</v>
      </c>
    </row>
    <row r="82" spans="1:9">
      <c r="A82" s="480">
        <v>75</v>
      </c>
      <c r="B82" s="480" t="s">
        <v>174</v>
      </c>
      <c r="C82" s="480" t="s">
        <v>88</v>
      </c>
      <c r="D82" s="480" t="s">
        <v>165</v>
      </c>
      <c r="E82" s="482">
        <v>4049</v>
      </c>
      <c r="F82" s="482">
        <v>4057</v>
      </c>
      <c r="G82" s="482">
        <v>4103</v>
      </c>
      <c r="H82" s="480">
        <v>4147</v>
      </c>
      <c r="I82" s="480">
        <v>4187</v>
      </c>
    </row>
    <row r="83" spans="1:9">
      <c r="A83" s="480">
        <v>76</v>
      </c>
      <c r="B83" s="480" t="s">
        <v>174</v>
      </c>
      <c r="C83" s="480" t="s">
        <v>88</v>
      </c>
      <c r="D83" s="480" t="s">
        <v>166</v>
      </c>
      <c r="E83" s="482">
        <v>2317</v>
      </c>
      <c r="F83" s="482">
        <v>2308</v>
      </c>
      <c r="G83" s="482">
        <v>2297</v>
      </c>
      <c r="H83" s="480">
        <v>2293</v>
      </c>
      <c r="I83" s="480">
        <v>2329</v>
      </c>
    </row>
    <row r="84" spans="1:9">
      <c r="A84" s="480">
        <v>77</v>
      </c>
      <c r="B84" s="480" t="s">
        <v>174</v>
      </c>
      <c r="C84" s="480" t="s">
        <v>88</v>
      </c>
      <c r="D84" s="480" t="s">
        <v>167</v>
      </c>
      <c r="E84" s="482">
        <v>2880</v>
      </c>
      <c r="F84" s="482">
        <v>2891</v>
      </c>
      <c r="G84" s="482">
        <v>2933</v>
      </c>
      <c r="H84" s="480">
        <v>2930</v>
      </c>
      <c r="I84" s="480">
        <v>2951</v>
      </c>
    </row>
    <row r="85" spans="1:9">
      <c r="A85" s="480">
        <v>78</v>
      </c>
      <c r="B85" s="480" t="s">
        <v>174</v>
      </c>
      <c r="C85" s="480" t="s">
        <v>88</v>
      </c>
      <c r="D85" s="480" t="s">
        <v>168</v>
      </c>
      <c r="E85" s="482">
        <v>3501</v>
      </c>
      <c r="F85" s="482">
        <v>3503</v>
      </c>
      <c r="G85" s="482">
        <v>3553</v>
      </c>
      <c r="H85" s="480">
        <v>3572</v>
      </c>
      <c r="I85" s="480">
        <v>3596</v>
      </c>
    </row>
    <row r="86" spans="1:9">
      <c r="A86" s="480">
        <v>79</v>
      </c>
      <c r="B86" s="480" t="s">
        <v>174</v>
      </c>
      <c r="C86" s="480" t="s">
        <v>88</v>
      </c>
      <c r="D86" s="480" t="s">
        <v>169</v>
      </c>
      <c r="E86" s="482">
        <v>4090</v>
      </c>
      <c r="F86" s="482">
        <v>4096</v>
      </c>
      <c r="G86" s="482">
        <v>4133</v>
      </c>
      <c r="H86" s="480">
        <v>4171</v>
      </c>
      <c r="I86" s="480">
        <v>4198</v>
      </c>
    </row>
    <row r="87" spans="1:9">
      <c r="A87" s="480">
        <v>80</v>
      </c>
      <c r="B87" s="480" t="s">
        <v>174</v>
      </c>
      <c r="C87" s="480" t="s">
        <v>88</v>
      </c>
      <c r="D87" s="480" t="s">
        <v>170</v>
      </c>
      <c r="E87" s="482">
        <v>5021</v>
      </c>
      <c r="F87" s="482">
        <v>4984</v>
      </c>
      <c r="G87" s="482">
        <v>4990</v>
      </c>
      <c r="H87" s="480">
        <v>5031</v>
      </c>
      <c r="I87" s="480">
        <v>5020</v>
      </c>
    </row>
    <row r="88" spans="1:9">
      <c r="A88" s="480">
        <v>81</v>
      </c>
      <c r="B88" s="480" t="s">
        <v>156</v>
      </c>
      <c r="C88" s="480" t="s">
        <v>3</v>
      </c>
      <c r="D88" s="480" t="s">
        <v>45</v>
      </c>
      <c r="E88" s="482">
        <v>1708</v>
      </c>
      <c r="F88" s="482">
        <v>1718</v>
      </c>
      <c r="G88" s="482">
        <v>1758</v>
      </c>
      <c r="H88" s="480">
        <v>1777</v>
      </c>
      <c r="I88" s="480">
        <v>1807</v>
      </c>
    </row>
    <row r="89" spans="1:9">
      <c r="A89" s="480">
        <v>82</v>
      </c>
      <c r="B89" s="480" t="s">
        <v>156</v>
      </c>
      <c r="C89" s="480" t="s">
        <v>3</v>
      </c>
      <c r="D89" s="480" t="s">
        <v>28</v>
      </c>
      <c r="E89" s="482">
        <v>1785</v>
      </c>
      <c r="F89" s="482">
        <v>1796</v>
      </c>
      <c r="G89" s="482">
        <v>1836</v>
      </c>
      <c r="H89" s="480">
        <v>1852</v>
      </c>
      <c r="I89" s="480">
        <v>1883</v>
      </c>
    </row>
    <row r="90" spans="1:9">
      <c r="A90" s="480">
        <v>83</v>
      </c>
      <c r="B90" s="480" t="s">
        <v>156</v>
      </c>
      <c r="C90" s="480" t="s">
        <v>3</v>
      </c>
      <c r="D90" s="480" t="s">
        <v>157</v>
      </c>
      <c r="E90" s="482">
        <v>3055</v>
      </c>
      <c r="F90" s="482">
        <v>3085</v>
      </c>
      <c r="G90" s="482">
        <v>3167</v>
      </c>
      <c r="H90" s="480">
        <v>3190</v>
      </c>
      <c r="I90" s="480">
        <v>2960</v>
      </c>
    </row>
    <row r="91" spans="1:9">
      <c r="A91" s="480">
        <v>84</v>
      </c>
      <c r="B91" s="480" t="s">
        <v>156</v>
      </c>
      <c r="C91" s="480" t="s">
        <v>3</v>
      </c>
      <c r="D91" s="480" t="s">
        <v>158</v>
      </c>
      <c r="E91" s="482">
        <v>2257</v>
      </c>
      <c r="F91" s="482">
        <v>2268</v>
      </c>
      <c r="G91" s="482">
        <v>2305</v>
      </c>
      <c r="H91" s="480">
        <v>2314</v>
      </c>
      <c r="I91" s="480">
        <v>2337</v>
      </c>
    </row>
    <row r="92" spans="1:9">
      <c r="A92" s="480">
        <v>85</v>
      </c>
      <c r="B92" s="480" t="s">
        <v>156</v>
      </c>
      <c r="C92" s="480" t="s">
        <v>3</v>
      </c>
      <c r="D92" s="480" t="s">
        <v>159</v>
      </c>
      <c r="E92" s="482">
        <v>1680</v>
      </c>
      <c r="F92" s="482">
        <v>1688</v>
      </c>
      <c r="G92" s="482">
        <v>1725</v>
      </c>
      <c r="H92" s="480">
        <v>1739</v>
      </c>
      <c r="I92" s="480">
        <v>1767</v>
      </c>
    </row>
    <row r="93" spans="1:9">
      <c r="A93" s="480">
        <v>86</v>
      </c>
      <c r="B93" s="480" t="s">
        <v>156</v>
      </c>
      <c r="C93" s="480" t="s">
        <v>3</v>
      </c>
      <c r="D93" s="480" t="s">
        <v>160</v>
      </c>
      <c r="E93" s="482">
        <v>1475</v>
      </c>
      <c r="F93" s="482">
        <v>1478</v>
      </c>
      <c r="G93" s="482">
        <v>1504</v>
      </c>
      <c r="H93" s="482">
        <v>1493</v>
      </c>
      <c r="I93" s="482">
        <v>1509</v>
      </c>
    </row>
    <row r="94" spans="1:9">
      <c r="A94" s="480">
        <v>87</v>
      </c>
      <c r="B94" s="480" t="s">
        <v>156</v>
      </c>
      <c r="C94" s="480" t="s">
        <v>3</v>
      </c>
      <c r="D94" s="480" t="s">
        <v>161</v>
      </c>
      <c r="E94" s="482">
        <v>1188</v>
      </c>
      <c r="F94" s="482">
        <v>1194</v>
      </c>
      <c r="G94" s="482">
        <v>3415</v>
      </c>
      <c r="H94" s="480">
        <v>3400</v>
      </c>
      <c r="I94" s="480">
        <v>3329</v>
      </c>
    </row>
    <row r="95" spans="1:9">
      <c r="A95" s="480">
        <v>88</v>
      </c>
      <c r="B95" s="480" t="s">
        <v>156</v>
      </c>
      <c r="C95" s="480" t="s">
        <v>3</v>
      </c>
      <c r="D95" s="480" t="s">
        <v>162</v>
      </c>
      <c r="E95" s="482">
        <v>1729</v>
      </c>
      <c r="F95" s="482">
        <v>1740</v>
      </c>
      <c r="G95" s="482">
        <v>1779</v>
      </c>
      <c r="H95" s="480">
        <v>1788</v>
      </c>
      <c r="I95" s="480">
        <v>1816</v>
      </c>
    </row>
    <row r="96" spans="1:9">
      <c r="A96" s="480">
        <v>89</v>
      </c>
      <c r="B96" s="480" t="s">
        <v>156</v>
      </c>
      <c r="C96" s="480" t="s">
        <v>3</v>
      </c>
      <c r="D96" s="480" t="s">
        <v>163</v>
      </c>
      <c r="E96" s="482">
        <v>1190</v>
      </c>
      <c r="F96" s="482">
        <v>1195</v>
      </c>
      <c r="G96" s="482">
        <v>1204</v>
      </c>
      <c r="H96" s="482">
        <v>1206</v>
      </c>
      <c r="I96" s="482">
        <v>1224</v>
      </c>
    </row>
    <row r="97" spans="1:9">
      <c r="A97" s="480">
        <v>90</v>
      </c>
      <c r="B97" s="480" t="s">
        <v>156</v>
      </c>
      <c r="C97" s="480" t="s">
        <v>3</v>
      </c>
      <c r="D97" s="480" t="s">
        <v>164</v>
      </c>
      <c r="E97" s="482">
        <v>1647</v>
      </c>
      <c r="F97" s="482">
        <v>1657</v>
      </c>
      <c r="G97" s="482">
        <v>1696</v>
      </c>
      <c r="H97" s="480">
        <v>1712</v>
      </c>
      <c r="I97" s="480">
        <v>1742</v>
      </c>
    </row>
    <row r="98" spans="1:9">
      <c r="A98" s="480">
        <v>91</v>
      </c>
      <c r="B98" s="480" t="s">
        <v>156</v>
      </c>
      <c r="C98" s="480" t="s">
        <v>3</v>
      </c>
      <c r="D98" s="480" t="s">
        <v>165</v>
      </c>
      <c r="E98" s="482">
        <v>1812</v>
      </c>
      <c r="F98" s="482">
        <v>1821</v>
      </c>
      <c r="G98" s="482">
        <v>1864</v>
      </c>
      <c r="H98" s="480">
        <v>1886</v>
      </c>
      <c r="I98" s="480">
        <v>1914</v>
      </c>
    </row>
    <row r="99" spans="1:9">
      <c r="A99" s="480">
        <v>92</v>
      </c>
      <c r="B99" s="480" t="s">
        <v>156</v>
      </c>
      <c r="C99" s="480" t="s">
        <v>3</v>
      </c>
      <c r="D99" s="480" t="s">
        <v>166</v>
      </c>
      <c r="E99" s="482">
        <v>1415</v>
      </c>
      <c r="F99" s="482">
        <v>1413</v>
      </c>
      <c r="G99" s="482">
        <v>1454</v>
      </c>
      <c r="H99" s="480">
        <v>1468</v>
      </c>
      <c r="I99" s="480">
        <v>1485</v>
      </c>
    </row>
    <row r="100" spans="1:9">
      <c r="A100" s="480">
        <v>93</v>
      </c>
      <c r="B100" s="480" t="s">
        <v>156</v>
      </c>
      <c r="C100" s="480" t="s">
        <v>3</v>
      </c>
      <c r="D100" s="480" t="s">
        <v>167</v>
      </c>
      <c r="E100" s="482">
        <v>1682</v>
      </c>
      <c r="F100" s="482">
        <v>1685</v>
      </c>
      <c r="G100" s="482">
        <v>1712</v>
      </c>
      <c r="H100" s="480">
        <v>1711</v>
      </c>
      <c r="I100" s="480">
        <v>1726</v>
      </c>
    </row>
    <row r="101" spans="1:9">
      <c r="A101" s="480">
        <v>94</v>
      </c>
      <c r="B101" s="480" t="s">
        <v>156</v>
      </c>
      <c r="C101" s="480" t="s">
        <v>3</v>
      </c>
      <c r="D101" s="480" t="s">
        <v>168</v>
      </c>
      <c r="E101" s="482">
        <v>1740</v>
      </c>
      <c r="F101" s="482">
        <v>1755</v>
      </c>
      <c r="G101" s="482">
        <v>1800</v>
      </c>
      <c r="H101" s="480">
        <v>1824</v>
      </c>
      <c r="I101" s="480">
        <v>1862</v>
      </c>
    </row>
    <row r="102" spans="1:9">
      <c r="A102" s="480">
        <v>95</v>
      </c>
      <c r="B102" s="480" t="s">
        <v>156</v>
      </c>
      <c r="C102" s="480" t="s">
        <v>3</v>
      </c>
      <c r="D102" s="480" t="s">
        <v>169</v>
      </c>
      <c r="E102" s="482">
        <v>1808</v>
      </c>
      <c r="F102" s="482">
        <v>1810</v>
      </c>
      <c r="G102" s="482">
        <v>1843</v>
      </c>
      <c r="H102" s="480">
        <v>1857</v>
      </c>
      <c r="I102" s="480">
        <v>1885</v>
      </c>
    </row>
    <row r="103" spans="1:9">
      <c r="A103" s="480">
        <v>96</v>
      </c>
      <c r="B103" s="480" t="s">
        <v>156</v>
      </c>
      <c r="C103" s="480" t="s">
        <v>3</v>
      </c>
      <c r="D103" s="480" t="s">
        <v>170</v>
      </c>
      <c r="E103" s="482">
        <v>1891</v>
      </c>
      <c r="F103" s="482">
        <v>1894</v>
      </c>
      <c r="G103" s="482">
        <v>1934</v>
      </c>
      <c r="H103" s="480">
        <v>1950</v>
      </c>
      <c r="I103" s="480">
        <v>1975</v>
      </c>
    </row>
    <row r="104" spans="1:9">
      <c r="A104" s="480">
        <v>97</v>
      </c>
      <c r="B104" s="480" t="s">
        <v>171</v>
      </c>
      <c r="C104" s="480" t="s">
        <v>3</v>
      </c>
      <c r="D104" s="480" t="s">
        <v>45</v>
      </c>
      <c r="E104" s="482">
        <v>1322</v>
      </c>
      <c r="F104" s="482">
        <v>1326</v>
      </c>
      <c r="G104" s="482">
        <v>1356</v>
      </c>
      <c r="H104" s="480">
        <v>1370</v>
      </c>
      <c r="I104" s="480">
        <v>1387</v>
      </c>
    </row>
    <row r="105" spans="1:9">
      <c r="A105" s="480">
        <v>98</v>
      </c>
      <c r="B105" s="480" t="s">
        <v>171</v>
      </c>
      <c r="C105" s="480" t="s">
        <v>3</v>
      </c>
      <c r="D105" s="480" t="s">
        <v>28</v>
      </c>
      <c r="E105" s="482">
        <v>1435</v>
      </c>
      <c r="F105" s="482">
        <v>1440</v>
      </c>
      <c r="G105" s="482">
        <v>1464</v>
      </c>
      <c r="H105" s="480">
        <v>1470</v>
      </c>
      <c r="I105" s="480">
        <v>1487</v>
      </c>
    </row>
    <row r="106" spans="1:9">
      <c r="A106" s="480">
        <v>99</v>
      </c>
      <c r="B106" s="480" t="s">
        <v>171</v>
      </c>
      <c r="C106" s="480" t="s">
        <v>3</v>
      </c>
      <c r="D106" s="480" t="s">
        <v>157</v>
      </c>
      <c r="E106" s="482">
        <v>2205</v>
      </c>
      <c r="F106" s="482">
        <v>2227</v>
      </c>
      <c r="G106" s="482">
        <v>2313</v>
      </c>
      <c r="H106" s="480">
        <v>2340</v>
      </c>
      <c r="I106" s="480">
        <v>2126</v>
      </c>
    </row>
    <row r="107" spans="1:9">
      <c r="A107" s="480">
        <v>100</v>
      </c>
      <c r="B107" s="480" t="s">
        <v>171</v>
      </c>
      <c r="C107" s="480" t="s">
        <v>3</v>
      </c>
      <c r="D107" s="480" t="s">
        <v>158</v>
      </c>
      <c r="E107" s="482">
        <v>1769</v>
      </c>
      <c r="F107" s="482">
        <v>1781</v>
      </c>
      <c r="G107" s="482">
        <v>1817</v>
      </c>
      <c r="H107" s="480">
        <v>1824</v>
      </c>
      <c r="I107" s="480">
        <v>1861</v>
      </c>
    </row>
    <row r="108" spans="1:9">
      <c r="A108" s="480">
        <v>101</v>
      </c>
      <c r="B108" s="480" t="s">
        <v>171</v>
      </c>
      <c r="C108" s="480" t="s">
        <v>3</v>
      </c>
      <c r="D108" s="480" t="s">
        <v>159</v>
      </c>
      <c r="E108" s="482">
        <v>1406</v>
      </c>
      <c r="F108" s="482">
        <v>1410</v>
      </c>
      <c r="G108" s="482">
        <v>1433</v>
      </c>
      <c r="H108" s="480">
        <v>1438</v>
      </c>
      <c r="I108" s="480">
        <v>1455</v>
      </c>
    </row>
    <row r="109" spans="1:9">
      <c r="A109" s="480">
        <v>102</v>
      </c>
      <c r="B109" s="480" t="s">
        <v>171</v>
      </c>
      <c r="C109" s="480" t="s">
        <v>3</v>
      </c>
      <c r="D109" s="480" t="s">
        <v>160</v>
      </c>
      <c r="E109" s="482">
        <v>1246</v>
      </c>
      <c r="F109" s="482">
        <v>1249</v>
      </c>
      <c r="G109" s="482">
        <v>1269</v>
      </c>
      <c r="H109" s="482">
        <v>1259</v>
      </c>
      <c r="I109" s="482">
        <v>1264</v>
      </c>
    </row>
    <row r="110" spans="1:9">
      <c r="A110" s="480">
        <v>103</v>
      </c>
      <c r="B110" s="480" t="s">
        <v>171</v>
      </c>
      <c r="C110" s="480" t="s">
        <v>3</v>
      </c>
      <c r="D110" s="480" t="s">
        <v>161</v>
      </c>
      <c r="E110" s="482">
        <v>1008</v>
      </c>
      <c r="F110" s="482">
        <v>1012</v>
      </c>
      <c r="G110" s="482">
        <v>2142</v>
      </c>
      <c r="H110" s="480">
        <v>2163</v>
      </c>
      <c r="I110" s="480">
        <v>1918</v>
      </c>
    </row>
    <row r="111" spans="1:9">
      <c r="A111" s="480">
        <v>104</v>
      </c>
      <c r="B111" s="480" t="s">
        <v>171</v>
      </c>
      <c r="C111" s="480" t="s">
        <v>3</v>
      </c>
      <c r="D111" s="480" t="s">
        <v>162</v>
      </c>
      <c r="E111" s="482">
        <v>1369</v>
      </c>
      <c r="F111" s="482">
        <v>1373</v>
      </c>
      <c r="G111" s="482">
        <v>1398</v>
      </c>
      <c r="H111" s="480">
        <v>1392</v>
      </c>
      <c r="I111" s="480">
        <v>1405</v>
      </c>
    </row>
    <row r="112" spans="1:9">
      <c r="A112" s="480">
        <v>105</v>
      </c>
      <c r="B112" s="480" t="s">
        <v>171</v>
      </c>
      <c r="C112" s="480" t="s">
        <v>3</v>
      </c>
      <c r="D112" s="480" t="s">
        <v>163</v>
      </c>
      <c r="E112" s="482">
        <v>1150</v>
      </c>
      <c r="F112" s="482">
        <v>1135</v>
      </c>
      <c r="G112" s="482">
        <v>1141</v>
      </c>
      <c r="H112" s="482">
        <v>1144</v>
      </c>
      <c r="I112" s="482">
        <v>1175</v>
      </c>
    </row>
    <row r="113" spans="1:9">
      <c r="A113" s="480">
        <v>106</v>
      </c>
      <c r="B113" s="480" t="s">
        <v>171</v>
      </c>
      <c r="C113" s="480" t="s">
        <v>3</v>
      </c>
      <c r="D113" s="480" t="s">
        <v>164</v>
      </c>
      <c r="E113" s="482">
        <v>1314</v>
      </c>
      <c r="F113" s="482">
        <v>1316</v>
      </c>
      <c r="G113" s="482">
        <v>1345</v>
      </c>
      <c r="H113" s="480">
        <v>1355</v>
      </c>
      <c r="I113" s="480">
        <v>1372</v>
      </c>
    </row>
    <row r="114" spans="1:9">
      <c r="A114" s="480">
        <v>107</v>
      </c>
      <c r="B114" s="480" t="s">
        <v>171</v>
      </c>
      <c r="C114" s="480" t="s">
        <v>3</v>
      </c>
      <c r="D114" s="480" t="s">
        <v>165</v>
      </c>
      <c r="E114" s="482">
        <v>1340</v>
      </c>
      <c r="F114" s="482">
        <v>1344</v>
      </c>
      <c r="G114" s="482">
        <v>1380</v>
      </c>
      <c r="H114" s="480">
        <v>1403</v>
      </c>
      <c r="I114" s="480">
        <v>1420</v>
      </c>
    </row>
    <row r="115" spans="1:9">
      <c r="A115" s="480">
        <v>108</v>
      </c>
      <c r="B115" s="480" t="s">
        <v>171</v>
      </c>
      <c r="C115" s="480" t="s">
        <v>3</v>
      </c>
      <c r="D115" s="480" t="s">
        <v>166</v>
      </c>
      <c r="E115" s="482">
        <v>1188</v>
      </c>
      <c r="F115" s="482">
        <v>1189</v>
      </c>
      <c r="G115" s="482">
        <v>1204</v>
      </c>
      <c r="H115" s="480">
        <v>1226</v>
      </c>
      <c r="I115" s="480">
        <v>1242</v>
      </c>
    </row>
    <row r="116" spans="1:9">
      <c r="A116" s="480">
        <v>109</v>
      </c>
      <c r="B116" s="480" t="s">
        <v>171</v>
      </c>
      <c r="C116" s="480" t="s">
        <v>3</v>
      </c>
      <c r="D116" s="480" t="s">
        <v>167</v>
      </c>
      <c r="E116" s="482">
        <v>1354</v>
      </c>
      <c r="F116" s="482">
        <v>1351</v>
      </c>
      <c r="G116" s="482">
        <v>1369</v>
      </c>
      <c r="H116" s="480">
        <v>1373</v>
      </c>
      <c r="I116" s="480">
        <v>1381</v>
      </c>
    </row>
    <row r="117" spans="1:9">
      <c r="A117" s="480">
        <v>110</v>
      </c>
      <c r="B117" s="480" t="s">
        <v>171</v>
      </c>
      <c r="C117" s="480" t="s">
        <v>3</v>
      </c>
      <c r="D117" s="480" t="s">
        <v>168</v>
      </c>
      <c r="E117" s="482">
        <v>1379</v>
      </c>
      <c r="F117" s="482">
        <v>1383</v>
      </c>
      <c r="G117" s="482">
        <v>1407</v>
      </c>
      <c r="H117" s="480">
        <v>1417</v>
      </c>
      <c r="I117" s="480">
        <v>1437</v>
      </c>
    </row>
    <row r="118" spans="1:9">
      <c r="A118" s="480">
        <v>111</v>
      </c>
      <c r="B118" s="480" t="s">
        <v>171</v>
      </c>
      <c r="C118" s="480" t="s">
        <v>3</v>
      </c>
      <c r="D118" s="480" t="s">
        <v>169</v>
      </c>
      <c r="E118" s="482">
        <v>1379</v>
      </c>
      <c r="F118" s="482">
        <v>1383</v>
      </c>
      <c r="G118" s="482">
        <v>1404</v>
      </c>
      <c r="H118" s="480">
        <v>1417</v>
      </c>
      <c r="I118" s="480">
        <v>1439</v>
      </c>
    </row>
    <row r="119" spans="1:9">
      <c r="A119" s="480">
        <v>112</v>
      </c>
      <c r="B119" s="480" t="s">
        <v>171</v>
      </c>
      <c r="C119" s="480" t="s">
        <v>3</v>
      </c>
      <c r="D119" s="480" t="s">
        <v>170</v>
      </c>
      <c r="E119" s="482">
        <v>1386</v>
      </c>
      <c r="F119" s="482">
        <v>1392</v>
      </c>
      <c r="G119" s="482">
        <v>1419</v>
      </c>
      <c r="H119" s="480">
        <v>1434</v>
      </c>
      <c r="I119" s="480">
        <v>1461</v>
      </c>
    </row>
    <row r="120" spans="1:9">
      <c r="A120" s="480">
        <v>113</v>
      </c>
      <c r="B120" s="480" t="s">
        <v>172</v>
      </c>
      <c r="C120" s="480" t="s">
        <v>3</v>
      </c>
      <c r="D120" s="480" t="s">
        <v>45</v>
      </c>
      <c r="E120" s="480"/>
      <c r="F120" s="482">
        <v>1492</v>
      </c>
      <c r="G120" s="482">
        <v>1523</v>
      </c>
      <c r="H120" s="480">
        <v>1535</v>
      </c>
      <c r="I120" s="480">
        <v>1556</v>
      </c>
    </row>
    <row r="121" spans="1:9">
      <c r="A121" s="480">
        <v>114</v>
      </c>
      <c r="B121" s="480" t="s">
        <v>172</v>
      </c>
      <c r="C121" s="480" t="s">
        <v>3</v>
      </c>
      <c r="D121" s="480" t="s">
        <v>28</v>
      </c>
      <c r="E121" s="480"/>
      <c r="F121" s="482">
        <v>1577</v>
      </c>
      <c r="G121" s="482">
        <v>1609</v>
      </c>
      <c r="H121" s="480">
        <v>1619</v>
      </c>
      <c r="I121" s="480">
        <v>1642</v>
      </c>
    </row>
    <row r="122" spans="1:9">
      <c r="A122" s="480">
        <v>115</v>
      </c>
      <c r="B122" s="480" t="s">
        <v>172</v>
      </c>
      <c r="C122" s="480" t="s">
        <v>3</v>
      </c>
      <c r="D122" s="480" t="s">
        <v>157</v>
      </c>
      <c r="E122" s="480"/>
      <c r="F122" s="482">
        <v>2601</v>
      </c>
      <c r="G122" s="482">
        <v>2678</v>
      </c>
      <c r="H122" s="480">
        <v>2702</v>
      </c>
      <c r="I122" s="480">
        <v>2498</v>
      </c>
    </row>
    <row r="123" spans="1:9">
      <c r="A123" s="480">
        <v>116</v>
      </c>
      <c r="B123" s="480" t="s">
        <v>172</v>
      </c>
      <c r="C123" s="480" t="s">
        <v>3</v>
      </c>
      <c r="D123" s="480" t="s">
        <v>158</v>
      </c>
      <c r="E123" s="480"/>
      <c r="F123" s="482">
        <v>1987</v>
      </c>
      <c r="G123" s="482">
        <v>2024</v>
      </c>
      <c r="H123" s="480">
        <v>2034</v>
      </c>
      <c r="I123" s="480">
        <v>2065</v>
      </c>
    </row>
    <row r="124" spans="1:9">
      <c r="A124" s="480">
        <v>117</v>
      </c>
      <c r="B124" s="480" t="s">
        <v>172</v>
      </c>
      <c r="C124" s="480" t="s">
        <v>3</v>
      </c>
      <c r="D124" s="480" t="s">
        <v>159</v>
      </c>
      <c r="E124" s="480"/>
      <c r="F124" s="482">
        <v>1528</v>
      </c>
      <c r="G124" s="482">
        <v>1556</v>
      </c>
      <c r="H124" s="480">
        <v>1565</v>
      </c>
      <c r="I124" s="480">
        <v>1586</v>
      </c>
    </row>
    <row r="125" spans="1:9">
      <c r="A125" s="480">
        <v>118</v>
      </c>
      <c r="B125" s="480" t="s">
        <v>172</v>
      </c>
      <c r="C125" s="480" t="s">
        <v>3</v>
      </c>
      <c r="D125" s="480" t="s">
        <v>160</v>
      </c>
      <c r="F125" s="482">
        <v>1342</v>
      </c>
      <c r="G125" s="482">
        <v>1365</v>
      </c>
      <c r="H125" s="482">
        <v>1353</v>
      </c>
      <c r="I125" s="482">
        <v>1364</v>
      </c>
    </row>
    <row r="126" spans="1:9">
      <c r="A126" s="480">
        <v>119</v>
      </c>
      <c r="B126" s="480" t="s">
        <v>172</v>
      </c>
      <c r="C126" s="480" t="s">
        <v>3</v>
      </c>
      <c r="D126" s="480" t="s">
        <v>161</v>
      </c>
      <c r="E126" s="480"/>
      <c r="F126" s="482">
        <v>1110</v>
      </c>
      <c r="G126" s="482">
        <v>2643</v>
      </c>
      <c r="H126" s="480">
        <v>2638</v>
      </c>
      <c r="I126" s="480">
        <v>2516</v>
      </c>
    </row>
    <row r="127" spans="1:9">
      <c r="A127" s="480">
        <v>120</v>
      </c>
      <c r="B127" s="480" t="s">
        <v>172</v>
      </c>
      <c r="C127" s="480" t="s">
        <v>3</v>
      </c>
      <c r="D127" s="480" t="s">
        <v>162</v>
      </c>
      <c r="E127" s="480"/>
      <c r="F127" s="482">
        <v>1520</v>
      </c>
      <c r="G127" s="482">
        <v>1549</v>
      </c>
      <c r="H127" s="480">
        <v>1549</v>
      </c>
      <c r="I127" s="480">
        <v>1567</v>
      </c>
    </row>
    <row r="128" spans="1:9">
      <c r="A128" s="480">
        <v>121</v>
      </c>
      <c r="B128" s="480" t="s">
        <v>172</v>
      </c>
      <c r="C128" s="480" t="s">
        <v>3</v>
      </c>
      <c r="D128" s="480" t="s">
        <v>163</v>
      </c>
      <c r="F128" s="482">
        <v>1190</v>
      </c>
      <c r="G128" s="482">
        <v>1200</v>
      </c>
      <c r="H128" s="482">
        <v>1202</v>
      </c>
      <c r="I128" s="482">
        <v>1222</v>
      </c>
    </row>
    <row r="129" spans="1:9">
      <c r="A129" s="480">
        <v>122</v>
      </c>
      <c r="B129" s="480" t="s">
        <v>172</v>
      </c>
      <c r="C129" s="480" t="s">
        <v>3</v>
      </c>
      <c r="D129" s="480" t="s">
        <v>164</v>
      </c>
      <c r="E129" s="480"/>
      <c r="F129" s="482">
        <v>1463</v>
      </c>
      <c r="G129" s="482">
        <v>1492</v>
      </c>
      <c r="H129" s="480">
        <v>1502</v>
      </c>
      <c r="I129" s="480">
        <v>1522</v>
      </c>
    </row>
    <row r="130" spans="1:9">
      <c r="A130" s="480">
        <v>123</v>
      </c>
      <c r="B130" s="480" t="s">
        <v>172</v>
      </c>
      <c r="C130" s="480" t="s">
        <v>3</v>
      </c>
      <c r="D130" s="480" t="s">
        <v>165</v>
      </c>
      <c r="E130" s="480"/>
      <c r="F130" s="482">
        <v>1551</v>
      </c>
      <c r="G130" s="482">
        <v>1587</v>
      </c>
      <c r="H130" s="480">
        <v>1603</v>
      </c>
      <c r="I130" s="480">
        <v>1625</v>
      </c>
    </row>
    <row r="131" spans="1:9">
      <c r="A131" s="480">
        <v>124</v>
      </c>
      <c r="B131" s="480" t="s">
        <v>172</v>
      </c>
      <c r="C131" s="480" t="s">
        <v>3</v>
      </c>
      <c r="D131" s="480" t="s">
        <v>166</v>
      </c>
      <c r="E131" s="480"/>
      <c r="F131" s="482">
        <v>1268</v>
      </c>
      <c r="G131" s="482">
        <v>1303</v>
      </c>
      <c r="H131" s="480">
        <v>1332</v>
      </c>
      <c r="I131" s="480">
        <v>1350</v>
      </c>
    </row>
    <row r="132" spans="1:9">
      <c r="A132" s="480">
        <v>125</v>
      </c>
      <c r="B132" s="480" t="s">
        <v>172</v>
      </c>
      <c r="C132" s="480" t="s">
        <v>3</v>
      </c>
      <c r="D132" s="480" t="s">
        <v>167</v>
      </c>
      <c r="E132" s="480"/>
      <c r="F132" s="482">
        <v>1507</v>
      </c>
      <c r="G132" s="482">
        <v>1516</v>
      </c>
      <c r="H132" s="480">
        <v>1514</v>
      </c>
      <c r="I132" s="480">
        <v>1523</v>
      </c>
    </row>
    <row r="133" spans="1:9">
      <c r="A133" s="480">
        <v>126</v>
      </c>
      <c r="B133" s="480" t="s">
        <v>172</v>
      </c>
      <c r="C133" s="480" t="s">
        <v>3</v>
      </c>
      <c r="D133" s="480" t="s">
        <v>168</v>
      </c>
      <c r="E133" s="480"/>
      <c r="F133" s="482">
        <v>1536</v>
      </c>
      <c r="G133" s="482">
        <v>1569</v>
      </c>
      <c r="H133" s="480">
        <v>1583</v>
      </c>
      <c r="I133" s="480">
        <v>1608</v>
      </c>
    </row>
    <row r="134" spans="1:9">
      <c r="A134" s="480">
        <v>127</v>
      </c>
      <c r="B134" s="480" t="s">
        <v>172</v>
      </c>
      <c r="C134" s="480" t="s">
        <v>3</v>
      </c>
      <c r="D134" s="480" t="s">
        <v>169</v>
      </c>
      <c r="E134" s="480"/>
      <c r="F134" s="482">
        <v>1555</v>
      </c>
      <c r="G134" s="482">
        <v>1581</v>
      </c>
      <c r="H134" s="480">
        <v>1597</v>
      </c>
      <c r="I134" s="480">
        <v>1622</v>
      </c>
    </row>
    <row r="135" spans="1:9">
      <c r="A135" s="480">
        <v>128</v>
      </c>
      <c r="B135" s="480" t="s">
        <v>172</v>
      </c>
      <c r="C135" s="480" t="s">
        <v>3</v>
      </c>
      <c r="D135" s="480" t="s">
        <v>170</v>
      </c>
      <c r="E135" s="480"/>
      <c r="F135" s="482">
        <v>1582</v>
      </c>
      <c r="G135" s="482">
        <v>1613</v>
      </c>
      <c r="H135" s="480">
        <v>1637</v>
      </c>
      <c r="I135" s="480">
        <v>1666</v>
      </c>
    </row>
    <row r="136" spans="1:9">
      <c r="A136" s="480">
        <v>129</v>
      </c>
      <c r="B136" s="480" t="s">
        <v>173</v>
      </c>
      <c r="C136" s="480" t="s">
        <v>3</v>
      </c>
      <c r="D136" s="480" t="s">
        <v>45</v>
      </c>
      <c r="E136" s="480"/>
      <c r="F136" s="482">
        <v>2092</v>
      </c>
      <c r="G136" s="482">
        <v>2142</v>
      </c>
      <c r="H136" s="480">
        <v>2161</v>
      </c>
      <c r="I136" s="480">
        <v>2200</v>
      </c>
    </row>
    <row r="137" spans="1:9">
      <c r="A137" s="480">
        <v>130</v>
      </c>
      <c r="B137" s="480" t="s">
        <v>173</v>
      </c>
      <c r="C137" s="480" t="s">
        <v>3</v>
      </c>
      <c r="D137" s="480" t="s">
        <v>28</v>
      </c>
      <c r="E137" s="480"/>
      <c r="F137" s="482">
        <v>2173</v>
      </c>
      <c r="G137" s="482">
        <v>2222</v>
      </c>
      <c r="H137" s="480">
        <v>2237</v>
      </c>
      <c r="I137" s="480">
        <v>2276</v>
      </c>
    </row>
    <row r="138" spans="1:9">
      <c r="A138" s="480">
        <v>131</v>
      </c>
      <c r="B138" s="480" t="s">
        <v>173</v>
      </c>
      <c r="C138" s="480" t="s">
        <v>3</v>
      </c>
      <c r="D138" s="480" t="s">
        <v>157</v>
      </c>
      <c r="E138" s="480"/>
      <c r="F138" s="482">
        <v>3772</v>
      </c>
      <c r="G138" s="482">
        <v>3862</v>
      </c>
      <c r="H138" s="480">
        <v>3883</v>
      </c>
      <c r="I138" s="480">
        <v>3683</v>
      </c>
    </row>
    <row r="139" spans="1:9">
      <c r="A139" s="480">
        <v>132</v>
      </c>
      <c r="B139" s="480" t="s">
        <v>173</v>
      </c>
      <c r="C139" s="480" t="s">
        <v>3</v>
      </c>
      <c r="D139" s="480" t="s">
        <v>158</v>
      </c>
      <c r="E139" s="480"/>
      <c r="F139" s="482">
        <v>2568</v>
      </c>
      <c r="G139" s="482">
        <v>2610</v>
      </c>
      <c r="H139" s="480">
        <v>2621</v>
      </c>
      <c r="I139" s="480">
        <v>2660</v>
      </c>
    </row>
    <row r="140" spans="1:9">
      <c r="A140" s="480">
        <v>133</v>
      </c>
      <c r="B140" s="480" t="s">
        <v>173</v>
      </c>
      <c r="C140" s="480" t="s">
        <v>3</v>
      </c>
      <c r="D140" s="480" t="s">
        <v>159</v>
      </c>
      <c r="E140" s="480"/>
      <c r="F140" s="482">
        <v>1909</v>
      </c>
      <c r="G140" s="482">
        <v>1952</v>
      </c>
      <c r="H140" s="480">
        <v>1967</v>
      </c>
      <c r="I140" s="480">
        <v>2000</v>
      </c>
    </row>
    <row r="141" spans="1:9">
      <c r="A141" s="480">
        <v>134</v>
      </c>
      <c r="B141" s="480" t="s">
        <v>173</v>
      </c>
      <c r="C141" s="480" t="s">
        <v>3</v>
      </c>
      <c r="D141" s="480" t="s">
        <v>160</v>
      </c>
      <c r="F141" s="482">
        <v>1721</v>
      </c>
      <c r="G141" s="482">
        <v>1753</v>
      </c>
      <c r="H141" s="482">
        <v>1740</v>
      </c>
      <c r="I141" s="482">
        <v>1774</v>
      </c>
    </row>
    <row r="142" spans="1:9">
      <c r="A142" s="480">
        <v>135</v>
      </c>
      <c r="B142" s="480" t="s">
        <v>173</v>
      </c>
      <c r="C142" s="480" t="s">
        <v>3</v>
      </c>
      <c r="D142" s="480" t="s">
        <v>161</v>
      </c>
      <c r="E142" s="480"/>
      <c r="F142" s="482">
        <v>1482</v>
      </c>
      <c r="G142" s="482">
        <v>4367</v>
      </c>
      <c r="H142" s="480">
        <v>4313</v>
      </c>
      <c r="I142" s="480">
        <v>4333</v>
      </c>
    </row>
    <row r="143" spans="1:9">
      <c r="A143" s="480">
        <v>136</v>
      </c>
      <c r="B143" s="480" t="s">
        <v>173</v>
      </c>
      <c r="C143" s="480" t="s">
        <v>3</v>
      </c>
      <c r="D143" s="480" t="s">
        <v>162</v>
      </c>
      <c r="E143" s="480"/>
      <c r="F143" s="482">
        <v>2117</v>
      </c>
      <c r="G143" s="482">
        <v>2165</v>
      </c>
      <c r="H143" s="480">
        <v>2173</v>
      </c>
      <c r="I143" s="480">
        <v>2209</v>
      </c>
    </row>
    <row r="144" spans="1:9">
      <c r="A144" s="480">
        <v>137</v>
      </c>
      <c r="B144" s="480" t="s">
        <v>173</v>
      </c>
      <c r="C144" s="480" t="s">
        <v>3</v>
      </c>
      <c r="D144" s="480" t="s">
        <v>163</v>
      </c>
      <c r="F144" s="482">
        <v>1234</v>
      </c>
      <c r="G144" s="482">
        <v>1246</v>
      </c>
      <c r="H144" s="482">
        <v>1249</v>
      </c>
      <c r="I144" s="482">
        <v>1264</v>
      </c>
    </row>
    <row r="145" spans="1:9">
      <c r="A145" s="480">
        <v>138</v>
      </c>
      <c r="B145" s="480" t="s">
        <v>173</v>
      </c>
      <c r="C145" s="480" t="s">
        <v>3</v>
      </c>
      <c r="D145" s="480" t="s">
        <v>164</v>
      </c>
      <c r="E145" s="480"/>
      <c r="F145" s="482">
        <v>1986</v>
      </c>
      <c r="G145" s="482">
        <v>2035</v>
      </c>
      <c r="H145" s="480">
        <v>2053</v>
      </c>
      <c r="I145" s="480">
        <v>2092</v>
      </c>
    </row>
    <row r="146" spans="1:9">
      <c r="A146" s="480">
        <v>139</v>
      </c>
      <c r="B146" s="480" t="s">
        <v>173</v>
      </c>
      <c r="C146" s="480" t="s">
        <v>3</v>
      </c>
      <c r="D146" s="480" t="s">
        <v>165</v>
      </c>
      <c r="E146" s="480"/>
      <c r="F146" s="482">
        <v>2219</v>
      </c>
      <c r="G146" s="482">
        <v>2271</v>
      </c>
      <c r="H146" s="480">
        <v>2292</v>
      </c>
      <c r="I146" s="480">
        <v>2330</v>
      </c>
    </row>
    <row r="147" spans="1:9">
      <c r="A147" s="480">
        <v>140</v>
      </c>
      <c r="B147" s="480" t="s">
        <v>173</v>
      </c>
      <c r="C147" s="480" t="s">
        <v>3</v>
      </c>
      <c r="D147" s="480" t="s">
        <v>166</v>
      </c>
      <c r="E147" s="480"/>
      <c r="F147" s="482">
        <v>1618</v>
      </c>
      <c r="G147" s="482">
        <v>1630</v>
      </c>
      <c r="H147" s="480">
        <v>1637</v>
      </c>
      <c r="I147" s="480">
        <v>1660</v>
      </c>
    </row>
    <row r="148" spans="1:9">
      <c r="A148" s="480">
        <v>141</v>
      </c>
      <c r="B148" s="480" t="s">
        <v>173</v>
      </c>
      <c r="C148" s="480" t="s">
        <v>3</v>
      </c>
      <c r="D148" s="480" t="s">
        <v>167</v>
      </c>
      <c r="E148" s="480"/>
      <c r="F148" s="482">
        <v>2028</v>
      </c>
      <c r="G148" s="482">
        <v>2025</v>
      </c>
      <c r="H148" s="480">
        <v>2024</v>
      </c>
      <c r="I148" s="480">
        <v>2044</v>
      </c>
    </row>
    <row r="149" spans="1:9">
      <c r="A149" s="480">
        <v>142</v>
      </c>
      <c r="B149" s="480" t="s">
        <v>173</v>
      </c>
      <c r="C149" s="480" t="s">
        <v>3</v>
      </c>
      <c r="D149" s="480" t="s">
        <v>168</v>
      </c>
      <c r="E149" s="480"/>
      <c r="F149" s="482">
        <v>2128</v>
      </c>
      <c r="G149" s="482">
        <v>2193</v>
      </c>
      <c r="H149" s="480">
        <v>2227</v>
      </c>
      <c r="I149" s="480">
        <v>2284</v>
      </c>
    </row>
    <row r="150" spans="1:9">
      <c r="A150" s="480">
        <v>143</v>
      </c>
      <c r="B150" s="480" t="s">
        <v>173</v>
      </c>
      <c r="C150" s="480" t="s">
        <v>3</v>
      </c>
      <c r="D150" s="480" t="s">
        <v>169</v>
      </c>
      <c r="E150" s="480"/>
      <c r="F150" s="482">
        <v>2242</v>
      </c>
      <c r="G150" s="482">
        <v>2257</v>
      </c>
      <c r="H150" s="480">
        <v>2263</v>
      </c>
      <c r="I150" s="480">
        <v>2295</v>
      </c>
    </row>
    <row r="151" spans="1:9">
      <c r="A151" s="480">
        <v>144</v>
      </c>
      <c r="B151" s="480" t="s">
        <v>173</v>
      </c>
      <c r="C151" s="480" t="s">
        <v>3</v>
      </c>
      <c r="D151" s="480" t="s">
        <v>170</v>
      </c>
      <c r="E151" s="480"/>
      <c r="F151" s="482">
        <v>2508</v>
      </c>
      <c r="G151" s="482">
        <v>2501</v>
      </c>
      <c r="H151" s="480">
        <v>2504</v>
      </c>
      <c r="I151" s="480">
        <v>2528</v>
      </c>
    </row>
    <row r="152" spans="1:9">
      <c r="A152" s="480">
        <v>145</v>
      </c>
      <c r="B152" s="480" t="s">
        <v>174</v>
      </c>
      <c r="C152" s="480" t="s">
        <v>3</v>
      </c>
      <c r="D152" s="480" t="s">
        <v>45</v>
      </c>
      <c r="E152" s="482">
        <v>2643</v>
      </c>
      <c r="F152" s="482">
        <v>2664</v>
      </c>
      <c r="G152" s="482">
        <v>2721</v>
      </c>
      <c r="H152" s="480">
        <v>2745</v>
      </c>
      <c r="I152" s="480">
        <v>2785</v>
      </c>
    </row>
    <row r="153" spans="1:9">
      <c r="A153" s="480">
        <v>146</v>
      </c>
      <c r="B153" s="480" t="s">
        <v>174</v>
      </c>
      <c r="C153" s="480" t="s">
        <v>3</v>
      </c>
      <c r="D153" s="480" t="s">
        <v>28</v>
      </c>
      <c r="E153" s="482">
        <v>2708</v>
      </c>
      <c r="F153" s="482">
        <v>2733</v>
      </c>
      <c r="G153" s="482">
        <v>2787</v>
      </c>
      <c r="H153" s="480">
        <v>2807</v>
      </c>
      <c r="I153" s="480">
        <v>2845</v>
      </c>
    </row>
    <row r="154" spans="1:9">
      <c r="A154" s="480">
        <v>147</v>
      </c>
      <c r="B154" s="480" t="s">
        <v>174</v>
      </c>
      <c r="C154" s="480" t="s">
        <v>3</v>
      </c>
      <c r="D154" s="480" t="s">
        <v>157</v>
      </c>
      <c r="E154" s="482">
        <v>4602</v>
      </c>
      <c r="F154" s="482">
        <v>4607</v>
      </c>
      <c r="G154" s="482">
        <v>4700</v>
      </c>
      <c r="H154" s="480">
        <v>4719</v>
      </c>
      <c r="I154" s="480">
        <v>4537</v>
      </c>
    </row>
    <row r="155" spans="1:9">
      <c r="A155" s="480">
        <v>148</v>
      </c>
      <c r="B155" s="480" t="s">
        <v>174</v>
      </c>
      <c r="C155" s="480" t="s">
        <v>3</v>
      </c>
      <c r="D155" s="480" t="s">
        <v>158</v>
      </c>
      <c r="E155" s="482">
        <v>2864</v>
      </c>
      <c r="F155" s="482">
        <v>2880</v>
      </c>
      <c r="G155" s="482">
        <v>2928</v>
      </c>
      <c r="H155" s="480">
        <v>2942</v>
      </c>
      <c r="I155" s="480">
        <v>3038</v>
      </c>
    </row>
    <row r="156" spans="1:9">
      <c r="A156" s="480">
        <v>149</v>
      </c>
      <c r="B156" s="480" t="s">
        <v>174</v>
      </c>
      <c r="C156" s="480" t="s">
        <v>3</v>
      </c>
      <c r="D156" s="480" t="s">
        <v>159</v>
      </c>
      <c r="E156" s="482">
        <v>2157</v>
      </c>
      <c r="F156" s="482">
        <v>2169</v>
      </c>
      <c r="G156" s="482">
        <v>2222</v>
      </c>
      <c r="H156" s="480">
        <v>2237</v>
      </c>
      <c r="I156" s="480">
        <v>2278</v>
      </c>
    </row>
    <row r="157" spans="1:9">
      <c r="A157" s="480">
        <v>150</v>
      </c>
      <c r="B157" s="480" t="s">
        <v>174</v>
      </c>
      <c r="C157" s="480" t="s">
        <v>3</v>
      </c>
      <c r="D157" s="480" t="s">
        <v>160</v>
      </c>
      <c r="E157" s="482">
        <v>2307</v>
      </c>
      <c r="F157" s="482">
        <v>2318</v>
      </c>
      <c r="G157" s="482">
        <v>2358</v>
      </c>
      <c r="H157" s="482">
        <v>2326</v>
      </c>
      <c r="I157" s="482">
        <v>2379</v>
      </c>
    </row>
    <row r="158" spans="1:9">
      <c r="A158" s="480">
        <v>151</v>
      </c>
      <c r="B158" s="480" t="s">
        <v>174</v>
      </c>
      <c r="C158" s="480" t="s">
        <v>3</v>
      </c>
      <c r="D158" s="480" t="s">
        <v>161</v>
      </c>
      <c r="E158" s="482">
        <v>3606</v>
      </c>
      <c r="F158" s="482">
        <v>3656</v>
      </c>
      <c r="G158" s="482">
        <v>5597</v>
      </c>
      <c r="H158" s="480">
        <v>5546</v>
      </c>
      <c r="I158" s="480">
        <v>5499</v>
      </c>
    </row>
    <row r="159" spans="1:9">
      <c r="A159" s="480">
        <v>152</v>
      </c>
      <c r="B159" s="480" t="s">
        <v>174</v>
      </c>
      <c r="C159" s="480" t="s">
        <v>3</v>
      </c>
      <c r="D159" s="480" t="s">
        <v>162</v>
      </c>
      <c r="E159" s="482">
        <v>2670</v>
      </c>
      <c r="F159" s="482">
        <v>2693</v>
      </c>
      <c r="G159" s="482">
        <v>2746</v>
      </c>
      <c r="H159" s="480">
        <v>2758</v>
      </c>
      <c r="I159" s="480">
        <v>2795</v>
      </c>
    </row>
    <row r="160" spans="1:9">
      <c r="A160" s="480">
        <v>153</v>
      </c>
      <c r="B160" s="480" t="s">
        <v>174</v>
      </c>
      <c r="C160" s="480" t="s">
        <v>3</v>
      </c>
      <c r="D160" s="480" t="s">
        <v>163</v>
      </c>
      <c r="E160" s="482">
        <v>1299</v>
      </c>
      <c r="F160" s="482">
        <v>1310</v>
      </c>
      <c r="G160" s="482">
        <v>1324</v>
      </c>
      <c r="H160" s="482">
        <v>1328</v>
      </c>
      <c r="I160" s="482">
        <v>1340</v>
      </c>
    </row>
    <row r="161" spans="1:9">
      <c r="A161" s="480">
        <v>154</v>
      </c>
      <c r="B161" s="480" t="s">
        <v>174</v>
      </c>
      <c r="C161" s="480" t="s">
        <v>3</v>
      </c>
      <c r="D161" s="480" t="s">
        <v>164</v>
      </c>
      <c r="E161" s="482">
        <v>2518</v>
      </c>
      <c r="F161" s="482">
        <v>2543</v>
      </c>
      <c r="G161" s="482">
        <v>2598</v>
      </c>
      <c r="H161" s="480">
        <v>2623</v>
      </c>
      <c r="I161" s="480">
        <v>2667</v>
      </c>
    </row>
    <row r="162" spans="1:9">
      <c r="A162" s="480">
        <v>155</v>
      </c>
      <c r="B162" s="480" t="s">
        <v>174</v>
      </c>
      <c r="C162" s="480" t="s">
        <v>3</v>
      </c>
      <c r="D162" s="480" t="s">
        <v>165</v>
      </c>
      <c r="E162" s="482">
        <v>2818</v>
      </c>
      <c r="F162" s="482">
        <v>2834</v>
      </c>
      <c r="G162" s="482">
        <v>2889</v>
      </c>
      <c r="H162" s="480">
        <v>2912</v>
      </c>
      <c r="I162" s="480">
        <v>2945</v>
      </c>
    </row>
    <row r="163" spans="1:9">
      <c r="A163" s="480">
        <v>156</v>
      </c>
      <c r="B163" s="480" t="s">
        <v>174</v>
      </c>
      <c r="C163" s="480" t="s">
        <v>3</v>
      </c>
      <c r="D163" s="480" t="s">
        <v>166</v>
      </c>
      <c r="E163" s="482">
        <v>1806</v>
      </c>
      <c r="F163" s="482">
        <v>1805</v>
      </c>
      <c r="G163" s="482">
        <v>1847</v>
      </c>
      <c r="H163" s="480">
        <v>1861</v>
      </c>
      <c r="I163" s="480">
        <v>1895</v>
      </c>
    </row>
    <row r="164" spans="1:9">
      <c r="A164" s="480">
        <v>157</v>
      </c>
      <c r="B164" s="480" t="s">
        <v>174</v>
      </c>
      <c r="C164" s="480" t="s">
        <v>3</v>
      </c>
      <c r="D164" s="480" t="s">
        <v>167</v>
      </c>
      <c r="E164" s="482">
        <v>2402</v>
      </c>
      <c r="F164" s="482">
        <v>2417</v>
      </c>
      <c r="G164" s="482">
        <v>2446</v>
      </c>
      <c r="H164" s="480">
        <v>2448</v>
      </c>
      <c r="I164" s="480">
        <v>2463</v>
      </c>
    </row>
    <row r="165" spans="1:9">
      <c r="A165" s="480">
        <v>158</v>
      </c>
      <c r="B165" s="480" t="s">
        <v>174</v>
      </c>
      <c r="C165" s="480" t="s">
        <v>3</v>
      </c>
      <c r="D165" s="480" t="s">
        <v>168</v>
      </c>
      <c r="E165" s="482">
        <v>2671</v>
      </c>
      <c r="F165" s="482">
        <v>2705</v>
      </c>
      <c r="G165" s="482">
        <v>2771</v>
      </c>
      <c r="H165" s="480">
        <v>2810</v>
      </c>
      <c r="I165" s="480">
        <v>2863</v>
      </c>
    </row>
    <row r="166" spans="1:9">
      <c r="A166" s="480">
        <v>159</v>
      </c>
      <c r="B166" s="480" t="s">
        <v>174</v>
      </c>
      <c r="C166" s="480" t="s">
        <v>3</v>
      </c>
      <c r="D166" s="480" t="s">
        <v>169</v>
      </c>
      <c r="E166" s="482">
        <v>2848</v>
      </c>
      <c r="F166" s="482">
        <v>2847</v>
      </c>
      <c r="G166" s="482">
        <v>2885</v>
      </c>
      <c r="H166" s="480">
        <v>2894</v>
      </c>
      <c r="I166" s="480">
        <v>2927</v>
      </c>
    </row>
    <row r="167" spans="1:9">
      <c r="A167" s="480">
        <v>160</v>
      </c>
      <c r="B167" s="480" t="s">
        <v>174</v>
      </c>
      <c r="C167" s="480" t="s">
        <v>3</v>
      </c>
      <c r="D167" s="480" t="s">
        <v>170</v>
      </c>
      <c r="E167" s="482">
        <v>3365</v>
      </c>
      <c r="F167" s="482">
        <v>3350</v>
      </c>
      <c r="G167" s="482">
        <v>3381</v>
      </c>
      <c r="H167" s="480">
        <v>3370</v>
      </c>
      <c r="I167" s="480">
        <v>3377</v>
      </c>
    </row>
    <row r="168" spans="1:9">
      <c r="A168" s="480">
        <v>161</v>
      </c>
      <c r="B168" s="480" t="s">
        <v>156</v>
      </c>
      <c r="C168" s="480" t="s">
        <v>1</v>
      </c>
      <c r="D168" s="480" t="s">
        <v>45</v>
      </c>
      <c r="E168" s="482">
        <v>1892</v>
      </c>
      <c r="F168" s="482">
        <v>1904</v>
      </c>
      <c r="G168" s="482">
        <v>1935</v>
      </c>
      <c r="H168" s="480">
        <v>1947</v>
      </c>
      <c r="I168" s="480">
        <v>1957</v>
      </c>
    </row>
    <row r="169" spans="1:9">
      <c r="A169" s="480">
        <v>162</v>
      </c>
      <c r="B169" s="480" t="s">
        <v>156</v>
      </c>
      <c r="C169" s="480" t="s">
        <v>1</v>
      </c>
      <c r="D169" s="480" t="s">
        <v>28</v>
      </c>
      <c r="E169" s="482">
        <v>1939</v>
      </c>
      <c r="F169" s="482">
        <v>1956</v>
      </c>
      <c r="G169" s="482">
        <v>1989</v>
      </c>
      <c r="H169" s="480">
        <v>2002</v>
      </c>
      <c r="I169" s="480">
        <v>2016</v>
      </c>
    </row>
    <row r="170" spans="1:9">
      <c r="A170" s="480">
        <v>163</v>
      </c>
      <c r="B170" s="480" t="s">
        <v>156</v>
      </c>
      <c r="C170" s="480" t="s">
        <v>1</v>
      </c>
      <c r="D170" s="480" t="s">
        <v>157</v>
      </c>
      <c r="E170" s="482">
        <v>2288</v>
      </c>
      <c r="F170" s="482">
        <v>2363</v>
      </c>
      <c r="G170" s="482">
        <v>2397</v>
      </c>
      <c r="H170" s="480">
        <v>2404</v>
      </c>
      <c r="I170" s="480">
        <v>2393</v>
      </c>
    </row>
    <row r="171" spans="1:9">
      <c r="A171" s="480">
        <v>164</v>
      </c>
      <c r="B171" s="480" t="s">
        <v>156</v>
      </c>
      <c r="C171" s="480" t="s">
        <v>1</v>
      </c>
      <c r="D171" s="480" t="s">
        <v>158</v>
      </c>
      <c r="E171" s="482">
        <v>2342</v>
      </c>
      <c r="F171" s="482">
        <v>2349</v>
      </c>
      <c r="G171" s="482">
        <v>2362</v>
      </c>
      <c r="H171" s="480">
        <v>2369</v>
      </c>
      <c r="I171" s="480">
        <v>2394</v>
      </c>
    </row>
    <row r="172" spans="1:9">
      <c r="A172" s="480">
        <v>165</v>
      </c>
      <c r="B172" s="480" t="s">
        <v>156</v>
      </c>
      <c r="C172" s="480" t="s">
        <v>1</v>
      </c>
      <c r="D172" s="480" t="s">
        <v>159</v>
      </c>
      <c r="E172" s="482">
        <v>1752</v>
      </c>
      <c r="F172" s="482">
        <v>1755</v>
      </c>
      <c r="G172" s="482">
        <v>1785</v>
      </c>
      <c r="H172" s="480">
        <v>1795</v>
      </c>
      <c r="I172" s="480">
        <v>1802</v>
      </c>
    </row>
    <row r="173" spans="1:9">
      <c r="A173" s="480">
        <v>166</v>
      </c>
      <c r="B173" s="480" t="s">
        <v>156</v>
      </c>
      <c r="C173" s="480" t="s">
        <v>1</v>
      </c>
      <c r="D173" s="480" t="s">
        <v>160</v>
      </c>
      <c r="E173" s="482">
        <v>1538</v>
      </c>
      <c r="F173" s="482">
        <v>1518</v>
      </c>
      <c r="G173" s="482">
        <v>1566</v>
      </c>
      <c r="H173" s="482">
        <v>1560</v>
      </c>
      <c r="I173" s="482">
        <v>1567</v>
      </c>
    </row>
    <row r="174" spans="1:9">
      <c r="A174" s="480">
        <v>167</v>
      </c>
      <c r="B174" s="480" t="s">
        <v>156</v>
      </c>
      <c r="C174" s="480" t="s">
        <v>1</v>
      </c>
      <c r="D174" s="480" t="s">
        <v>161</v>
      </c>
      <c r="E174" s="482">
        <v>5347</v>
      </c>
      <c r="F174" s="482">
        <v>5403</v>
      </c>
      <c r="G174" s="482">
        <v>5442</v>
      </c>
      <c r="H174" s="480">
        <v>5520</v>
      </c>
      <c r="I174" s="480">
        <v>5563</v>
      </c>
    </row>
    <row r="175" spans="1:9">
      <c r="A175" s="480">
        <v>168</v>
      </c>
      <c r="B175" s="480" t="s">
        <v>156</v>
      </c>
      <c r="C175" s="480" t="s">
        <v>1</v>
      </c>
      <c r="D175" s="480" t="s">
        <v>162</v>
      </c>
      <c r="E175" s="482">
        <v>1902</v>
      </c>
      <c r="F175" s="482">
        <v>1914</v>
      </c>
      <c r="G175" s="482">
        <v>1943</v>
      </c>
      <c r="H175" s="480">
        <v>1950</v>
      </c>
      <c r="I175" s="480">
        <v>1960</v>
      </c>
    </row>
    <row r="176" spans="1:9">
      <c r="A176" s="480">
        <v>169</v>
      </c>
      <c r="B176" s="480" t="s">
        <v>156</v>
      </c>
      <c r="C176" s="480" t="s">
        <v>1</v>
      </c>
      <c r="D176" s="480" t="s">
        <v>163</v>
      </c>
      <c r="E176" s="482">
        <v>1227</v>
      </c>
      <c r="F176" s="482">
        <v>1233</v>
      </c>
      <c r="G176" s="482">
        <v>1253</v>
      </c>
      <c r="H176" s="482">
        <v>1269</v>
      </c>
      <c r="I176" s="482">
        <v>1295</v>
      </c>
    </row>
    <row r="177" spans="1:9">
      <c r="A177" s="480">
        <v>170</v>
      </c>
      <c r="B177" s="480" t="s">
        <v>156</v>
      </c>
      <c r="C177" s="480" t="s">
        <v>1</v>
      </c>
      <c r="D177" s="480" t="s">
        <v>164</v>
      </c>
      <c r="E177" s="482">
        <v>1876</v>
      </c>
      <c r="F177" s="482">
        <v>1890</v>
      </c>
      <c r="G177" s="482">
        <v>1922</v>
      </c>
      <c r="H177" s="480">
        <v>1932</v>
      </c>
      <c r="I177" s="480">
        <v>1944</v>
      </c>
    </row>
    <row r="178" spans="1:9">
      <c r="A178" s="480">
        <v>171</v>
      </c>
      <c r="B178" s="480" t="s">
        <v>156</v>
      </c>
      <c r="C178" s="480" t="s">
        <v>1</v>
      </c>
      <c r="D178" s="480" t="s">
        <v>165</v>
      </c>
      <c r="E178" s="482">
        <v>1961</v>
      </c>
      <c r="F178" s="482">
        <v>1964</v>
      </c>
      <c r="G178" s="482">
        <v>1993</v>
      </c>
      <c r="H178" s="480">
        <v>2009</v>
      </c>
      <c r="I178" s="480">
        <v>2017</v>
      </c>
    </row>
    <row r="179" spans="1:9">
      <c r="A179" s="480">
        <v>172</v>
      </c>
      <c r="B179" s="480" t="s">
        <v>156</v>
      </c>
      <c r="C179" s="480" t="s">
        <v>1</v>
      </c>
      <c r="D179" s="480" t="s">
        <v>166</v>
      </c>
      <c r="E179" s="482">
        <v>1618</v>
      </c>
      <c r="F179" s="482">
        <v>1616</v>
      </c>
      <c r="G179" s="482">
        <v>1639</v>
      </c>
      <c r="H179" s="480">
        <v>1638</v>
      </c>
      <c r="I179" s="480">
        <v>1653</v>
      </c>
    </row>
    <row r="180" spans="1:9">
      <c r="A180" s="480">
        <v>173</v>
      </c>
      <c r="B180" s="480" t="s">
        <v>156</v>
      </c>
      <c r="C180" s="480" t="s">
        <v>1</v>
      </c>
      <c r="D180" s="480" t="s">
        <v>167</v>
      </c>
      <c r="E180" s="482">
        <v>1845</v>
      </c>
      <c r="F180" s="482">
        <v>1866</v>
      </c>
      <c r="G180" s="482">
        <v>1898</v>
      </c>
      <c r="H180" s="480">
        <v>1908</v>
      </c>
      <c r="I180" s="480">
        <v>1918</v>
      </c>
    </row>
    <row r="181" spans="1:9">
      <c r="A181" s="480">
        <v>174</v>
      </c>
      <c r="B181" s="480" t="s">
        <v>156</v>
      </c>
      <c r="C181" s="480" t="s">
        <v>1</v>
      </c>
      <c r="D181" s="480" t="s">
        <v>168</v>
      </c>
      <c r="E181" s="482">
        <v>1936</v>
      </c>
      <c r="F181" s="482">
        <v>1949</v>
      </c>
      <c r="G181" s="482">
        <v>1981</v>
      </c>
      <c r="H181" s="480">
        <v>2000</v>
      </c>
      <c r="I181" s="480">
        <v>2014</v>
      </c>
    </row>
    <row r="182" spans="1:9">
      <c r="A182" s="480">
        <v>175</v>
      </c>
      <c r="B182" s="480" t="s">
        <v>156</v>
      </c>
      <c r="C182" s="480" t="s">
        <v>1</v>
      </c>
      <c r="D182" s="480" t="s">
        <v>169</v>
      </c>
      <c r="E182" s="482">
        <v>2160</v>
      </c>
      <c r="F182" s="482">
        <v>2140</v>
      </c>
      <c r="G182" s="482">
        <v>2147</v>
      </c>
      <c r="H182" s="480">
        <v>2139</v>
      </c>
      <c r="I182" s="480">
        <v>2129</v>
      </c>
    </row>
    <row r="183" spans="1:9">
      <c r="A183" s="480">
        <v>176</v>
      </c>
      <c r="B183" s="480" t="s">
        <v>156</v>
      </c>
      <c r="C183" s="480" t="s">
        <v>1</v>
      </c>
      <c r="D183" s="480" t="s">
        <v>170</v>
      </c>
      <c r="E183" s="482">
        <v>2659</v>
      </c>
      <c r="F183" s="482">
        <v>2654</v>
      </c>
      <c r="G183" s="482">
        <v>2660</v>
      </c>
      <c r="H183" s="480">
        <v>2652</v>
      </c>
      <c r="I183" s="480">
        <v>2630</v>
      </c>
    </row>
    <row r="184" spans="1:9">
      <c r="A184" s="480">
        <v>177</v>
      </c>
      <c r="B184" s="480" t="s">
        <v>171</v>
      </c>
      <c r="C184" s="480" t="s">
        <v>1</v>
      </c>
      <c r="D184" s="480" t="s">
        <v>45</v>
      </c>
      <c r="E184" s="482">
        <v>1454</v>
      </c>
      <c r="F184" s="482">
        <v>1455</v>
      </c>
      <c r="G184" s="482">
        <v>1474</v>
      </c>
      <c r="H184" s="480">
        <v>1474</v>
      </c>
      <c r="I184" s="480">
        <v>1479</v>
      </c>
    </row>
    <row r="185" spans="1:9">
      <c r="A185" s="480">
        <v>178</v>
      </c>
      <c r="B185" s="480" t="s">
        <v>171</v>
      </c>
      <c r="C185" s="480" t="s">
        <v>1</v>
      </c>
      <c r="D185" s="480" t="s">
        <v>28</v>
      </c>
      <c r="E185" s="482">
        <v>1551</v>
      </c>
      <c r="F185" s="482">
        <v>1553</v>
      </c>
      <c r="G185" s="482">
        <v>1574</v>
      </c>
      <c r="H185" s="480">
        <v>1578</v>
      </c>
      <c r="I185" s="480">
        <v>1587</v>
      </c>
    </row>
    <row r="186" spans="1:9">
      <c r="A186" s="480">
        <v>179</v>
      </c>
      <c r="B186" s="480" t="s">
        <v>171</v>
      </c>
      <c r="C186" s="480" t="s">
        <v>1</v>
      </c>
      <c r="D186" s="480" t="s">
        <v>157</v>
      </c>
      <c r="E186" s="482">
        <v>1816</v>
      </c>
      <c r="F186" s="482">
        <v>1862</v>
      </c>
      <c r="G186" s="482">
        <v>1901</v>
      </c>
      <c r="H186" s="480">
        <v>1902</v>
      </c>
      <c r="I186" s="480">
        <v>1912</v>
      </c>
    </row>
    <row r="187" spans="1:9">
      <c r="A187" s="480">
        <v>180</v>
      </c>
      <c r="B187" s="480" t="s">
        <v>171</v>
      </c>
      <c r="C187" s="480" t="s">
        <v>1</v>
      </c>
      <c r="D187" s="480" t="s">
        <v>158</v>
      </c>
      <c r="E187" s="482">
        <v>1754</v>
      </c>
      <c r="F187" s="482">
        <v>1764</v>
      </c>
      <c r="G187" s="482">
        <v>1804</v>
      </c>
      <c r="H187" s="480">
        <v>1805</v>
      </c>
      <c r="I187" s="480">
        <v>1831</v>
      </c>
    </row>
    <row r="188" spans="1:9">
      <c r="A188" s="480">
        <v>181</v>
      </c>
      <c r="B188" s="480" t="s">
        <v>171</v>
      </c>
      <c r="C188" s="480" t="s">
        <v>1</v>
      </c>
      <c r="D188" s="480" t="s">
        <v>159</v>
      </c>
      <c r="E188" s="482">
        <v>1494</v>
      </c>
      <c r="F188" s="482">
        <v>1495</v>
      </c>
      <c r="G188" s="482">
        <v>1513</v>
      </c>
      <c r="H188" s="480">
        <v>1512</v>
      </c>
      <c r="I188" s="480">
        <v>1517</v>
      </c>
    </row>
    <row r="189" spans="1:9">
      <c r="A189" s="480">
        <v>182</v>
      </c>
      <c r="B189" s="480" t="s">
        <v>171</v>
      </c>
      <c r="C189" s="480" t="s">
        <v>1</v>
      </c>
      <c r="D189" s="480" t="s">
        <v>160</v>
      </c>
      <c r="E189" s="482">
        <v>1333</v>
      </c>
      <c r="F189" s="482">
        <v>1288</v>
      </c>
      <c r="G189" s="482">
        <v>1350</v>
      </c>
      <c r="H189" s="482">
        <v>1342</v>
      </c>
      <c r="I189" s="482">
        <v>1348</v>
      </c>
    </row>
    <row r="190" spans="1:9">
      <c r="A190" s="480">
        <v>183</v>
      </c>
      <c r="B190" s="480" t="s">
        <v>171</v>
      </c>
      <c r="C190" s="480" t="s">
        <v>1</v>
      </c>
      <c r="D190" s="480" t="s">
        <v>161</v>
      </c>
      <c r="E190" s="482">
        <v>2881</v>
      </c>
      <c r="F190" s="482">
        <v>2930</v>
      </c>
      <c r="G190" s="482">
        <v>3018</v>
      </c>
      <c r="H190" s="480">
        <v>3085</v>
      </c>
      <c r="I190" s="480">
        <v>3107</v>
      </c>
    </row>
    <row r="191" spans="1:9">
      <c r="A191" s="480">
        <v>184</v>
      </c>
      <c r="B191" s="480" t="s">
        <v>171</v>
      </c>
      <c r="C191" s="480" t="s">
        <v>1</v>
      </c>
      <c r="D191" s="480" t="s">
        <v>162</v>
      </c>
      <c r="E191" s="482">
        <v>1474</v>
      </c>
      <c r="F191" s="482">
        <v>1475</v>
      </c>
      <c r="G191" s="482">
        <v>1491</v>
      </c>
      <c r="H191" s="480">
        <v>1482</v>
      </c>
      <c r="I191" s="480">
        <v>1484</v>
      </c>
    </row>
    <row r="192" spans="1:9">
      <c r="A192" s="480">
        <v>185</v>
      </c>
      <c r="B192" s="480" t="s">
        <v>171</v>
      </c>
      <c r="C192" s="480" t="s">
        <v>1</v>
      </c>
      <c r="D192" s="480" t="s">
        <v>163</v>
      </c>
      <c r="E192" s="482">
        <v>1144</v>
      </c>
      <c r="F192" s="482">
        <v>1145</v>
      </c>
      <c r="G192" s="482">
        <v>1153</v>
      </c>
      <c r="H192" s="482">
        <v>1155</v>
      </c>
      <c r="I192" s="482">
        <v>1180</v>
      </c>
    </row>
    <row r="193" spans="1:9">
      <c r="A193" s="480">
        <v>186</v>
      </c>
      <c r="B193" s="480" t="s">
        <v>171</v>
      </c>
      <c r="C193" s="480" t="s">
        <v>1</v>
      </c>
      <c r="D193" s="480" t="s">
        <v>164</v>
      </c>
      <c r="E193" s="482">
        <v>1453</v>
      </c>
      <c r="F193" s="482">
        <v>1454</v>
      </c>
      <c r="G193" s="482">
        <v>1473</v>
      </c>
      <c r="H193" s="480">
        <v>1472</v>
      </c>
      <c r="I193" s="480">
        <v>1478</v>
      </c>
    </row>
    <row r="194" spans="1:9">
      <c r="A194" s="480">
        <v>187</v>
      </c>
      <c r="B194" s="480" t="s">
        <v>171</v>
      </c>
      <c r="C194" s="480" t="s">
        <v>1</v>
      </c>
      <c r="D194" s="480" t="s">
        <v>165</v>
      </c>
      <c r="E194" s="482">
        <v>1458</v>
      </c>
      <c r="F194" s="482">
        <v>1459</v>
      </c>
      <c r="G194" s="482">
        <v>1476</v>
      </c>
      <c r="H194" s="480">
        <v>1479</v>
      </c>
      <c r="I194" s="480">
        <v>1481</v>
      </c>
    </row>
    <row r="195" spans="1:9">
      <c r="A195" s="480">
        <v>188</v>
      </c>
      <c r="B195" s="480" t="s">
        <v>171</v>
      </c>
      <c r="C195" s="480" t="s">
        <v>1</v>
      </c>
      <c r="D195" s="480" t="s">
        <v>166</v>
      </c>
      <c r="E195" s="482">
        <v>1327</v>
      </c>
      <c r="F195" s="482">
        <v>1328</v>
      </c>
      <c r="G195" s="482">
        <v>1354</v>
      </c>
      <c r="H195" s="480">
        <v>1363</v>
      </c>
      <c r="I195" s="480">
        <v>1374</v>
      </c>
    </row>
    <row r="196" spans="1:9">
      <c r="A196" s="480">
        <v>189</v>
      </c>
      <c r="B196" s="480" t="s">
        <v>171</v>
      </c>
      <c r="C196" s="480" t="s">
        <v>1</v>
      </c>
      <c r="D196" s="480" t="s">
        <v>167</v>
      </c>
      <c r="E196" s="482">
        <v>1472</v>
      </c>
      <c r="F196" s="482">
        <v>1473</v>
      </c>
      <c r="G196" s="482">
        <v>1489</v>
      </c>
      <c r="H196" s="480">
        <v>1485</v>
      </c>
      <c r="I196" s="480">
        <v>1487</v>
      </c>
    </row>
    <row r="197" spans="1:9">
      <c r="A197" s="480">
        <v>190</v>
      </c>
      <c r="B197" s="480" t="s">
        <v>171</v>
      </c>
      <c r="C197" s="480" t="s">
        <v>1</v>
      </c>
      <c r="D197" s="480" t="s">
        <v>168</v>
      </c>
      <c r="E197" s="482">
        <v>1503</v>
      </c>
      <c r="F197" s="482">
        <v>1506</v>
      </c>
      <c r="G197" s="482">
        <v>1524</v>
      </c>
      <c r="H197" s="480">
        <v>1523</v>
      </c>
      <c r="I197" s="480">
        <v>1526</v>
      </c>
    </row>
    <row r="198" spans="1:9">
      <c r="A198" s="480">
        <v>191</v>
      </c>
      <c r="B198" s="480" t="s">
        <v>171</v>
      </c>
      <c r="C198" s="480" t="s">
        <v>1</v>
      </c>
      <c r="D198" s="480" t="s">
        <v>169</v>
      </c>
      <c r="E198" s="482">
        <v>1531</v>
      </c>
      <c r="F198" s="482">
        <v>1528</v>
      </c>
      <c r="G198" s="482">
        <v>1546</v>
      </c>
      <c r="H198" s="480">
        <v>1545</v>
      </c>
      <c r="I198" s="480">
        <v>1548</v>
      </c>
    </row>
    <row r="199" spans="1:9">
      <c r="A199" s="480">
        <v>192</v>
      </c>
      <c r="B199" s="480" t="s">
        <v>171</v>
      </c>
      <c r="C199" s="480" t="s">
        <v>1</v>
      </c>
      <c r="D199" s="480" t="s">
        <v>170</v>
      </c>
      <c r="E199" s="482">
        <v>1557</v>
      </c>
      <c r="F199" s="482">
        <v>1566</v>
      </c>
      <c r="G199" s="482">
        <v>1585</v>
      </c>
      <c r="H199" s="480">
        <v>1590</v>
      </c>
      <c r="I199" s="480">
        <v>1594</v>
      </c>
    </row>
    <row r="200" spans="1:9">
      <c r="A200" s="480">
        <v>193</v>
      </c>
      <c r="B200" s="480" t="s">
        <v>172</v>
      </c>
      <c r="C200" s="480" t="s">
        <v>1</v>
      </c>
      <c r="D200" s="480" t="s">
        <v>45</v>
      </c>
      <c r="E200" s="480"/>
      <c r="F200" s="482">
        <v>1623</v>
      </c>
      <c r="G200" s="482">
        <v>1646</v>
      </c>
      <c r="H200" s="480">
        <v>1650</v>
      </c>
      <c r="I200" s="480">
        <v>1657</v>
      </c>
    </row>
    <row r="201" spans="1:9">
      <c r="A201" s="480">
        <v>194</v>
      </c>
      <c r="B201" s="480" t="s">
        <v>172</v>
      </c>
      <c r="C201" s="480" t="s">
        <v>1</v>
      </c>
      <c r="D201" s="480" t="s">
        <v>28</v>
      </c>
      <c r="E201" s="480"/>
      <c r="F201" s="482">
        <v>1719</v>
      </c>
      <c r="G201" s="482">
        <v>1750</v>
      </c>
      <c r="H201" s="480">
        <v>1758</v>
      </c>
      <c r="I201" s="480">
        <v>1768</v>
      </c>
    </row>
    <row r="202" spans="1:9">
      <c r="A202" s="480">
        <v>195</v>
      </c>
      <c r="B202" s="480" t="s">
        <v>172</v>
      </c>
      <c r="C202" s="480" t="s">
        <v>1</v>
      </c>
      <c r="D202" s="480" t="s">
        <v>157</v>
      </c>
      <c r="E202" s="480"/>
      <c r="F202" s="482">
        <v>2010</v>
      </c>
      <c r="G202" s="482">
        <v>2049</v>
      </c>
      <c r="H202" s="480">
        <v>2056</v>
      </c>
      <c r="I202" s="480">
        <v>2067</v>
      </c>
    </row>
    <row r="203" spans="1:9">
      <c r="A203" s="480">
        <v>196</v>
      </c>
      <c r="B203" s="480" t="s">
        <v>172</v>
      </c>
      <c r="C203" s="480" t="s">
        <v>1</v>
      </c>
      <c r="D203" s="480" t="s">
        <v>158</v>
      </c>
      <c r="E203" s="480"/>
      <c r="F203" s="482">
        <v>1979</v>
      </c>
      <c r="G203" s="482">
        <v>2007</v>
      </c>
      <c r="H203" s="480">
        <v>2014</v>
      </c>
      <c r="I203" s="480">
        <v>2034</v>
      </c>
    </row>
    <row r="204" spans="1:9">
      <c r="A204" s="480">
        <v>197</v>
      </c>
      <c r="B204" s="480" t="s">
        <v>172</v>
      </c>
      <c r="C204" s="480" t="s">
        <v>1</v>
      </c>
      <c r="D204" s="480" t="s">
        <v>159</v>
      </c>
      <c r="E204" s="480"/>
      <c r="F204" s="482">
        <v>1597</v>
      </c>
      <c r="G204" s="482">
        <v>1619</v>
      </c>
      <c r="H204" s="480">
        <v>1625</v>
      </c>
      <c r="I204" s="480">
        <v>1632</v>
      </c>
    </row>
    <row r="205" spans="1:9">
      <c r="A205" s="480">
        <v>198</v>
      </c>
      <c r="B205" s="480" t="s">
        <v>172</v>
      </c>
      <c r="C205" s="480" t="s">
        <v>1</v>
      </c>
      <c r="D205" s="480" t="s">
        <v>160</v>
      </c>
      <c r="F205" s="482">
        <v>1381</v>
      </c>
      <c r="G205" s="482">
        <v>1428</v>
      </c>
      <c r="H205" s="482">
        <v>1422</v>
      </c>
      <c r="I205" s="482">
        <v>1429</v>
      </c>
    </row>
    <row r="206" spans="1:9">
      <c r="A206" s="480">
        <v>199</v>
      </c>
      <c r="B206" s="480" t="s">
        <v>172</v>
      </c>
      <c r="C206" s="480" t="s">
        <v>1</v>
      </c>
      <c r="D206" s="480" t="s">
        <v>161</v>
      </c>
      <c r="E206" s="480"/>
      <c r="F206" s="482">
        <v>3937</v>
      </c>
      <c r="G206" s="482">
        <v>3981</v>
      </c>
      <c r="H206" s="480">
        <v>4054</v>
      </c>
      <c r="I206" s="480">
        <v>4071</v>
      </c>
    </row>
    <row r="207" spans="1:9">
      <c r="A207" s="480">
        <v>200</v>
      </c>
      <c r="B207" s="480" t="s">
        <v>172</v>
      </c>
      <c r="C207" s="480" t="s">
        <v>1</v>
      </c>
      <c r="D207" s="480" t="s">
        <v>162</v>
      </c>
      <c r="E207" s="480"/>
      <c r="F207" s="482">
        <v>1637</v>
      </c>
      <c r="G207" s="482">
        <v>1658</v>
      </c>
      <c r="H207" s="480">
        <v>1655</v>
      </c>
      <c r="I207" s="480">
        <v>1661</v>
      </c>
    </row>
    <row r="208" spans="1:9">
      <c r="A208" s="480">
        <v>201</v>
      </c>
      <c r="B208" s="480" t="s">
        <v>172</v>
      </c>
      <c r="C208" s="480" t="s">
        <v>1</v>
      </c>
      <c r="D208" s="480" t="s">
        <v>163</v>
      </c>
      <c r="F208" s="482">
        <v>1194</v>
      </c>
      <c r="G208" s="482">
        <v>1203</v>
      </c>
      <c r="H208" s="482">
        <v>1206</v>
      </c>
      <c r="I208" s="482">
        <v>1226</v>
      </c>
    </row>
    <row r="209" spans="1:9">
      <c r="A209" s="480">
        <v>202</v>
      </c>
      <c r="B209" s="480" t="s">
        <v>172</v>
      </c>
      <c r="C209" s="480" t="s">
        <v>1</v>
      </c>
      <c r="D209" s="480" t="s">
        <v>164</v>
      </c>
      <c r="E209" s="480"/>
      <c r="F209" s="482">
        <v>1619</v>
      </c>
      <c r="G209" s="482">
        <v>1642</v>
      </c>
      <c r="H209" s="480">
        <v>1644</v>
      </c>
      <c r="I209" s="480">
        <v>1652</v>
      </c>
    </row>
    <row r="210" spans="1:9">
      <c r="A210" s="480">
        <v>203</v>
      </c>
      <c r="B210" s="480" t="s">
        <v>172</v>
      </c>
      <c r="C210" s="480" t="s">
        <v>1</v>
      </c>
      <c r="D210" s="480" t="s">
        <v>165</v>
      </c>
      <c r="E210" s="480"/>
      <c r="F210" s="482">
        <v>1640</v>
      </c>
      <c r="G210" s="482">
        <v>1664</v>
      </c>
      <c r="H210" s="480">
        <v>1672</v>
      </c>
      <c r="I210" s="480">
        <v>1679</v>
      </c>
    </row>
    <row r="211" spans="1:9">
      <c r="A211" s="480">
        <v>204</v>
      </c>
      <c r="B211" s="480" t="s">
        <v>172</v>
      </c>
      <c r="C211" s="480" t="s">
        <v>1</v>
      </c>
      <c r="D211" s="480" t="s">
        <v>166</v>
      </c>
      <c r="E211" s="480"/>
      <c r="F211" s="482">
        <v>1445</v>
      </c>
      <c r="G211" s="482">
        <v>1468</v>
      </c>
      <c r="H211" s="480">
        <v>1471</v>
      </c>
      <c r="I211" s="480">
        <v>1482</v>
      </c>
    </row>
    <row r="212" spans="1:9">
      <c r="A212" s="480">
        <v>205</v>
      </c>
      <c r="B212" s="480" t="s">
        <v>172</v>
      </c>
      <c r="C212" s="480" t="s">
        <v>1</v>
      </c>
      <c r="D212" s="480" t="s">
        <v>167</v>
      </c>
      <c r="E212" s="480"/>
      <c r="F212" s="482">
        <v>1629</v>
      </c>
      <c r="G212" s="482">
        <v>1649</v>
      </c>
      <c r="H212" s="480">
        <v>1648</v>
      </c>
      <c r="I212" s="480">
        <v>1650</v>
      </c>
    </row>
    <row r="213" spans="1:9">
      <c r="A213" s="480">
        <v>206</v>
      </c>
      <c r="B213" s="480" t="s">
        <v>172</v>
      </c>
      <c r="C213" s="480" t="s">
        <v>1</v>
      </c>
      <c r="D213" s="480" t="s">
        <v>168</v>
      </c>
      <c r="E213" s="480"/>
      <c r="F213" s="482">
        <v>1673</v>
      </c>
      <c r="G213" s="482">
        <v>1697</v>
      </c>
      <c r="H213" s="480">
        <v>1706</v>
      </c>
      <c r="I213" s="480">
        <v>1715</v>
      </c>
    </row>
    <row r="214" spans="1:9">
      <c r="A214" s="480">
        <v>207</v>
      </c>
      <c r="B214" s="480" t="s">
        <v>172</v>
      </c>
      <c r="C214" s="480" t="s">
        <v>1</v>
      </c>
      <c r="D214" s="480" t="s">
        <v>169</v>
      </c>
      <c r="E214" s="480"/>
      <c r="F214" s="482">
        <v>1754</v>
      </c>
      <c r="G214" s="482">
        <v>1772</v>
      </c>
      <c r="H214" s="480">
        <v>1775</v>
      </c>
      <c r="I214" s="480">
        <v>1774</v>
      </c>
    </row>
    <row r="215" spans="1:9">
      <c r="A215" s="480">
        <v>208</v>
      </c>
      <c r="B215" s="480" t="s">
        <v>172</v>
      </c>
      <c r="C215" s="480" t="s">
        <v>1</v>
      </c>
      <c r="D215" s="480" t="s">
        <v>170</v>
      </c>
      <c r="E215" s="480"/>
      <c r="F215" s="482">
        <v>1940</v>
      </c>
      <c r="G215" s="482">
        <v>1950</v>
      </c>
      <c r="H215" s="480">
        <v>1942</v>
      </c>
      <c r="I215" s="480">
        <v>1922</v>
      </c>
    </row>
    <row r="216" spans="1:9">
      <c r="A216" s="480">
        <v>209</v>
      </c>
      <c r="B216" s="480" t="s">
        <v>173</v>
      </c>
      <c r="C216" s="480" t="s">
        <v>1</v>
      </c>
      <c r="D216" s="480" t="s">
        <v>45</v>
      </c>
      <c r="E216" s="480"/>
      <c r="F216" s="482">
        <v>2415</v>
      </c>
      <c r="G216" s="482">
        <v>2442</v>
      </c>
      <c r="H216" s="480">
        <v>2456</v>
      </c>
      <c r="I216" s="480">
        <v>2460</v>
      </c>
    </row>
    <row r="217" spans="1:9">
      <c r="A217" s="480">
        <v>210</v>
      </c>
      <c r="B217" s="480" t="s">
        <v>173</v>
      </c>
      <c r="C217" s="480" t="s">
        <v>1</v>
      </c>
      <c r="D217" s="480" t="s">
        <v>28</v>
      </c>
      <c r="E217" s="480"/>
      <c r="F217" s="482">
        <v>2377</v>
      </c>
      <c r="G217" s="482">
        <v>2404</v>
      </c>
      <c r="H217" s="480">
        <v>2419</v>
      </c>
      <c r="I217" s="480">
        <v>2428</v>
      </c>
    </row>
    <row r="218" spans="1:9">
      <c r="A218" s="480">
        <v>211</v>
      </c>
      <c r="B218" s="480" t="s">
        <v>173</v>
      </c>
      <c r="C218" s="480" t="s">
        <v>1</v>
      </c>
      <c r="D218" s="480" t="s">
        <v>157</v>
      </c>
      <c r="E218" s="480"/>
      <c r="F218" s="482">
        <v>2875</v>
      </c>
      <c r="G218" s="482">
        <v>2890</v>
      </c>
      <c r="H218" s="480">
        <v>2879</v>
      </c>
      <c r="I218" s="480">
        <v>2841</v>
      </c>
    </row>
    <row r="219" spans="1:9">
      <c r="A219" s="480">
        <v>212</v>
      </c>
      <c r="B219" s="480" t="s">
        <v>173</v>
      </c>
      <c r="C219" s="480" t="s">
        <v>1</v>
      </c>
      <c r="D219" s="480" t="s">
        <v>158</v>
      </c>
      <c r="E219" s="480"/>
      <c r="F219" s="482">
        <v>2647</v>
      </c>
      <c r="G219" s="482">
        <v>2670</v>
      </c>
      <c r="H219" s="480">
        <v>2675</v>
      </c>
      <c r="I219" s="480">
        <v>2695</v>
      </c>
    </row>
    <row r="220" spans="1:9">
      <c r="A220" s="480">
        <v>213</v>
      </c>
      <c r="B220" s="480" t="s">
        <v>173</v>
      </c>
      <c r="C220" s="480" t="s">
        <v>1</v>
      </c>
      <c r="D220" s="480" t="s">
        <v>159</v>
      </c>
      <c r="E220" s="480"/>
      <c r="F220" s="482">
        <v>1940</v>
      </c>
      <c r="G220" s="482">
        <v>1969</v>
      </c>
      <c r="H220" s="480">
        <v>1983</v>
      </c>
      <c r="I220" s="480">
        <v>1991</v>
      </c>
    </row>
    <row r="221" spans="1:9">
      <c r="A221" s="480">
        <v>214</v>
      </c>
      <c r="B221" s="480" t="s">
        <v>173</v>
      </c>
      <c r="C221" s="480" t="s">
        <v>1</v>
      </c>
      <c r="D221" s="480" t="s">
        <v>160</v>
      </c>
      <c r="F221" s="482">
        <v>1667</v>
      </c>
      <c r="G221" s="482">
        <v>1718</v>
      </c>
      <c r="H221" s="482">
        <v>1719</v>
      </c>
      <c r="I221" s="482">
        <v>1742</v>
      </c>
    </row>
    <row r="222" spans="1:9">
      <c r="A222" s="480">
        <v>215</v>
      </c>
      <c r="B222" s="480" t="s">
        <v>173</v>
      </c>
      <c r="C222" s="480" t="s">
        <v>1</v>
      </c>
      <c r="D222" s="480" t="s">
        <v>161</v>
      </c>
      <c r="E222" s="480"/>
      <c r="F222" s="482">
        <v>6765</v>
      </c>
      <c r="G222" s="482">
        <v>6850</v>
      </c>
      <c r="H222" s="480">
        <v>6947</v>
      </c>
      <c r="I222" s="480">
        <v>6969</v>
      </c>
    </row>
    <row r="223" spans="1:9">
      <c r="A223" s="480">
        <v>216</v>
      </c>
      <c r="B223" s="480" t="s">
        <v>173</v>
      </c>
      <c r="C223" s="480" t="s">
        <v>1</v>
      </c>
      <c r="D223" s="480" t="s">
        <v>162</v>
      </c>
      <c r="E223" s="480"/>
      <c r="F223" s="482">
        <v>2430</v>
      </c>
      <c r="G223" s="482">
        <v>2454</v>
      </c>
      <c r="H223" s="480">
        <v>2461</v>
      </c>
      <c r="I223" s="480">
        <v>2464</v>
      </c>
    </row>
    <row r="224" spans="1:9">
      <c r="A224" s="480">
        <v>217</v>
      </c>
      <c r="B224" s="480" t="s">
        <v>173</v>
      </c>
      <c r="C224" s="480" t="s">
        <v>1</v>
      </c>
      <c r="D224" s="480" t="s">
        <v>163</v>
      </c>
      <c r="F224" s="482">
        <v>1293</v>
      </c>
      <c r="G224" s="482">
        <v>1314</v>
      </c>
      <c r="H224" s="482">
        <v>1334</v>
      </c>
      <c r="I224" s="482">
        <v>1363</v>
      </c>
    </row>
    <row r="225" spans="1:9">
      <c r="A225" s="480">
        <v>218</v>
      </c>
      <c r="B225" s="480" t="s">
        <v>173</v>
      </c>
      <c r="C225" s="480" t="s">
        <v>1</v>
      </c>
      <c r="D225" s="480" t="s">
        <v>164</v>
      </c>
      <c r="E225" s="480"/>
      <c r="F225" s="482">
        <v>2346</v>
      </c>
      <c r="G225" s="482">
        <v>2373</v>
      </c>
      <c r="H225" s="480">
        <v>2388</v>
      </c>
      <c r="I225" s="480">
        <v>2396</v>
      </c>
    </row>
    <row r="226" spans="1:9">
      <c r="A226" s="480">
        <v>219</v>
      </c>
      <c r="B226" s="480" t="s">
        <v>173</v>
      </c>
      <c r="C226" s="480" t="s">
        <v>1</v>
      </c>
      <c r="D226" s="480" t="s">
        <v>165</v>
      </c>
      <c r="E226" s="480"/>
      <c r="F226" s="482">
        <v>2765</v>
      </c>
      <c r="G226" s="482">
        <v>2786</v>
      </c>
      <c r="H226" s="480">
        <v>2813</v>
      </c>
      <c r="I226" s="480">
        <v>2797</v>
      </c>
    </row>
    <row r="227" spans="1:9">
      <c r="A227" s="480">
        <v>220</v>
      </c>
      <c r="B227" s="480" t="s">
        <v>173</v>
      </c>
      <c r="C227" s="480" t="s">
        <v>1</v>
      </c>
      <c r="D227" s="480" t="s">
        <v>166</v>
      </c>
      <c r="E227" s="480"/>
      <c r="F227" s="482">
        <v>1833</v>
      </c>
      <c r="G227" s="482">
        <v>1863</v>
      </c>
      <c r="H227" s="480">
        <v>1865</v>
      </c>
      <c r="I227" s="480">
        <v>1884</v>
      </c>
    </row>
    <row r="228" spans="1:9">
      <c r="A228" s="480">
        <v>221</v>
      </c>
      <c r="B228" s="480" t="s">
        <v>173</v>
      </c>
      <c r="C228" s="480" t="s">
        <v>1</v>
      </c>
      <c r="D228" s="480" t="s">
        <v>167</v>
      </c>
      <c r="E228" s="480"/>
      <c r="F228" s="482">
        <v>2188</v>
      </c>
      <c r="G228" s="482">
        <v>2213</v>
      </c>
      <c r="H228" s="480">
        <v>2231</v>
      </c>
      <c r="I228" s="480">
        <v>2240</v>
      </c>
    </row>
    <row r="229" spans="1:9">
      <c r="A229" s="480">
        <v>222</v>
      </c>
      <c r="B229" s="480" t="s">
        <v>173</v>
      </c>
      <c r="C229" s="480" t="s">
        <v>1</v>
      </c>
      <c r="D229" s="480" t="s">
        <v>168</v>
      </c>
      <c r="E229" s="480"/>
      <c r="F229" s="482">
        <v>2498</v>
      </c>
      <c r="G229" s="482">
        <v>2527</v>
      </c>
      <c r="H229" s="480">
        <v>2541</v>
      </c>
      <c r="I229" s="480">
        <v>2548</v>
      </c>
    </row>
    <row r="230" spans="1:9">
      <c r="A230" s="480">
        <v>223</v>
      </c>
      <c r="B230" s="480" t="s">
        <v>173</v>
      </c>
      <c r="C230" s="480" t="s">
        <v>1</v>
      </c>
      <c r="D230" s="480" t="s">
        <v>169</v>
      </c>
      <c r="E230" s="480"/>
      <c r="F230" s="482">
        <v>2731</v>
      </c>
      <c r="G230" s="482">
        <v>2741</v>
      </c>
      <c r="H230" s="480">
        <v>2741</v>
      </c>
      <c r="I230" s="480">
        <v>2735</v>
      </c>
    </row>
    <row r="231" spans="1:9">
      <c r="A231" s="480">
        <v>224</v>
      </c>
      <c r="B231" s="480" t="s">
        <v>173</v>
      </c>
      <c r="C231" s="480" t="s">
        <v>1</v>
      </c>
      <c r="D231" s="480" t="s">
        <v>170</v>
      </c>
      <c r="E231" s="480"/>
      <c r="F231" s="482">
        <v>3961</v>
      </c>
      <c r="G231" s="482">
        <v>3872</v>
      </c>
      <c r="H231" s="480">
        <v>3846</v>
      </c>
      <c r="I231" s="480">
        <v>3768</v>
      </c>
    </row>
    <row r="232" spans="1:9">
      <c r="A232" s="480">
        <v>225</v>
      </c>
      <c r="B232" s="480" t="s">
        <v>174</v>
      </c>
      <c r="C232" s="480" t="s">
        <v>1</v>
      </c>
      <c r="D232" s="480" t="s">
        <v>45</v>
      </c>
      <c r="E232" s="482">
        <v>3129</v>
      </c>
      <c r="F232" s="482">
        <v>3172</v>
      </c>
      <c r="G232" s="482">
        <v>3199</v>
      </c>
      <c r="H232" s="480">
        <v>3242</v>
      </c>
      <c r="I232" s="480">
        <v>3227</v>
      </c>
    </row>
    <row r="233" spans="1:9">
      <c r="A233" s="480">
        <v>226</v>
      </c>
      <c r="B233" s="480" t="s">
        <v>174</v>
      </c>
      <c r="C233" s="480" t="s">
        <v>1</v>
      </c>
      <c r="D233" s="480" t="s">
        <v>28</v>
      </c>
      <c r="E233" s="482">
        <v>2792</v>
      </c>
      <c r="F233" s="482">
        <v>2819</v>
      </c>
      <c r="G233" s="482">
        <v>2843</v>
      </c>
      <c r="H233" s="480">
        <v>2859</v>
      </c>
      <c r="I233" s="480">
        <v>2861</v>
      </c>
    </row>
    <row r="234" spans="1:9">
      <c r="A234" s="480">
        <v>227</v>
      </c>
      <c r="B234" s="480" t="s">
        <v>174</v>
      </c>
      <c r="C234" s="480" t="s">
        <v>1</v>
      </c>
      <c r="D234" s="480" t="s">
        <v>157</v>
      </c>
      <c r="E234" s="482">
        <v>3361</v>
      </c>
      <c r="F234" s="482">
        <v>3399</v>
      </c>
      <c r="G234" s="482">
        <v>3404</v>
      </c>
      <c r="H234" s="480">
        <v>3403</v>
      </c>
      <c r="I234" s="480">
        <v>3339</v>
      </c>
    </row>
    <row r="235" spans="1:9">
      <c r="A235" s="480">
        <v>228</v>
      </c>
      <c r="B235" s="480" t="s">
        <v>174</v>
      </c>
      <c r="C235" s="480" t="s">
        <v>1</v>
      </c>
      <c r="D235" s="480" t="s">
        <v>158</v>
      </c>
      <c r="E235" s="482">
        <v>2849</v>
      </c>
      <c r="F235" s="482">
        <v>2854</v>
      </c>
      <c r="G235" s="482">
        <v>2879</v>
      </c>
      <c r="H235" s="480">
        <v>2887</v>
      </c>
      <c r="I235" s="480">
        <v>2904</v>
      </c>
    </row>
    <row r="236" spans="1:9">
      <c r="A236" s="480">
        <v>229</v>
      </c>
      <c r="B236" s="480" t="s">
        <v>174</v>
      </c>
      <c r="C236" s="480" t="s">
        <v>1</v>
      </c>
      <c r="D236" s="480" t="s">
        <v>159</v>
      </c>
      <c r="E236" s="482">
        <v>2151</v>
      </c>
      <c r="F236" s="482">
        <v>2149</v>
      </c>
      <c r="G236" s="482">
        <v>2176</v>
      </c>
      <c r="H236" s="480">
        <v>2189</v>
      </c>
      <c r="I236" s="480">
        <v>2192</v>
      </c>
    </row>
    <row r="237" spans="1:9">
      <c r="A237" s="480">
        <v>230</v>
      </c>
      <c r="B237" s="480" t="s">
        <v>174</v>
      </c>
      <c r="C237" s="480" t="s">
        <v>1</v>
      </c>
      <c r="D237" s="480" t="s">
        <v>160</v>
      </c>
      <c r="E237" s="482">
        <v>2032</v>
      </c>
      <c r="F237" s="482">
        <v>1995</v>
      </c>
      <c r="G237" s="482">
        <v>2054</v>
      </c>
      <c r="H237" s="482">
        <v>2074</v>
      </c>
      <c r="I237" s="482">
        <v>2096</v>
      </c>
    </row>
    <row r="238" spans="1:9">
      <c r="A238" s="480">
        <v>231</v>
      </c>
      <c r="B238" s="480" t="s">
        <v>174</v>
      </c>
      <c r="C238" s="480" t="s">
        <v>1</v>
      </c>
      <c r="D238" s="480" t="s">
        <v>161</v>
      </c>
      <c r="E238" s="482">
        <v>7799</v>
      </c>
      <c r="F238" s="482">
        <v>7890</v>
      </c>
      <c r="G238" s="482">
        <v>8015</v>
      </c>
      <c r="H238" s="480">
        <v>8164</v>
      </c>
      <c r="I238" s="480">
        <v>8268</v>
      </c>
    </row>
    <row r="239" spans="1:9">
      <c r="A239" s="480">
        <v>232</v>
      </c>
      <c r="B239" s="480" t="s">
        <v>174</v>
      </c>
      <c r="C239" s="480" t="s">
        <v>1</v>
      </c>
      <c r="D239" s="480" t="s">
        <v>162</v>
      </c>
      <c r="E239" s="482">
        <v>3148</v>
      </c>
      <c r="F239" s="482">
        <v>3192</v>
      </c>
      <c r="G239" s="482">
        <v>3217</v>
      </c>
      <c r="H239" s="480">
        <v>3251</v>
      </c>
      <c r="I239" s="480">
        <v>3233</v>
      </c>
    </row>
    <row r="240" spans="1:9">
      <c r="A240" s="480">
        <v>233</v>
      </c>
      <c r="B240" s="480" t="s">
        <v>174</v>
      </c>
      <c r="C240" s="480" t="s">
        <v>1</v>
      </c>
      <c r="D240" s="480" t="s">
        <v>163</v>
      </c>
      <c r="E240" s="482">
        <v>1354</v>
      </c>
      <c r="F240" s="482">
        <v>1356</v>
      </c>
      <c r="G240" s="482">
        <v>1387</v>
      </c>
      <c r="H240" s="482">
        <v>1421</v>
      </c>
      <c r="I240" s="482">
        <v>1485</v>
      </c>
    </row>
    <row r="241" spans="1:9">
      <c r="A241" s="480">
        <v>234</v>
      </c>
      <c r="B241" s="480" t="s">
        <v>174</v>
      </c>
      <c r="C241" s="480" t="s">
        <v>1</v>
      </c>
      <c r="D241" s="480" t="s">
        <v>164</v>
      </c>
      <c r="E241" s="482">
        <v>2864</v>
      </c>
      <c r="F241" s="482">
        <v>2901</v>
      </c>
      <c r="G241" s="482">
        <v>2932</v>
      </c>
      <c r="H241" s="480">
        <v>2960</v>
      </c>
      <c r="I241" s="480">
        <v>2962</v>
      </c>
    </row>
    <row r="242" spans="1:9">
      <c r="A242" s="480">
        <v>235</v>
      </c>
      <c r="B242" s="480" t="s">
        <v>174</v>
      </c>
      <c r="C242" s="480" t="s">
        <v>1</v>
      </c>
      <c r="D242" s="480" t="s">
        <v>165</v>
      </c>
      <c r="E242" s="482">
        <v>5498</v>
      </c>
      <c r="F242" s="482">
        <v>5543</v>
      </c>
      <c r="G242" s="482">
        <v>5589</v>
      </c>
      <c r="H242" s="480">
        <v>5678</v>
      </c>
      <c r="I242" s="480">
        <v>5684</v>
      </c>
    </row>
    <row r="243" spans="1:9">
      <c r="A243" s="480">
        <v>236</v>
      </c>
      <c r="B243" s="480" t="s">
        <v>174</v>
      </c>
      <c r="C243" s="480" t="s">
        <v>1</v>
      </c>
      <c r="D243" s="480" t="s">
        <v>166</v>
      </c>
      <c r="E243" s="482">
        <v>1993</v>
      </c>
      <c r="F243" s="482">
        <v>2012</v>
      </c>
      <c r="G243" s="482">
        <v>2049</v>
      </c>
      <c r="H243" s="480">
        <v>2065</v>
      </c>
      <c r="I243" s="480">
        <v>2090</v>
      </c>
    </row>
    <row r="244" spans="1:9">
      <c r="A244" s="480">
        <v>237</v>
      </c>
      <c r="B244" s="480" t="s">
        <v>174</v>
      </c>
      <c r="C244" s="480" t="s">
        <v>1</v>
      </c>
      <c r="D244" s="480" t="s">
        <v>167</v>
      </c>
      <c r="E244" s="482">
        <v>2685</v>
      </c>
      <c r="F244" s="482">
        <v>2749</v>
      </c>
      <c r="G244" s="482">
        <v>2808</v>
      </c>
      <c r="H244" s="480">
        <v>2873</v>
      </c>
      <c r="I244" s="480">
        <v>2887</v>
      </c>
    </row>
    <row r="245" spans="1:9">
      <c r="A245" s="480">
        <v>238</v>
      </c>
      <c r="B245" s="480" t="s">
        <v>174</v>
      </c>
      <c r="C245" s="480" t="s">
        <v>1</v>
      </c>
      <c r="D245" s="480" t="s">
        <v>168</v>
      </c>
      <c r="E245" s="482">
        <v>3048</v>
      </c>
      <c r="F245" s="482">
        <v>3101</v>
      </c>
      <c r="G245" s="482">
        <v>3131</v>
      </c>
      <c r="H245" s="480">
        <v>3165</v>
      </c>
      <c r="I245" s="480">
        <v>3145</v>
      </c>
    </row>
    <row r="246" spans="1:9">
      <c r="A246" s="480">
        <v>239</v>
      </c>
      <c r="B246" s="480" t="s">
        <v>174</v>
      </c>
      <c r="C246" s="480" t="s">
        <v>1</v>
      </c>
      <c r="D246" s="480" t="s">
        <v>169</v>
      </c>
      <c r="E246" s="482">
        <v>3574</v>
      </c>
      <c r="F246" s="482">
        <v>3586</v>
      </c>
      <c r="G246" s="482">
        <v>3564</v>
      </c>
      <c r="H246" s="480">
        <v>3565</v>
      </c>
      <c r="I246" s="480">
        <v>3501</v>
      </c>
    </row>
    <row r="247" spans="1:9">
      <c r="A247" s="480">
        <v>240</v>
      </c>
      <c r="B247" s="480" t="s">
        <v>174</v>
      </c>
      <c r="C247" s="480" t="s">
        <v>1</v>
      </c>
      <c r="D247" s="480" t="s">
        <v>170</v>
      </c>
      <c r="E247" s="482">
        <v>6970</v>
      </c>
      <c r="F247" s="482">
        <v>6959</v>
      </c>
      <c r="G247" s="482">
        <v>7018</v>
      </c>
      <c r="H247" s="480">
        <v>7073</v>
      </c>
      <c r="I247" s="480">
        <v>7041</v>
      </c>
    </row>
    <row r="251" spans="1:9">
      <c r="B251" s="480" t="s">
        <v>175</v>
      </c>
      <c r="C251" s="480" t="s">
        <v>88</v>
      </c>
      <c r="D251" s="480" t="s">
        <v>45</v>
      </c>
      <c r="E251" s="490"/>
      <c r="F251" s="490">
        <f t="shared" ref="F251:I251" si="0">F72/F24</f>
        <v>2.42</v>
      </c>
      <c r="G251" s="490">
        <f t="shared" si="0"/>
        <v>2.41</v>
      </c>
      <c r="H251" s="490">
        <f t="shared" si="0"/>
        <v>2.41</v>
      </c>
      <c r="I251" s="490">
        <f t="shared" si="0"/>
        <v>2.42</v>
      </c>
    </row>
    <row r="252" spans="1:9">
      <c r="B252" s="480" t="s">
        <v>175</v>
      </c>
      <c r="C252" s="480" t="s">
        <v>88</v>
      </c>
      <c r="D252" s="480" t="s">
        <v>28</v>
      </c>
      <c r="E252" s="490"/>
      <c r="F252" s="490">
        <f t="shared" ref="F252:I266" si="1">F73/F25</f>
        <v>2.11</v>
      </c>
      <c r="G252" s="490">
        <f t="shared" si="1"/>
        <v>2.09</v>
      </c>
      <c r="H252" s="490">
        <f t="shared" si="1"/>
        <v>2.11</v>
      </c>
      <c r="I252" s="490">
        <f t="shared" si="1"/>
        <v>2.12</v>
      </c>
    </row>
    <row r="253" spans="1:9">
      <c r="B253" s="480" t="s">
        <v>175</v>
      </c>
      <c r="C253" s="480" t="s">
        <v>88</v>
      </c>
      <c r="D253" s="480" t="s">
        <v>157</v>
      </c>
      <c r="E253" s="490"/>
      <c r="F253" s="490">
        <f t="shared" si="1"/>
        <v>2.12</v>
      </c>
      <c r="G253" s="490">
        <f t="shared" si="1"/>
        <v>2.08</v>
      </c>
      <c r="H253" s="490">
        <f t="shared" si="1"/>
        <v>2.12</v>
      </c>
      <c r="I253" s="490">
        <f t="shared" si="1"/>
        <v>2.13</v>
      </c>
    </row>
    <row r="254" spans="1:9">
      <c r="B254" s="480" t="s">
        <v>175</v>
      </c>
      <c r="C254" s="480" t="s">
        <v>88</v>
      </c>
      <c r="D254" s="480" t="s">
        <v>158</v>
      </c>
      <c r="E254" s="490"/>
      <c r="F254" s="490">
        <f t="shared" si="1"/>
        <v>1.6</v>
      </c>
      <c r="G254" s="490">
        <f t="shared" si="1"/>
        <v>1.6</v>
      </c>
      <c r="H254" s="490">
        <f t="shared" si="1"/>
        <v>1.6</v>
      </c>
      <c r="I254" s="490">
        <f t="shared" si="1"/>
        <v>1.63</v>
      </c>
    </row>
    <row r="255" spans="1:9">
      <c r="B255" s="480" t="s">
        <v>175</v>
      </c>
      <c r="C255" s="480" t="s">
        <v>88</v>
      </c>
      <c r="D255" s="480" t="s">
        <v>159</v>
      </c>
      <c r="E255" s="490"/>
      <c r="F255" s="490">
        <f t="shared" si="1"/>
        <v>1.56</v>
      </c>
      <c r="G255" s="490">
        <f t="shared" si="1"/>
        <v>1.57</v>
      </c>
      <c r="H255" s="490">
        <f t="shared" si="1"/>
        <v>1.58</v>
      </c>
      <c r="I255" s="490">
        <f t="shared" si="1"/>
        <v>1.59</v>
      </c>
    </row>
    <row r="256" spans="1:9">
      <c r="B256" s="480" t="s">
        <v>175</v>
      </c>
      <c r="C256" s="480" t="s">
        <v>88</v>
      </c>
      <c r="D256" s="480" t="s">
        <v>160</v>
      </c>
      <c r="E256" s="490"/>
      <c r="F256" s="490">
        <f t="shared" si="1"/>
        <v>2.63</v>
      </c>
      <c r="G256" s="490">
        <f t="shared" si="1"/>
        <v>2.62</v>
      </c>
      <c r="H256" s="490">
        <f t="shared" si="1"/>
        <v>2.6</v>
      </c>
      <c r="I256" s="490">
        <f t="shared" si="1"/>
        <v>2.5499999999999998</v>
      </c>
    </row>
    <row r="257" spans="2:9">
      <c r="B257" s="480" t="s">
        <v>175</v>
      </c>
      <c r="C257" s="480" t="s">
        <v>88</v>
      </c>
      <c r="D257" s="480" t="s">
        <v>161</v>
      </c>
      <c r="E257" s="490"/>
      <c r="F257" s="490">
        <f t="shared" si="1"/>
        <v>2.0099999999999998</v>
      </c>
      <c r="G257" s="490">
        <f t="shared" si="1"/>
        <v>1.89</v>
      </c>
      <c r="H257" s="490">
        <f t="shared" si="1"/>
        <v>1.89</v>
      </c>
      <c r="I257" s="490">
        <f t="shared" si="1"/>
        <v>1.86</v>
      </c>
    </row>
    <row r="258" spans="2:9">
      <c r="B258" s="480" t="s">
        <v>175</v>
      </c>
      <c r="C258" s="480" t="s">
        <v>88</v>
      </c>
      <c r="D258" s="480" t="s">
        <v>162</v>
      </c>
      <c r="E258" s="490"/>
      <c r="F258" s="490">
        <f t="shared" si="1"/>
        <v>2.2999999999999998</v>
      </c>
      <c r="G258" s="490">
        <f t="shared" si="1"/>
        <v>2.31</v>
      </c>
      <c r="H258" s="490">
        <f t="shared" si="1"/>
        <v>2.34</v>
      </c>
      <c r="I258" s="490">
        <f t="shared" si="1"/>
        <v>2.39</v>
      </c>
    </row>
    <row r="259" spans="2:9">
      <c r="B259" s="480" t="s">
        <v>175</v>
      </c>
      <c r="C259" s="480" t="s">
        <v>88</v>
      </c>
      <c r="D259" s="480" t="s">
        <v>163</v>
      </c>
      <c r="E259" s="490"/>
      <c r="F259" s="490">
        <f t="shared" si="1"/>
        <v>1.06</v>
      </c>
      <c r="G259" s="490">
        <f t="shared" si="1"/>
        <v>1.07</v>
      </c>
      <c r="H259" s="490">
        <f t="shared" si="1"/>
        <v>1.07</v>
      </c>
      <c r="I259" s="490">
        <f t="shared" si="1"/>
        <v>1.1100000000000001</v>
      </c>
    </row>
    <row r="260" spans="2:9">
      <c r="B260" s="480" t="s">
        <v>175</v>
      </c>
      <c r="C260" s="480" t="s">
        <v>88</v>
      </c>
      <c r="D260" s="480" t="s">
        <v>164</v>
      </c>
      <c r="E260" s="490"/>
      <c r="F260" s="490">
        <f t="shared" si="1"/>
        <v>2.2999999999999998</v>
      </c>
      <c r="G260" s="490">
        <f t="shared" si="1"/>
        <v>2.2799999999999998</v>
      </c>
      <c r="H260" s="490">
        <f t="shared" si="1"/>
        <v>2.29</v>
      </c>
      <c r="I260" s="490">
        <f t="shared" si="1"/>
        <v>2.31</v>
      </c>
    </row>
    <row r="261" spans="2:9">
      <c r="B261" s="480" t="s">
        <v>175</v>
      </c>
      <c r="C261" s="480" t="s">
        <v>88</v>
      </c>
      <c r="D261" s="480" t="s">
        <v>165</v>
      </c>
      <c r="E261" s="490"/>
      <c r="F261" s="490">
        <f t="shared" si="1"/>
        <v>2.5099999999999998</v>
      </c>
      <c r="G261" s="490">
        <f t="shared" si="1"/>
        <v>2.5</v>
      </c>
      <c r="H261" s="490">
        <f t="shared" si="1"/>
        <v>2.5099999999999998</v>
      </c>
      <c r="I261" s="490">
        <f t="shared" si="1"/>
        <v>2.5099999999999998</v>
      </c>
    </row>
    <row r="262" spans="2:9">
      <c r="B262" s="480" t="s">
        <v>175</v>
      </c>
      <c r="C262" s="480" t="s">
        <v>88</v>
      </c>
      <c r="D262" s="480" t="s">
        <v>166</v>
      </c>
      <c r="E262" s="490"/>
      <c r="F262" s="490">
        <f t="shared" si="1"/>
        <v>1.93</v>
      </c>
      <c r="G262" s="490">
        <f t="shared" si="1"/>
        <v>1.9</v>
      </c>
      <c r="H262" s="490">
        <f t="shared" si="1"/>
        <v>1.87</v>
      </c>
      <c r="I262" s="490">
        <f t="shared" si="1"/>
        <v>1.88</v>
      </c>
    </row>
    <row r="263" spans="2:9">
      <c r="B263" s="480" t="s">
        <v>175</v>
      </c>
      <c r="C263" s="480" t="s">
        <v>88</v>
      </c>
      <c r="D263" s="480" t="s">
        <v>167</v>
      </c>
      <c r="E263" s="490"/>
      <c r="F263" s="490">
        <f t="shared" si="1"/>
        <v>1.93</v>
      </c>
      <c r="G263" s="490">
        <f t="shared" si="1"/>
        <v>1.95</v>
      </c>
      <c r="H263" s="490">
        <f t="shared" si="1"/>
        <v>1.94</v>
      </c>
      <c r="I263" s="490">
        <f t="shared" si="1"/>
        <v>1.96</v>
      </c>
    </row>
    <row r="264" spans="2:9">
      <c r="B264" s="480" t="s">
        <v>175</v>
      </c>
      <c r="C264" s="480" t="s">
        <v>88</v>
      </c>
      <c r="D264" s="480" t="s">
        <v>168</v>
      </c>
      <c r="E264" s="490"/>
      <c r="F264" s="490">
        <f t="shared" si="1"/>
        <v>2.09</v>
      </c>
      <c r="G264" s="490">
        <f t="shared" si="1"/>
        <v>2.08</v>
      </c>
      <c r="H264" s="490">
        <f t="shared" si="1"/>
        <v>2.06</v>
      </c>
      <c r="I264" s="490">
        <f t="shared" si="1"/>
        <v>2.06</v>
      </c>
    </row>
    <row r="265" spans="2:9">
      <c r="B265" s="480" t="s">
        <v>175</v>
      </c>
      <c r="C265" s="480" t="s">
        <v>88</v>
      </c>
      <c r="D265" s="480" t="s">
        <v>169</v>
      </c>
      <c r="E265" s="490"/>
      <c r="F265" s="490">
        <f t="shared" si="1"/>
        <v>2.39</v>
      </c>
      <c r="G265" s="490">
        <f t="shared" si="1"/>
        <v>2.38</v>
      </c>
      <c r="H265" s="490">
        <f t="shared" si="1"/>
        <v>2.38</v>
      </c>
      <c r="I265" s="490">
        <f t="shared" si="1"/>
        <v>2.37</v>
      </c>
    </row>
    <row r="266" spans="2:9">
      <c r="B266" s="480" t="s">
        <v>175</v>
      </c>
      <c r="C266" s="480" t="s">
        <v>88</v>
      </c>
      <c r="D266" s="480" t="s">
        <v>170</v>
      </c>
      <c r="E266" s="490"/>
      <c r="F266" s="490">
        <f t="shared" si="1"/>
        <v>2.77</v>
      </c>
      <c r="G266" s="490">
        <f t="shared" si="1"/>
        <v>2.76</v>
      </c>
      <c r="H266" s="490">
        <f t="shared" si="1"/>
        <v>2.78</v>
      </c>
      <c r="I266" s="490">
        <f t="shared" si="1"/>
        <v>2.76</v>
      </c>
    </row>
    <row r="268" spans="2:9">
      <c r="B268" s="480" t="s">
        <v>176</v>
      </c>
      <c r="C268" s="480" t="s">
        <v>88</v>
      </c>
      <c r="D268" s="480" t="s">
        <v>177</v>
      </c>
      <c r="E268" s="491"/>
      <c r="F268" s="491">
        <f t="shared" ref="F268:I268" si="2">F29/F25</f>
        <v>0.67900000000000005</v>
      </c>
      <c r="G268" s="491">
        <f t="shared" si="2"/>
        <v>0.66300000000000003</v>
      </c>
      <c r="H268" s="491">
        <f t="shared" si="2"/>
        <v>0.66700000000000004</v>
      </c>
      <c r="I268" s="491">
        <f t="shared" si="2"/>
        <v>0.66700000000000004</v>
      </c>
    </row>
    <row r="269" spans="2:9">
      <c r="D269" s="480" t="s">
        <v>178</v>
      </c>
      <c r="E269" s="491"/>
      <c r="F269" s="491">
        <f t="shared" ref="F269:I269" si="3">F45/F41</f>
        <v>0.66600000000000004</v>
      </c>
      <c r="G269" s="491">
        <f t="shared" si="3"/>
        <v>0.64</v>
      </c>
      <c r="H269" s="491">
        <f t="shared" si="3"/>
        <v>0.63300000000000001</v>
      </c>
      <c r="I269" s="491">
        <f t="shared" si="3"/>
        <v>0.61599999999999999</v>
      </c>
    </row>
    <row r="270" spans="2:9">
      <c r="D270" s="480" t="s">
        <v>179</v>
      </c>
      <c r="E270" s="491">
        <f t="shared" ref="E270:I270" si="4">E13/E9</f>
        <v>0.747</v>
      </c>
      <c r="F270" s="491">
        <f t="shared" si="4"/>
        <v>0.75</v>
      </c>
      <c r="G270" s="491">
        <f t="shared" si="4"/>
        <v>0.71599999999999997</v>
      </c>
      <c r="H270" s="491">
        <f t="shared" si="4"/>
        <v>0.71099999999999997</v>
      </c>
      <c r="I270" s="491">
        <f t="shared" si="4"/>
        <v>0.68700000000000006</v>
      </c>
    </row>
    <row r="271" spans="2:9">
      <c r="D271" s="480" t="s">
        <v>180</v>
      </c>
      <c r="E271" s="491"/>
      <c r="F271" s="491">
        <f t="shared" ref="F271:I271" si="5">F61/F57</f>
        <v>0.79100000000000004</v>
      </c>
      <c r="G271" s="491">
        <f t="shared" si="5"/>
        <v>0.75600000000000001</v>
      </c>
      <c r="H271" s="491">
        <f t="shared" si="5"/>
        <v>0.747</v>
      </c>
      <c r="I271" s="491">
        <f t="shared" si="5"/>
        <v>0.73199999999999998</v>
      </c>
    </row>
    <row r="272" spans="2:9">
      <c r="D272" s="480" t="s">
        <v>181</v>
      </c>
      <c r="E272" s="491">
        <f t="shared" ref="E272:I272" si="6">E77/E73</f>
        <v>0.84899999999999998</v>
      </c>
      <c r="F272" s="491">
        <f t="shared" si="6"/>
        <v>0.84599999999999997</v>
      </c>
      <c r="G272" s="491">
        <f t="shared" si="6"/>
        <v>0.83199999999999996</v>
      </c>
      <c r="H272" s="491">
        <f t="shared" si="6"/>
        <v>0.81899999999999995</v>
      </c>
      <c r="I272" s="491">
        <f t="shared" si="6"/>
        <v>0.80400000000000005</v>
      </c>
    </row>
  </sheetData>
  <autoFilter ref="A7:I247"/>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sheetPr>
  <dimension ref="A1:P19"/>
  <sheetViews>
    <sheetView showGridLines="0" workbookViewId="0"/>
  </sheetViews>
  <sheetFormatPr baseColWidth="10" defaultColWidth="9.140625" defaultRowHeight="12.75"/>
  <cols>
    <col min="1" max="1" width="13.85546875" bestFit="1" customWidth="1"/>
    <col min="2" max="2" width="8.140625" customWidth="1"/>
    <col min="3" max="4" width="6.28515625" customWidth="1"/>
    <col min="5" max="5" width="6.140625" customWidth="1"/>
    <col min="6" max="6" width="6.42578125" customWidth="1"/>
    <col min="7" max="7" width="5.7109375" customWidth="1"/>
    <col min="8" max="8" width="6.42578125" customWidth="1"/>
    <col min="9" max="10" width="6.5703125" customWidth="1"/>
    <col min="11" max="12" width="6.85546875" customWidth="1"/>
    <col min="13" max="13" width="10" bestFit="1" customWidth="1"/>
  </cols>
  <sheetData>
    <row r="1" spans="1:16" s="72" customFormat="1" ht="15">
      <c r="A1" s="71" t="s">
        <v>90</v>
      </c>
    </row>
    <row r="3" spans="1:16" ht="19.5" customHeight="1">
      <c r="A3" s="73"/>
      <c r="B3" s="83">
        <v>2009</v>
      </c>
      <c r="C3" s="83">
        <v>2010</v>
      </c>
      <c r="D3" s="83">
        <v>2011</v>
      </c>
      <c r="E3" s="83">
        <v>2012</v>
      </c>
      <c r="F3" s="83">
        <v>2013</v>
      </c>
      <c r="G3" s="83">
        <v>2014</v>
      </c>
      <c r="H3" s="83">
        <v>2015</v>
      </c>
      <c r="I3" s="84">
        <v>2016</v>
      </c>
      <c r="J3" s="84">
        <v>2017</v>
      </c>
      <c r="K3" s="84">
        <v>2018</v>
      </c>
      <c r="L3" s="84">
        <v>2019</v>
      </c>
    </row>
    <row r="4" spans="1:16" ht="21.75" customHeight="1">
      <c r="A4" s="79" t="s">
        <v>13</v>
      </c>
      <c r="B4" s="75"/>
      <c r="C4" s="75"/>
      <c r="D4" s="75"/>
      <c r="E4" s="75"/>
      <c r="F4" s="76">
        <v>13.9</v>
      </c>
      <c r="G4" s="76">
        <v>13.3</v>
      </c>
      <c r="H4" s="77">
        <v>13.1</v>
      </c>
      <c r="I4" s="204">
        <v>12.9</v>
      </c>
      <c r="J4" s="204">
        <v>12.6</v>
      </c>
      <c r="K4" s="204">
        <v>12.3</v>
      </c>
      <c r="L4" s="204">
        <v>12.6</v>
      </c>
      <c r="P4" s="449"/>
    </row>
    <row r="5" spans="1:16" ht="33.75" customHeight="1">
      <c r="A5" s="80" t="s">
        <v>88</v>
      </c>
      <c r="B5" s="78">
        <v>14.4</v>
      </c>
      <c r="C5" s="78">
        <v>15.2</v>
      </c>
      <c r="D5" s="78">
        <v>15</v>
      </c>
      <c r="E5" s="78">
        <v>14.8</v>
      </c>
      <c r="F5" s="78">
        <v>14.7</v>
      </c>
      <c r="G5" s="78">
        <v>14.6</v>
      </c>
      <c r="H5" s="78">
        <v>14.4</v>
      </c>
      <c r="I5" s="203">
        <v>14.3</v>
      </c>
      <c r="J5" s="203">
        <v>13.5</v>
      </c>
      <c r="K5" s="203">
        <v>13.5</v>
      </c>
      <c r="L5" s="203">
        <v>13.6</v>
      </c>
    </row>
    <row r="6" spans="1:16" ht="18" customHeight="1">
      <c r="A6" s="81" t="s">
        <v>3</v>
      </c>
      <c r="B6" s="76">
        <v>10.5</v>
      </c>
      <c r="C6" s="76">
        <v>10.6</v>
      </c>
      <c r="D6" s="76">
        <v>10.8</v>
      </c>
      <c r="E6" s="76">
        <v>10.3</v>
      </c>
      <c r="F6" s="76">
        <v>9.9</v>
      </c>
      <c r="G6" s="76">
        <v>9.3000000000000007</v>
      </c>
      <c r="H6" s="76">
        <v>9.3000000000000007</v>
      </c>
      <c r="I6" s="204">
        <v>9.1</v>
      </c>
      <c r="J6" s="393">
        <v>9.1</v>
      </c>
      <c r="K6" s="203">
        <v>9.1999999999999993</v>
      </c>
      <c r="L6" s="203">
        <v>8.9</v>
      </c>
    </row>
    <row r="7" spans="1:16" ht="25.5" customHeight="1">
      <c r="A7" s="82" t="s">
        <v>10</v>
      </c>
      <c r="B7" s="76">
        <v>21.6</v>
      </c>
      <c r="C7" s="76">
        <v>22.1</v>
      </c>
      <c r="D7" s="76">
        <v>21.9</v>
      </c>
      <c r="E7" s="76">
        <v>22</v>
      </c>
      <c r="F7" s="76">
        <v>22.3</v>
      </c>
      <c r="G7" s="76">
        <v>21.4</v>
      </c>
      <c r="H7" s="343" t="s">
        <v>47</v>
      </c>
      <c r="I7" s="204">
        <v>21.1</v>
      </c>
      <c r="J7" s="393">
        <v>21</v>
      </c>
      <c r="K7" s="203">
        <v>21.3</v>
      </c>
      <c r="L7" s="203">
        <v>21.1</v>
      </c>
    </row>
    <row r="8" spans="1:16" ht="36">
      <c r="A8" s="74" t="s">
        <v>11</v>
      </c>
      <c r="B8" s="75"/>
      <c r="C8" s="75"/>
      <c r="D8" s="75"/>
      <c r="E8" s="75"/>
      <c r="F8" s="76">
        <v>8.5</v>
      </c>
      <c r="G8" s="76">
        <v>7.7</v>
      </c>
      <c r="H8" s="343" t="s">
        <v>47</v>
      </c>
      <c r="I8" s="204">
        <v>8</v>
      </c>
      <c r="J8" s="393">
        <v>7.2</v>
      </c>
      <c r="K8" s="203">
        <v>7.4</v>
      </c>
      <c r="L8" s="203">
        <v>7.2</v>
      </c>
    </row>
    <row r="9" spans="1:16" ht="23.25" customHeight="1">
      <c r="A9" s="81" t="s">
        <v>1</v>
      </c>
      <c r="B9" s="75"/>
      <c r="C9" s="75"/>
      <c r="D9" s="75"/>
      <c r="E9" s="75"/>
      <c r="F9" s="75"/>
      <c r="G9" s="76">
        <v>20.9</v>
      </c>
      <c r="H9" s="343" t="s">
        <v>47</v>
      </c>
      <c r="I9" s="204">
        <v>20.6</v>
      </c>
      <c r="J9" s="393">
        <v>20.5</v>
      </c>
      <c r="K9" s="203">
        <v>20.9</v>
      </c>
      <c r="L9" s="203">
        <v>20.6</v>
      </c>
    </row>
    <row r="10" spans="1:16" ht="24.75" customHeight="1">
      <c r="A10" s="79" t="s">
        <v>46</v>
      </c>
      <c r="B10" s="76">
        <v>19.100000000000001</v>
      </c>
      <c r="C10" s="76">
        <v>18.600000000000001</v>
      </c>
      <c r="D10" s="76">
        <v>18.399999999999999</v>
      </c>
      <c r="E10" s="76">
        <v>18.2</v>
      </c>
      <c r="F10" s="76">
        <v>18</v>
      </c>
      <c r="G10" s="76">
        <v>17.600000000000001</v>
      </c>
      <c r="H10" s="76">
        <v>17.600000000000001</v>
      </c>
      <c r="I10" s="204">
        <v>17.7</v>
      </c>
      <c r="J10" s="204">
        <v>17.2</v>
      </c>
      <c r="K10" s="204">
        <v>16.899999999999999</v>
      </c>
      <c r="L10" s="204">
        <v>16</v>
      </c>
    </row>
    <row r="11" spans="1:16" ht="43.5" customHeight="1">
      <c r="A11" s="499" t="s">
        <v>142</v>
      </c>
      <c r="B11" s="499"/>
      <c r="C11" s="499"/>
      <c r="D11" s="499"/>
      <c r="E11" s="499"/>
      <c r="F11" s="499"/>
      <c r="G11" s="499"/>
      <c r="H11" s="499"/>
      <c r="I11" s="56"/>
      <c r="J11" s="389"/>
      <c r="K11" s="56"/>
      <c r="L11" s="56"/>
      <c r="M11" s="56"/>
      <c r="N11" s="56"/>
    </row>
    <row r="12" spans="1:16" ht="48" customHeight="1">
      <c r="A12" s="499" t="s">
        <v>89</v>
      </c>
      <c r="B12" s="499"/>
      <c r="C12" s="499"/>
      <c r="D12" s="499"/>
      <c r="E12" s="499"/>
      <c r="F12" s="499"/>
      <c r="G12" s="499"/>
      <c r="H12" s="499"/>
      <c r="I12" s="5"/>
      <c r="J12" s="5"/>
      <c r="K12" s="5"/>
      <c r="L12" s="5"/>
      <c r="M12" s="5"/>
      <c r="N12" s="5"/>
    </row>
    <row r="13" spans="1:16" ht="24" customHeight="1">
      <c r="A13" s="499" t="s">
        <v>136</v>
      </c>
      <c r="B13" s="499"/>
      <c r="C13" s="499"/>
      <c r="D13" s="499"/>
      <c r="E13" s="499"/>
      <c r="F13" s="499"/>
      <c r="G13" s="499"/>
      <c r="H13" s="499"/>
      <c r="I13" s="5"/>
      <c r="J13" s="5"/>
      <c r="K13" s="5"/>
      <c r="L13" s="5"/>
      <c r="M13" s="5"/>
      <c r="N13" s="5"/>
    </row>
    <row r="14" spans="1:16" ht="12.75" customHeight="1">
      <c r="A14" s="499" t="s">
        <v>137</v>
      </c>
      <c r="B14" s="499"/>
      <c r="C14" s="499"/>
      <c r="D14" s="499"/>
      <c r="E14" s="499"/>
      <c r="F14" s="499"/>
      <c r="G14" s="499"/>
      <c r="H14" s="499"/>
      <c r="I14" s="56"/>
      <c r="J14" s="389"/>
      <c r="K14" s="56"/>
      <c r="L14" s="56"/>
      <c r="M14" s="56"/>
      <c r="N14" s="56"/>
    </row>
    <row r="15" spans="1:16" ht="89.25" customHeight="1">
      <c r="A15" s="501" t="s">
        <v>138</v>
      </c>
      <c r="B15" s="499"/>
      <c r="C15" s="499"/>
      <c r="D15" s="499"/>
      <c r="E15" s="499"/>
      <c r="F15" s="499"/>
      <c r="G15" s="499"/>
      <c r="H15" s="499"/>
      <c r="I15" s="58"/>
      <c r="J15" s="391"/>
      <c r="K15" s="58"/>
      <c r="L15" s="58"/>
      <c r="M15" s="58"/>
      <c r="N15" s="58"/>
    </row>
    <row r="16" spans="1:16" ht="12.75" customHeight="1">
      <c r="A16" s="499" t="s">
        <v>139</v>
      </c>
      <c r="B16" s="499"/>
      <c r="C16" s="499"/>
      <c r="D16" s="499"/>
      <c r="E16" s="499"/>
      <c r="F16" s="499"/>
      <c r="G16" s="499"/>
      <c r="H16" s="499"/>
      <c r="I16" s="57"/>
      <c r="J16" s="390"/>
    </row>
    <row r="17" spans="1:10" ht="36.75" customHeight="1">
      <c r="A17" s="500" t="s">
        <v>111</v>
      </c>
      <c r="B17" s="500"/>
      <c r="C17" s="500"/>
      <c r="D17" s="500"/>
      <c r="E17" s="500"/>
      <c r="F17" s="500"/>
      <c r="G17" s="500"/>
      <c r="H17" s="500"/>
      <c r="I17" s="344"/>
      <c r="J17" s="390"/>
    </row>
    <row r="18" spans="1:10" ht="36.75" customHeight="1">
      <c r="A18" s="498" t="s">
        <v>122</v>
      </c>
      <c r="B18" s="498"/>
      <c r="C18" s="498"/>
      <c r="D18" s="498"/>
      <c r="E18" s="498"/>
      <c r="F18" s="498"/>
      <c r="G18" s="498"/>
      <c r="H18" s="498"/>
      <c r="I18" s="57"/>
      <c r="J18" s="390"/>
    </row>
    <row r="19" spans="1:10">
      <c r="A19" s="388"/>
    </row>
  </sheetData>
  <mergeCells count="8">
    <mergeCell ref="A18:H18"/>
    <mergeCell ref="A11:H11"/>
    <mergeCell ref="A12:H12"/>
    <mergeCell ref="A13:H13"/>
    <mergeCell ref="A17:H17"/>
    <mergeCell ref="A14:H14"/>
    <mergeCell ref="A15:H15"/>
    <mergeCell ref="A16:H1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sheetPr>
  <dimension ref="A1:AE76"/>
  <sheetViews>
    <sheetView showGridLines="0" workbookViewId="0">
      <pane xSplit="1" topLeftCell="B1" activePane="topRight" state="frozen"/>
      <selection pane="topRight" activeCell="A2" sqref="A2"/>
    </sheetView>
  </sheetViews>
  <sheetFormatPr baseColWidth="10" defaultColWidth="11.42578125" defaultRowHeight="12.75"/>
  <cols>
    <col min="1" max="1" width="32.140625" style="19" customWidth="1"/>
    <col min="2" max="28" width="8.28515625" style="19" customWidth="1"/>
    <col min="29" max="16384" width="11.42578125" style="19"/>
  </cols>
  <sheetData>
    <row r="1" spans="1:23" ht="12.75" customHeight="1">
      <c r="B1" s="298"/>
      <c r="C1" s="298"/>
      <c r="D1" s="298"/>
      <c r="E1" s="298"/>
      <c r="F1" s="298"/>
      <c r="G1" s="298"/>
      <c r="H1" s="298"/>
      <c r="I1" s="298"/>
      <c r="J1" s="298"/>
      <c r="K1" s="298"/>
      <c r="L1" s="298"/>
      <c r="M1" s="298"/>
      <c r="N1" s="298"/>
      <c r="O1" s="298"/>
      <c r="P1" s="298"/>
    </row>
    <row r="2" spans="1:23" ht="12.75" customHeight="1">
      <c r="A2" s="298"/>
      <c r="B2" s="298"/>
      <c r="C2" s="298"/>
      <c r="D2" s="298"/>
      <c r="E2" s="298"/>
      <c r="F2" s="298"/>
      <c r="G2" s="298"/>
      <c r="H2" s="298"/>
      <c r="I2" s="298"/>
      <c r="J2" s="298"/>
      <c r="K2" s="298"/>
      <c r="L2" s="298"/>
      <c r="M2" s="298"/>
      <c r="N2" s="298"/>
      <c r="O2" s="298"/>
      <c r="P2" s="298"/>
    </row>
    <row r="3" spans="1:23" ht="1.5" customHeight="1"/>
    <row r="5" spans="1:23" ht="15.75" customHeight="1">
      <c r="A5" s="114" t="s">
        <v>121</v>
      </c>
      <c r="B5" s="115"/>
      <c r="C5" s="115"/>
      <c r="D5" s="115"/>
      <c r="E5" s="115"/>
      <c r="F5" s="115"/>
      <c r="G5" s="115"/>
      <c r="H5" s="115"/>
    </row>
    <row r="6" spans="1:23" ht="13.5" thickBot="1">
      <c r="A6" s="4" t="s">
        <v>7</v>
      </c>
      <c r="B6" s="51"/>
      <c r="C6" s="51"/>
      <c r="D6" s="51"/>
      <c r="E6" s="51"/>
      <c r="F6" s="51"/>
      <c r="G6" s="51"/>
      <c r="H6" s="51"/>
    </row>
    <row r="7" spans="1:23" ht="13.5" thickBot="1">
      <c r="A7" s="125" t="s">
        <v>6</v>
      </c>
      <c r="B7" s="134">
        <v>1998</v>
      </c>
      <c r="C7" s="134">
        <v>1999</v>
      </c>
      <c r="D7" s="134">
        <v>2000</v>
      </c>
      <c r="E7" s="134">
        <v>2001</v>
      </c>
      <c r="F7" s="134">
        <v>2002</v>
      </c>
      <c r="G7" s="134">
        <v>2003</v>
      </c>
      <c r="H7" s="134">
        <v>2004</v>
      </c>
      <c r="I7" s="134">
        <v>2005</v>
      </c>
      <c r="J7" s="134">
        <v>2006</v>
      </c>
      <c r="K7" s="134">
        <v>2007</v>
      </c>
      <c r="L7" s="134">
        <v>2008</v>
      </c>
      <c r="M7" s="134">
        <v>2009</v>
      </c>
      <c r="N7" s="135">
        <v>2010</v>
      </c>
      <c r="O7" s="135">
        <v>2011</v>
      </c>
      <c r="P7" s="136">
        <v>2012</v>
      </c>
      <c r="Q7" s="136">
        <v>2013</v>
      </c>
      <c r="R7" s="136">
        <v>2014</v>
      </c>
      <c r="S7" s="136">
        <v>2015</v>
      </c>
      <c r="T7" s="136">
        <v>2016</v>
      </c>
      <c r="U7" s="394">
        <v>2017</v>
      </c>
      <c r="V7" s="136">
        <v>2018</v>
      </c>
      <c r="W7" s="394">
        <v>2019</v>
      </c>
    </row>
    <row r="8" spans="1:23">
      <c r="A8" s="301" t="s">
        <v>103</v>
      </c>
      <c r="B8" s="299"/>
      <c r="C8" s="299"/>
      <c r="D8" s="299"/>
      <c r="E8" s="299"/>
      <c r="F8" s="299"/>
      <c r="G8" s="299"/>
      <c r="H8" s="299"/>
      <c r="I8" s="299"/>
      <c r="J8" s="299"/>
      <c r="K8" s="299"/>
      <c r="L8" s="299"/>
      <c r="M8" s="216"/>
      <c r="N8" s="300"/>
      <c r="O8" s="300"/>
      <c r="P8" s="300"/>
      <c r="Q8" s="300"/>
      <c r="R8" s="217"/>
      <c r="S8" s="216"/>
      <c r="T8" s="216"/>
      <c r="U8" s="216"/>
      <c r="V8" s="216"/>
      <c r="W8" s="216"/>
    </row>
    <row r="9" spans="1:23">
      <c r="A9" s="126" t="s">
        <v>45</v>
      </c>
      <c r="B9" s="330"/>
      <c r="C9" s="331"/>
      <c r="D9" s="331"/>
      <c r="E9" s="330"/>
      <c r="F9" s="331"/>
      <c r="G9" s="331"/>
      <c r="H9" s="330"/>
      <c r="I9" s="331"/>
      <c r="J9" s="331"/>
      <c r="K9" s="330"/>
      <c r="L9" s="331"/>
      <c r="M9" s="330"/>
      <c r="N9" s="331"/>
      <c r="O9" s="331"/>
      <c r="P9" s="116">
        <v>1.1000000000000001</v>
      </c>
      <c r="Q9" s="116">
        <v>0.1</v>
      </c>
      <c r="R9" s="116">
        <v>0.3</v>
      </c>
      <c r="S9" s="116">
        <v>0.4</v>
      </c>
      <c r="T9" s="116">
        <v>0.4</v>
      </c>
      <c r="U9" s="395">
        <v>2.1</v>
      </c>
      <c r="V9" s="116">
        <v>0.6</v>
      </c>
      <c r="W9" s="116">
        <v>1</v>
      </c>
    </row>
    <row r="10" spans="1:23">
      <c r="A10" s="127" t="s">
        <v>17</v>
      </c>
      <c r="B10" s="332"/>
      <c r="C10" s="333"/>
      <c r="D10" s="333"/>
      <c r="E10" s="332"/>
      <c r="F10" s="333"/>
      <c r="G10" s="333"/>
      <c r="H10" s="332"/>
      <c r="I10" s="333"/>
      <c r="J10" s="333"/>
      <c r="K10" s="332"/>
      <c r="L10" s="333"/>
      <c r="M10" s="332"/>
      <c r="N10" s="333"/>
      <c r="O10" s="333"/>
      <c r="P10" s="117">
        <v>0.4</v>
      </c>
      <c r="Q10" s="117">
        <v>0</v>
      </c>
      <c r="R10" s="117">
        <v>0</v>
      </c>
      <c r="S10" s="117">
        <v>-0.1</v>
      </c>
      <c r="T10" s="117">
        <v>0.1</v>
      </c>
      <c r="U10" s="396">
        <v>1.8</v>
      </c>
      <c r="V10" s="117">
        <v>0.2</v>
      </c>
      <c r="W10" s="117">
        <v>0.7</v>
      </c>
    </row>
    <row r="11" spans="1:23">
      <c r="A11" s="128" t="s">
        <v>44</v>
      </c>
      <c r="B11" s="332"/>
      <c r="C11" s="333"/>
      <c r="D11" s="333"/>
      <c r="E11" s="332"/>
      <c r="F11" s="333"/>
      <c r="G11" s="333"/>
      <c r="H11" s="332"/>
      <c r="I11" s="333"/>
      <c r="J11" s="333"/>
      <c r="K11" s="332"/>
      <c r="L11" s="333"/>
      <c r="M11" s="332"/>
      <c r="N11" s="333"/>
      <c r="O11" s="333"/>
      <c r="P11" s="117">
        <v>0.9</v>
      </c>
      <c r="Q11" s="117">
        <v>0.3</v>
      </c>
      <c r="R11" s="117">
        <v>-0.2</v>
      </c>
      <c r="S11" s="117">
        <v>0</v>
      </c>
      <c r="T11" s="117">
        <v>0.3</v>
      </c>
      <c r="U11" s="396">
        <v>1.9</v>
      </c>
      <c r="V11" s="117">
        <v>-0.9</v>
      </c>
      <c r="W11" s="117">
        <v>-0.1</v>
      </c>
    </row>
    <row r="12" spans="1:23">
      <c r="A12" s="127" t="s">
        <v>16</v>
      </c>
      <c r="B12" s="332"/>
      <c r="C12" s="333"/>
      <c r="D12" s="333"/>
      <c r="E12" s="332"/>
      <c r="F12" s="333"/>
      <c r="G12" s="333"/>
      <c r="H12" s="332"/>
      <c r="I12" s="333"/>
      <c r="J12" s="333"/>
      <c r="K12" s="332"/>
      <c r="L12" s="333"/>
      <c r="M12" s="332"/>
      <c r="N12" s="333"/>
      <c r="O12" s="333"/>
      <c r="P12" s="117">
        <v>0.9</v>
      </c>
      <c r="Q12" s="117">
        <v>0</v>
      </c>
      <c r="R12" s="117">
        <v>-0.5</v>
      </c>
      <c r="S12" s="117">
        <v>1</v>
      </c>
      <c r="T12" s="117">
        <v>0.9</v>
      </c>
      <c r="U12" s="396">
        <v>2.8</v>
      </c>
      <c r="V12" s="117">
        <v>-0.1</v>
      </c>
      <c r="W12" s="117">
        <v>0.5</v>
      </c>
    </row>
    <row r="13" spans="1:23" ht="13.5" thickBot="1">
      <c r="A13" s="129" t="s">
        <v>15</v>
      </c>
      <c r="B13" s="334"/>
      <c r="C13" s="335"/>
      <c r="D13" s="335"/>
      <c r="E13" s="334"/>
      <c r="F13" s="335"/>
      <c r="G13" s="335"/>
      <c r="H13" s="334"/>
      <c r="I13" s="335"/>
      <c r="J13" s="335"/>
      <c r="K13" s="334"/>
      <c r="L13" s="335"/>
      <c r="M13" s="334"/>
      <c r="N13" s="335"/>
      <c r="O13" s="335"/>
      <c r="P13" s="118">
        <v>1.8</v>
      </c>
      <c r="Q13" s="118">
        <v>0.3</v>
      </c>
      <c r="R13" s="118">
        <v>1.7</v>
      </c>
      <c r="S13" s="118">
        <v>-0.1</v>
      </c>
      <c r="T13" s="118">
        <v>-0.1</v>
      </c>
      <c r="U13" s="397">
        <v>1.5</v>
      </c>
      <c r="V13" s="118">
        <v>1.5</v>
      </c>
      <c r="W13" s="118">
        <v>1.9</v>
      </c>
    </row>
    <row r="14" spans="1:23" s="33" customFormat="1">
      <c r="A14" s="302" t="s">
        <v>104</v>
      </c>
      <c r="B14" s="299"/>
      <c r="C14" s="299"/>
      <c r="D14" s="299"/>
      <c r="E14" s="299"/>
      <c r="F14" s="299"/>
      <c r="G14" s="299"/>
      <c r="H14" s="299"/>
      <c r="I14" s="299"/>
      <c r="J14" s="299"/>
      <c r="K14" s="299"/>
      <c r="L14" s="299"/>
      <c r="M14" s="216"/>
      <c r="N14" s="303"/>
      <c r="O14" s="303"/>
      <c r="P14" s="303"/>
      <c r="Q14" s="303"/>
      <c r="R14" s="303"/>
      <c r="S14" s="303"/>
      <c r="T14" s="303"/>
      <c r="U14" s="398"/>
      <c r="V14" s="303"/>
      <c r="W14" s="398"/>
    </row>
    <row r="15" spans="1:23" s="33" customFormat="1">
      <c r="A15" s="126" t="s">
        <v>45</v>
      </c>
      <c r="B15" s="299"/>
      <c r="C15" s="299"/>
      <c r="D15" s="299"/>
      <c r="E15" s="299"/>
      <c r="F15" s="299"/>
      <c r="G15" s="299"/>
      <c r="H15" s="299"/>
      <c r="I15" s="299"/>
      <c r="J15" s="299"/>
      <c r="K15" s="299"/>
      <c r="L15" s="299"/>
      <c r="M15" s="216"/>
      <c r="N15" s="304"/>
      <c r="O15" s="304"/>
      <c r="P15" s="116">
        <v>0.9</v>
      </c>
      <c r="Q15" s="116">
        <v>0.2</v>
      </c>
      <c r="R15" s="116">
        <v>0.6</v>
      </c>
      <c r="S15" s="116">
        <v>0.3</v>
      </c>
      <c r="T15" s="116">
        <v>0.3</v>
      </c>
      <c r="U15" s="395">
        <v>2</v>
      </c>
      <c r="V15" s="116">
        <v>0.2</v>
      </c>
      <c r="W15" s="395">
        <v>1</v>
      </c>
    </row>
    <row r="16" spans="1:23" s="33" customFormat="1">
      <c r="A16" s="127" t="s">
        <v>17</v>
      </c>
      <c r="B16" s="330"/>
      <c r="C16" s="331"/>
      <c r="D16" s="331"/>
      <c r="E16" s="330"/>
      <c r="F16" s="331"/>
      <c r="G16" s="331"/>
      <c r="H16" s="330"/>
      <c r="I16" s="331"/>
      <c r="J16" s="331"/>
      <c r="K16" s="330"/>
      <c r="L16" s="331"/>
      <c r="M16" s="336"/>
      <c r="N16" s="337"/>
      <c r="O16" s="337"/>
      <c r="P16" s="117">
        <v>0.2</v>
      </c>
      <c r="Q16" s="117">
        <v>-0.1</v>
      </c>
      <c r="R16" s="117">
        <v>0</v>
      </c>
      <c r="S16" s="117">
        <v>-0.3</v>
      </c>
      <c r="T16" s="117">
        <v>-0.2</v>
      </c>
      <c r="U16" s="396">
        <v>2.1</v>
      </c>
      <c r="V16" s="117">
        <v>0.1</v>
      </c>
      <c r="W16" s="396">
        <v>0.7</v>
      </c>
    </row>
    <row r="17" spans="1:31" s="33" customFormat="1">
      <c r="A17" s="128" t="s">
        <v>44</v>
      </c>
      <c r="B17" s="332"/>
      <c r="C17" s="333"/>
      <c r="D17" s="333"/>
      <c r="E17" s="332"/>
      <c r="F17" s="333"/>
      <c r="G17" s="333"/>
      <c r="H17" s="332"/>
      <c r="I17" s="333"/>
      <c r="J17" s="333"/>
      <c r="K17" s="332"/>
      <c r="L17" s="333"/>
      <c r="M17" s="336"/>
      <c r="N17" s="337"/>
      <c r="O17" s="337"/>
      <c r="P17" s="117">
        <v>0.6</v>
      </c>
      <c r="Q17" s="117">
        <v>0.4</v>
      </c>
      <c r="R17" s="117">
        <v>0.1</v>
      </c>
      <c r="S17" s="117">
        <v>0.1</v>
      </c>
      <c r="T17" s="117">
        <v>-0.1</v>
      </c>
      <c r="U17" s="396">
        <v>2.4</v>
      </c>
      <c r="V17" s="117">
        <v>-2.1</v>
      </c>
      <c r="W17" s="396">
        <v>-0.2</v>
      </c>
    </row>
    <row r="18" spans="1:31" s="33" customFormat="1">
      <c r="A18" s="127" t="s">
        <v>16</v>
      </c>
      <c r="B18" s="332"/>
      <c r="C18" s="333"/>
      <c r="D18" s="333"/>
      <c r="E18" s="332"/>
      <c r="F18" s="333"/>
      <c r="G18" s="333"/>
      <c r="H18" s="332"/>
      <c r="I18" s="333"/>
      <c r="J18" s="333"/>
      <c r="K18" s="332"/>
      <c r="L18" s="333"/>
      <c r="M18" s="336"/>
      <c r="N18" s="337"/>
      <c r="O18" s="337"/>
      <c r="P18" s="117">
        <v>0.8</v>
      </c>
      <c r="Q18" s="117">
        <v>0.1</v>
      </c>
      <c r="R18" s="117">
        <v>0.7</v>
      </c>
      <c r="S18" s="117">
        <v>1</v>
      </c>
      <c r="T18" s="117">
        <v>0.9</v>
      </c>
      <c r="U18" s="396">
        <v>3</v>
      </c>
      <c r="V18" s="117">
        <v>-0.4</v>
      </c>
      <c r="W18" s="396">
        <v>0.5</v>
      </c>
    </row>
    <row r="19" spans="1:31" s="33" customFormat="1" ht="13.5" thickBot="1">
      <c r="A19" s="129" t="s">
        <v>15</v>
      </c>
      <c r="B19" s="332"/>
      <c r="C19" s="333"/>
      <c r="D19" s="333"/>
      <c r="E19" s="332"/>
      <c r="F19" s="333"/>
      <c r="G19" s="333"/>
      <c r="H19" s="332"/>
      <c r="I19" s="333"/>
      <c r="J19" s="333"/>
      <c r="K19" s="332"/>
      <c r="L19" s="333"/>
      <c r="M19" s="338"/>
      <c r="N19" s="339"/>
      <c r="O19" s="339"/>
      <c r="P19" s="118">
        <v>1.3</v>
      </c>
      <c r="Q19" s="118">
        <v>0.5</v>
      </c>
      <c r="R19" s="118">
        <v>1</v>
      </c>
      <c r="S19" s="118">
        <v>-0.4</v>
      </c>
      <c r="T19" s="118">
        <v>0.1</v>
      </c>
      <c r="U19" s="397">
        <v>0.7</v>
      </c>
      <c r="V19" s="118">
        <v>0.7</v>
      </c>
      <c r="W19" s="397">
        <v>2.5</v>
      </c>
    </row>
    <row r="20" spans="1:31" s="33" customFormat="1">
      <c r="A20" s="302" t="s">
        <v>105</v>
      </c>
      <c r="B20" s="299"/>
      <c r="C20" s="299"/>
      <c r="D20" s="299"/>
      <c r="E20" s="299"/>
      <c r="F20" s="299"/>
      <c r="G20" s="299"/>
      <c r="H20" s="299"/>
      <c r="I20" s="299"/>
      <c r="J20" s="299"/>
      <c r="K20" s="299"/>
      <c r="L20" s="299"/>
      <c r="M20" s="303"/>
      <c r="N20" s="303"/>
      <c r="O20" s="303"/>
      <c r="P20" s="303"/>
      <c r="Q20" s="303"/>
      <c r="R20" s="303"/>
      <c r="S20" s="303"/>
      <c r="T20" s="303"/>
      <c r="U20" s="398"/>
      <c r="V20" s="303"/>
      <c r="W20" s="398"/>
    </row>
    <row r="21" spans="1:31" s="33" customFormat="1">
      <c r="A21" s="305" t="s">
        <v>22</v>
      </c>
      <c r="B21" s="332"/>
      <c r="C21" s="333"/>
      <c r="D21" s="333"/>
      <c r="E21" s="332"/>
      <c r="F21" s="333"/>
      <c r="G21" s="333"/>
      <c r="H21" s="332"/>
      <c r="I21" s="333"/>
      <c r="J21" s="333"/>
      <c r="K21" s="332"/>
      <c r="L21" s="333"/>
      <c r="M21" s="328">
        <v>1.1000000000000001</v>
      </c>
      <c r="N21" s="109">
        <f>1.5-0.2</f>
        <v>1.3</v>
      </c>
      <c r="O21" s="109">
        <f>-0.3+2.1</f>
        <v>1.8</v>
      </c>
      <c r="P21" s="116">
        <v>0.9</v>
      </c>
      <c r="Q21" s="116">
        <v>-0.1</v>
      </c>
      <c r="R21" s="116">
        <v>0.4</v>
      </c>
      <c r="S21" s="116">
        <v>0</v>
      </c>
      <c r="T21" s="116">
        <v>0.4</v>
      </c>
      <c r="U21" s="395">
        <v>1.3</v>
      </c>
      <c r="V21" s="116">
        <f>((-1.4/100+1)*1.0185-1)*100</f>
        <v>0.4</v>
      </c>
      <c r="W21" s="395">
        <v>0.6</v>
      </c>
    </row>
    <row r="22" spans="1:31">
      <c r="A22" s="108" t="s">
        <v>21</v>
      </c>
      <c r="B22" s="332"/>
      <c r="C22" s="333"/>
      <c r="D22" s="333"/>
      <c r="E22" s="332"/>
      <c r="F22" s="333"/>
      <c r="G22" s="333"/>
      <c r="H22" s="332"/>
      <c r="I22" s="333"/>
      <c r="J22" s="333"/>
      <c r="K22" s="332"/>
      <c r="L22" s="333"/>
      <c r="M22" s="328">
        <v>2.9</v>
      </c>
      <c r="N22" s="109">
        <f>1.5+1.7</f>
        <v>3.2</v>
      </c>
      <c r="O22" s="109">
        <f>2.1+0.2</f>
        <v>2.2999999999999998</v>
      </c>
      <c r="P22" s="110">
        <v>1.2</v>
      </c>
      <c r="Q22" s="110">
        <v>0.5</v>
      </c>
      <c r="R22" s="110">
        <v>0.4</v>
      </c>
      <c r="S22" s="117">
        <v>0.2</v>
      </c>
      <c r="T22" s="117">
        <v>0.2</v>
      </c>
      <c r="U22" s="396">
        <v>0.3</v>
      </c>
      <c r="V22" s="117">
        <f>((-2/100+1)*1.0185-1)*100</f>
        <v>-0.2</v>
      </c>
      <c r="W22" s="396">
        <v>2.5</v>
      </c>
      <c r="X22" s="107"/>
      <c r="Y22" s="107"/>
      <c r="Z22" s="107"/>
      <c r="AA22" s="107"/>
      <c r="AB22" s="107"/>
      <c r="AC22" s="107"/>
      <c r="AD22" s="107"/>
      <c r="AE22" s="33"/>
    </row>
    <row r="23" spans="1:31" ht="13.5" thickBot="1">
      <c r="A23" s="111" t="s">
        <v>20</v>
      </c>
      <c r="B23" s="332"/>
      <c r="C23" s="333"/>
      <c r="D23" s="333"/>
      <c r="E23" s="332"/>
      <c r="F23" s="333"/>
      <c r="G23" s="333"/>
      <c r="H23" s="332"/>
      <c r="I23" s="333"/>
      <c r="J23" s="333"/>
      <c r="K23" s="332"/>
      <c r="L23" s="333"/>
      <c r="M23" s="329">
        <v>3</v>
      </c>
      <c r="N23" s="112">
        <f>1.5+2.3</f>
        <v>3.8</v>
      </c>
      <c r="O23" s="112">
        <f>2.1-1.2</f>
        <v>0.9</v>
      </c>
      <c r="P23" s="113">
        <v>1.3</v>
      </c>
      <c r="Q23" s="113">
        <v>0.4</v>
      </c>
      <c r="R23" s="113">
        <v>1.8</v>
      </c>
      <c r="S23" s="118">
        <v>1</v>
      </c>
      <c r="T23" s="118">
        <v>0.6</v>
      </c>
      <c r="U23" s="397">
        <v>0.9</v>
      </c>
      <c r="V23" s="118">
        <f t="shared" ref="V23" si="0">((-1.4/100+1)*1.0185-1)*100</f>
        <v>0.4</v>
      </c>
      <c r="W23" s="397">
        <v>1</v>
      </c>
      <c r="X23" s="107"/>
      <c r="Y23" s="107"/>
      <c r="Z23" s="107"/>
      <c r="AA23" s="107"/>
      <c r="AB23" s="107"/>
      <c r="AC23" s="107"/>
      <c r="AD23" s="107"/>
      <c r="AE23" s="33"/>
    </row>
    <row r="24" spans="1:31">
      <c r="A24" s="20"/>
      <c r="B24" s="20"/>
      <c r="C24" s="20"/>
      <c r="D24" s="20"/>
      <c r="E24" s="20"/>
      <c r="F24" s="20"/>
      <c r="G24" s="20"/>
      <c r="H24" s="20"/>
    </row>
    <row r="25" spans="1:31" ht="0.75" customHeight="1">
      <c r="A25" s="20"/>
      <c r="B25" s="20"/>
      <c r="C25" s="20"/>
      <c r="D25" s="20"/>
      <c r="E25" s="20"/>
      <c r="F25" s="20"/>
      <c r="G25" s="20"/>
      <c r="H25" s="20"/>
    </row>
    <row r="26" spans="1:31" ht="26.25" customHeight="1">
      <c r="A26" s="502" t="s">
        <v>116</v>
      </c>
      <c r="B26" s="502"/>
      <c r="C26" s="502"/>
      <c r="D26" s="502"/>
      <c r="E26" s="502"/>
      <c r="F26" s="502"/>
      <c r="G26" s="502"/>
      <c r="H26" s="502"/>
    </row>
    <row r="27" spans="1:31">
      <c r="A27" s="502" t="s">
        <v>133</v>
      </c>
      <c r="B27" s="502"/>
      <c r="C27" s="502"/>
      <c r="D27" s="502"/>
      <c r="E27" s="502"/>
      <c r="F27" s="502"/>
      <c r="G27" s="502"/>
      <c r="H27" s="502"/>
    </row>
    <row r="28" spans="1:31" ht="63.75" customHeight="1">
      <c r="A28" s="503" t="s">
        <v>19</v>
      </c>
      <c r="B28" s="503"/>
      <c r="C28" s="504"/>
      <c r="D28" s="504"/>
      <c r="E28" s="504"/>
      <c r="F28" s="504"/>
      <c r="G28" s="504"/>
      <c r="H28" s="504"/>
    </row>
    <row r="29" spans="1:31">
      <c r="A29" s="508" t="s">
        <v>18</v>
      </c>
      <c r="B29" s="508"/>
      <c r="C29" s="509"/>
      <c r="D29" s="509"/>
      <c r="E29" s="509"/>
      <c r="F29" s="509"/>
      <c r="G29" s="509"/>
      <c r="H29" s="509"/>
    </row>
    <row r="31" spans="1:31" ht="6.75" hidden="1" customHeight="1">
      <c r="A31" s="32"/>
      <c r="B31" s="32"/>
      <c r="C31" s="32"/>
      <c r="D31" s="32"/>
      <c r="E31" s="32"/>
      <c r="F31" s="32"/>
      <c r="G31" s="32"/>
      <c r="H31" s="32"/>
      <c r="I31" s="32"/>
      <c r="J31" s="32"/>
      <c r="K31" s="32"/>
      <c r="L31" s="32"/>
      <c r="M31" s="32"/>
      <c r="N31" s="32"/>
      <c r="O31" s="32"/>
      <c r="P31" s="32"/>
      <c r="Q31" s="32"/>
      <c r="R31" s="32"/>
      <c r="S31" s="32"/>
    </row>
    <row r="32" spans="1:31" ht="45.75" customHeight="1" thickBot="1">
      <c r="A32" s="510" t="s">
        <v>41</v>
      </c>
      <c r="B32" s="510"/>
      <c r="C32" s="510"/>
      <c r="D32" s="510"/>
      <c r="E32" s="510"/>
      <c r="F32" s="510"/>
      <c r="G32" s="510"/>
      <c r="H32" s="510"/>
      <c r="I32" s="510"/>
      <c r="J32" s="510"/>
      <c r="K32" s="510"/>
      <c r="L32" s="510"/>
      <c r="M32" s="510"/>
      <c r="N32" s="510"/>
      <c r="O32" s="510"/>
      <c r="P32" s="32"/>
      <c r="Q32" s="32"/>
      <c r="R32" s="32"/>
      <c r="S32" s="32"/>
    </row>
    <row r="33" spans="1:23" ht="13.5" thickBot="1">
      <c r="A33" s="137" t="s">
        <v>6</v>
      </c>
      <c r="B33" s="134">
        <v>1998</v>
      </c>
      <c r="C33" s="134">
        <v>1999</v>
      </c>
      <c r="D33" s="134">
        <v>2000</v>
      </c>
      <c r="E33" s="134">
        <v>2001</v>
      </c>
      <c r="F33" s="134">
        <v>2002</v>
      </c>
      <c r="G33" s="134">
        <v>2003</v>
      </c>
      <c r="H33" s="134">
        <v>2004</v>
      </c>
      <c r="I33" s="134">
        <v>2005</v>
      </c>
      <c r="J33" s="134">
        <v>2006</v>
      </c>
      <c r="K33" s="134">
        <v>2007</v>
      </c>
      <c r="L33" s="134">
        <v>2008</v>
      </c>
      <c r="M33" s="134">
        <v>2009</v>
      </c>
      <c r="N33" s="135">
        <v>2010</v>
      </c>
      <c r="O33" s="135">
        <v>2011</v>
      </c>
      <c r="P33" s="135">
        <v>2012</v>
      </c>
      <c r="Q33" s="135">
        <v>2013</v>
      </c>
      <c r="R33" s="135">
        <v>2014</v>
      </c>
      <c r="S33" s="135">
        <v>2015</v>
      </c>
      <c r="T33" s="135">
        <v>2016</v>
      </c>
      <c r="U33" s="399">
        <v>2017</v>
      </c>
      <c r="V33" s="464">
        <v>2018</v>
      </c>
      <c r="W33" s="196">
        <v>2019</v>
      </c>
    </row>
    <row r="34" spans="1:23">
      <c r="A34" s="130" t="s">
        <v>31</v>
      </c>
      <c r="B34" s="131"/>
      <c r="C34" s="131"/>
      <c r="D34" s="131"/>
      <c r="E34" s="131"/>
      <c r="F34" s="131"/>
      <c r="G34" s="132">
        <v>2.1</v>
      </c>
      <c r="H34" s="132">
        <v>1.3</v>
      </c>
      <c r="I34" s="132">
        <v>2.2999999999999998</v>
      </c>
      <c r="J34" s="132">
        <v>3.4</v>
      </c>
      <c r="K34" s="132">
        <v>2.8</v>
      </c>
      <c r="L34" s="132">
        <v>2.2000000000000002</v>
      </c>
      <c r="M34" s="132">
        <v>3</v>
      </c>
      <c r="N34" s="132">
        <v>1.4</v>
      </c>
      <c r="O34" s="132">
        <v>1.3</v>
      </c>
      <c r="P34" s="132">
        <v>1.4</v>
      </c>
      <c r="Q34" s="132">
        <v>0.8</v>
      </c>
      <c r="R34" s="132">
        <v>1.4</v>
      </c>
      <c r="S34" s="132">
        <v>0.8</v>
      </c>
      <c r="T34" s="132">
        <v>0.6</v>
      </c>
      <c r="U34" s="400">
        <v>2.1</v>
      </c>
      <c r="V34" s="465">
        <v>1</v>
      </c>
      <c r="W34" s="408">
        <v>1.5</v>
      </c>
    </row>
    <row r="35" spans="1:23">
      <c r="A35" s="505" t="s">
        <v>24</v>
      </c>
      <c r="B35" s="506"/>
      <c r="C35" s="506"/>
      <c r="D35" s="506"/>
      <c r="E35" s="506"/>
      <c r="F35" s="506"/>
      <c r="G35" s="506"/>
      <c r="H35" s="506"/>
      <c r="I35" s="506"/>
      <c r="J35" s="506"/>
      <c r="K35" s="506"/>
      <c r="L35" s="506"/>
      <c r="M35" s="506"/>
      <c r="N35" s="506"/>
      <c r="O35" s="506"/>
      <c r="P35" s="506"/>
      <c r="Q35" s="506"/>
      <c r="R35" s="507"/>
      <c r="S35" s="65"/>
      <c r="T35" s="348"/>
      <c r="U35" s="401"/>
      <c r="V35" s="466"/>
      <c r="W35" s="195"/>
    </row>
    <row r="36" spans="1:23">
      <c r="A36" s="67" t="s">
        <v>17</v>
      </c>
      <c r="B36" s="43"/>
      <c r="C36" s="43"/>
      <c r="D36" s="43"/>
      <c r="E36" s="43"/>
      <c r="F36" s="43"/>
      <c r="G36" s="34">
        <v>3.6</v>
      </c>
      <c r="H36" s="34">
        <v>2.1</v>
      </c>
      <c r="I36" s="34">
        <v>3.1</v>
      </c>
      <c r="J36" s="34">
        <v>3.7</v>
      </c>
      <c r="K36" s="34">
        <v>3.8</v>
      </c>
      <c r="L36" s="34">
        <v>1.2</v>
      </c>
      <c r="M36" s="34">
        <v>2</v>
      </c>
      <c r="N36" s="34">
        <v>1.2</v>
      </c>
      <c r="O36" s="34">
        <v>0.3</v>
      </c>
      <c r="P36" s="34">
        <v>0.6</v>
      </c>
      <c r="Q36" s="34">
        <v>0.8</v>
      </c>
      <c r="R36" s="34">
        <v>1.3</v>
      </c>
      <c r="S36" s="34">
        <v>0.4</v>
      </c>
      <c r="T36" s="34">
        <v>0.6</v>
      </c>
      <c r="U36" s="402">
        <v>2.1</v>
      </c>
      <c r="V36" s="467">
        <v>0.5</v>
      </c>
      <c r="W36" s="198">
        <v>0.8</v>
      </c>
    </row>
    <row r="37" spans="1:23">
      <c r="A37" s="67" t="s">
        <v>16</v>
      </c>
      <c r="B37" s="43"/>
      <c r="C37" s="43"/>
      <c r="D37" s="43"/>
      <c r="E37" s="43"/>
      <c r="F37" s="43"/>
      <c r="G37" s="34">
        <v>3</v>
      </c>
      <c r="H37" s="34">
        <v>0.9</v>
      </c>
      <c r="I37" s="34">
        <v>1.3</v>
      </c>
      <c r="J37" s="34">
        <v>3.4</v>
      </c>
      <c r="K37" s="34">
        <v>2.4</v>
      </c>
      <c r="L37" s="34">
        <v>1.5</v>
      </c>
      <c r="M37" s="34">
        <v>1.7</v>
      </c>
      <c r="N37" s="34">
        <v>1.2</v>
      </c>
      <c r="O37" s="34">
        <v>0.6</v>
      </c>
      <c r="P37" s="34">
        <v>0.7</v>
      </c>
      <c r="Q37" s="34">
        <v>1.2</v>
      </c>
      <c r="R37" s="34">
        <v>1</v>
      </c>
      <c r="S37" s="34">
        <v>0.5</v>
      </c>
      <c r="T37" s="34">
        <v>0.7</v>
      </c>
      <c r="U37" s="402">
        <v>1.9</v>
      </c>
      <c r="V37" s="467">
        <v>0.2</v>
      </c>
      <c r="W37" s="198">
        <v>1.3</v>
      </c>
    </row>
    <row r="38" spans="1:23" ht="13.5" thickBot="1">
      <c r="A38" s="68" t="s">
        <v>15</v>
      </c>
      <c r="B38" s="69"/>
      <c r="C38" s="69"/>
      <c r="D38" s="69"/>
      <c r="E38" s="69"/>
      <c r="F38" s="69"/>
      <c r="G38" s="70">
        <v>1.9</v>
      </c>
      <c r="H38" s="70">
        <v>1.1000000000000001</v>
      </c>
      <c r="I38" s="70">
        <v>2.7</v>
      </c>
      <c r="J38" s="70">
        <v>3.8</v>
      </c>
      <c r="K38" s="70">
        <v>3</v>
      </c>
      <c r="L38" s="70">
        <v>2.4</v>
      </c>
      <c r="M38" s="70">
        <v>2.9</v>
      </c>
      <c r="N38" s="70">
        <v>1.2</v>
      </c>
      <c r="O38" s="70">
        <v>0.9</v>
      </c>
      <c r="P38" s="70">
        <v>1.6</v>
      </c>
      <c r="Q38" s="70">
        <v>0.4</v>
      </c>
      <c r="R38" s="70">
        <v>1.6</v>
      </c>
      <c r="S38" s="70">
        <v>1</v>
      </c>
      <c r="T38" s="70">
        <v>0.4</v>
      </c>
      <c r="U38" s="403">
        <v>2.1</v>
      </c>
      <c r="V38" s="468">
        <v>1</v>
      </c>
      <c r="W38" s="199">
        <v>1.4</v>
      </c>
    </row>
    <row r="39" spans="1:23">
      <c r="A39" s="512" t="s">
        <v>113</v>
      </c>
      <c r="B39" s="512"/>
      <c r="C39" s="512"/>
      <c r="D39" s="512"/>
      <c r="E39" s="512"/>
      <c r="F39" s="512"/>
      <c r="G39" s="512"/>
      <c r="H39" s="512"/>
      <c r="I39" s="512"/>
      <c r="J39" s="512"/>
      <c r="K39" s="512"/>
      <c r="L39" s="512"/>
      <c r="M39" s="512"/>
      <c r="N39" s="512"/>
      <c r="O39" s="512"/>
      <c r="P39" s="32"/>
      <c r="Q39" s="32"/>
      <c r="R39" s="32"/>
      <c r="S39" s="32"/>
    </row>
    <row r="40" spans="1:23" ht="23.25" customHeight="1">
      <c r="A40" s="513" t="s">
        <v>134</v>
      </c>
      <c r="B40" s="513"/>
      <c r="C40" s="513"/>
      <c r="D40" s="513"/>
      <c r="E40" s="513"/>
      <c r="F40" s="513"/>
      <c r="G40" s="513"/>
      <c r="H40" s="513"/>
      <c r="I40" s="513"/>
      <c r="J40" s="513"/>
      <c r="K40" s="513"/>
      <c r="L40" s="513"/>
      <c r="M40" s="513"/>
      <c r="N40" s="513"/>
      <c r="O40" s="513"/>
      <c r="P40" s="32"/>
      <c r="Q40" s="32"/>
      <c r="R40" s="32"/>
      <c r="S40" s="32"/>
    </row>
    <row r="41" spans="1:23" ht="24" customHeight="1">
      <c r="A41" s="513" t="s">
        <v>114</v>
      </c>
      <c r="B41" s="513"/>
      <c r="C41" s="513"/>
      <c r="D41" s="513"/>
      <c r="E41" s="513"/>
      <c r="F41" s="513"/>
      <c r="G41" s="513"/>
      <c r="H41" s="513"/>
      <c r="I41" s="513"/>
      <c r="J41" s="513"/>
      <c r="K41" s="513"/>
      <c r="L41" s="513"/>
      <c r="M41" s="513"/>
      <c r="N41" s="513"/>
      <c r="O41" s="513"/>
      <c r="P41" s="32"/>
      <c r="Q41" s="32"/>
      <c r="R41" s="32"/>
      <c r="S41" s="32"/>
    </row>
    <row r="42" spans="1:23" ht="13.5" customHeight="1">
      <c r="A42" s="211"/>
      <c r="B42" s="211"/>
      <c r="C42" s="211"/>
      <c r="D42" s="211"/>
      <c r="E42" s="211"/>
      <c r="F42" s="211"/>
      <c r="G42" s="211"/>
      <c r="H42" s="211"/>
      <c r="I42" s="211"/>
      <c r="J42" s="211"/>
      <c r="K42" s="211"/>
      <c r="L42" s="211"/>
      <c r="M42" s="211"/>
      <c r="N42" s="211"/>
      <c r="O42" s="211"/>
      <c r="P42" s="32"/>
      <c r="Q42" s="32"/>
      <c r="R42" s="32"/>
      <c r="S42" s="32"/>
    </row>
    <row r="43" spans="1:23">
      <c r="A43" s="33"/>
      <c r="B43" s="33"/>
      <c r="C43" s="33"/>
      <c r="D43" s="33"/>
      <c r="E43" s="33"/>
      <c r="F43" s="33"/>
      <c r="G43" s="33"/>
      <c r="H43" s="33"/>
      <c r="I43" s="33"/>
      <c r="J43" s="33"/>
      <c r="K43" s="33"/>
      <c r="L43" s="33"/>
      <c r="M43" s="33"/>
      <c r="N43" s="33"/>
      <c r="O43" s="33"/>
      <c r="P43" s="33"/>
      <c r="Q43" s="33"/>
      <c r="R43" s="33"/>
      <c r="S43" s="33"/>
      <c r="T43" s="33"/>
      <c r="U43" s="33"/>
    </row>
    <row r="44" spans="1:23" ht="15.75" thickBot="1">
      <c r="A44" s="510" t="s">
        <v>41</v>
      </c>
      <c r="B44" s="510"/>
      <c r="C44" s="510"/>
      <c r="D44" s="510"/>
      <c r="E44" s="510"/>
      <c r="F44" s="510"/>
      <c r="G44" s="510"/>
      <c r="H44" s="510"/>
      <c r="I44" s="510"/>
      <c r="J44" s="510"/>
      <c r="K44" s="510"/>
      <c r="L44" s="510"/>
      <c r="M44" s="510"/>
      <c r="N44" s="510"/>
      <c r="O44" s="510"/>
      <c r="P44" s="32"/>
      <c r="Q44" s="32"/>
      <c r="R44" s="32"/>
      <c r="S44" s="32"/>
    </row>
    <row r="45" spans="1:23" ht="1.5" customHeight="1" thickBot="1">
      <c r="A45" s="137" t="s">
        <v>6</v>
      </c>
      <c r="B45" s="134">
        <v>1998</v>
      </c>
      <c r="C45" s="134">
        <v>1999</v>
      </c>
      <c r="D45" s="134">
        <v>2000</v>
      </c>
      <c r="E45" s="134">
        <v>2001</v>
      </c>
      <c r="F45" s="134">
        <v>2002</v>
      </c>
      <c r="G45" s="134">
        <v>2003</v>
      </c>
      <c r="H45" s="134">
        <v>2004</v>
      </c>
      <c r="I45" s="134">
        <v>2005</v>
      </c>
      <c r="J45" s="134">
        <v>2006</v>
      </c>
      <c r="K45" s="134">
        <v>2007</v>
      </c>
      <c r="L45" s="134">
        <v>2008</v>
      </c>
      <c r="M45" s="134">
        <v>2009</v>
      </c>
      <c r="N45" s="135">
        <v>2010</v>
      </c>
      <c r="O45" s="135">
        <v>2011</v>
      </c>
      <c r="P45" s="135">
        <v>2012</v>
      </c>
      <c r="Q45" s="135">
        <v>2013</v>
      </c>
      <c r="R45" s="135">
        <v>2014</v>
      </c>
      <c r="S45" s="135">
        <v>2015</v>
      </c>
      <c r="T45" s="135">
        <v>2016</v>
      </c>
      <c r="U45" s="399">
        <v>2017</v>
      </c>
      <c r="V45" s="464">
        <v>2018</v>
      </c>
      <c r="W45" s="196">
        <v>2019</v>
      </c>
    </row>
    <row r="46" spans="1:23" ht="13.5" thickBot="1">
      <c r="A46" s="137" t="s">
        <v>6</v>
      </c>
      <c r="B46" s="134">
        <v>1998</v>
      </c>
      <c r="C46" s="134">
        <v>1999</v>
      </c>
      <c r="D46" s="134">
        <v>2000</v>
      </c>
      <c r="E46" s="134">
        <v>2001</v>
      </c>
      <c r="F46" s="134">
        <v>2002</v>
      </c>
      <c r="G46" s="134">
        <v>2003</v>
      </c>
      <c r="H46" s="134">
        <v>2004</v>
      </c>
      <c r="I46" s="134">
        <v>2005</v>
      </c>
      <c r="J46" s="134">
        <v>2006</v>
      </c>
      <c r="K46" s="134">
        <v>2007</v>
      </c>
      <c r="L46" s="134">
        <v>2008</v>
      </c>
      <c r="M46" s="134">
        <v>2009</v>
      </c>
      <c r="N46" s="135">
        <v>2010</v>
      </c>
      <c r="O46" s="135">
        <v>2011</v>
      </c>
      <c r="P46" s="135">
        <v>2012</v>
      </c>
      <c r="Q46" s="135">
        <v>2013</v>
      </c>
      <c r="R46" s="135">
        <v>2014</v>
      </c>
      <c r="S46" s="135">
        <v>2015</v>
      </c>
      <c r="T46" s="135">
        <v>2016</v>
      </c>
      <c r="U46" s="399">
        <v>2017</v>
      </c>
      <c r="V46" s="464">
        <v>2018</v>
      </c>
      <c r="W46" s="196">
        <v>2019</v>
      </c>
    </row>
    <row r="47" spans="1:23">
      <c r="A47" s="130" t="s">
        <v>38</v>
      </c>
      <c r="B47" s="131"/>
      <c r="C47" s="131"/>
      <c r="D47" s="131"/>
      <c r="E47" s="131"/>
      <c r="F47" s="131"/>
      <c r="G47" s="132"/>
      <c r="H47" s="132"/>
      <c r="I47" s="132"/>
      <c r="J47" s="132"/>
      <c r="K47" s="132"/>
      <c r="L47" s="132"/>
      <c r="M47" s="132"/>
      <c r="N47" s="132"/>
      <c r="O47" s="132"/>
      <c r="P47" s="132"/>
      <c r="Q47" s="132"/>
      <c r="R47" s="132"/>
      <c r="S47" s="132">
        <v>0.7</v>
      </c>
      <c r="T47" s="132">
        <v>0.6</v>
      </c>
      <c r="U47" s="400">
        <v>1.3</v>
      </c>
      <c r="V47" s="465">
        <v>0.9</v>
      </c>
      <c r="W47" s="408">
        <v>0.3</v>
      </c>
    </row>
    <row r="48" spans="1:23" ht="30.75" customHeight="1">
      <c r="A48" s="505" t="s">
        <v>24</v>
      </c>
      <c r="B48" s="506"/>
      <c r="C48" s="506"/>
      <c r="D48" s="506"/>
      <c r="E48" s="506"/>
      <c r="F48" s="506"/>
      <c r="G48" s="506"/>
      <c r="H48" s="506"/>
      <c r="I48" s="506"/>
      <c r="J48" s="506"/>
      <c r="K48" s="506"/>
      <c r="L48" s="506"/>
      <c r="M48" s="506"/>
      <c r="N48" s="506"/>
      <c r="O48" s="506"/>
      <c r="P48" s="506"/>
      <c r="Q48" s="506"/>
      <c r="R48" s="507"/>
      <c r="S48" s="463"/>
      <c r="T48" s="463"/>
      <c r="U48" s="401"/>
      <c r="V48" s="466"/>
      <c r="W48" s="195"/>
    </row>
    <row r="49" spans="1:23">
      <c r="A49" s="67" t="s">
        <v>17</v>
      </c>
      <c r="B49" s="43"/>
      <c r="C49" s="43"/>
      <c r="D49" s="43"/>
      <c r="E49" s="43"/>
      <c r="F49" s="43"/>
      <c r="G49" s="43"/>
      <c r="H49" s="43"/>
      <c r="I49" s="43"/>
      <c r="J49" s="43"/>
      <c r="K49" s="43"/>
      <c r="L49" s="43"/>
      <c r="M49" s="43"/>
      <c r="N49" s="43"/>
      <c r="O49" s="43"/>
      <c r="P49" s="43"/>
      <c r="Q49" s="43"/>
      <c r="R49" s="43"/>
      <c r="S49" s="34">
        <v>1</v>
      </c>
      <c r="T49" s="34">
        <v>1</v>
      </c>
      <c r="U49" s="402">
        <v>1.1000000000000001</v>
      </c>
      <c r="V49" s="467">
        <v>1.6</v>
      </c>
      <c r="W49" s="198">
        <v>0.4</v>
      </c>
    </row>
    <row r="50" spans="1:23">
      <c r="A50" s="67" t="s">
        <v>16</v>
      </c>
      <c r="B50" s="43"/>
      <c r="C50" s="43"/>
      <c r="D50" s="43"/>
      <c r="E50" s="43"/>
      <c r="F50" s="43"/>
      <c r="G50" s="43"/>
      <c r="H50" s="43"/>
      <c r="I50" s="43"/>
      <c r="J50" s="43"/>
      <c r="K50" s="43"/>
      <c r="L50" s="43"/>
      <c r="M50" s="43"/>
      <c r="N50" s="43"/>
      <c r="O50" s="43"/>
      <c r="P50" s="43"/>
      <c r="Q50" s="43"/>
      <c r="R50" s="43"/>
      <c r="S50" s="34">
        <v>-0.2</v>
      </c>
      <c r="T50" s="34">
        <v>0.5</v>
      </c>
      <c r="U50" s="402">
        <v>0.9</v>
      </c>
      <c r="V50" s="467">
        <v>0.3</v>
      </c>
      <c r="W50" s="198">
        <v>0.3</v>
      </c>
    </row>
    <row r="51" spans="1:23" ht="13.5" thickBot="1">
      <c r="A51" s="68" t="s">
        <v>15</v>
      </c>
      <c r="B51" s="69"/>
      <c r="C51" s="69"/>
      <c r="D51" s="69"/>
      <c r="E51" s="69"/>
      <c r="F51" s="69"/>
      <c r="G51" s="69"/>
      <c r="H51" s="69"/>
      <c r="I51" s="69"/>
      <c r="J51" s="69"/>
      <c r="K51" s="69"/>
      <c r="L51" s="69"/>
      <c r="M51" s="69"/>
      <c r="N51" s="69"/>
      <c r="O51" s="69"/>
      <c r="P51" s="69"/>
      <c r="Q51" s="69"/>
      <c r="R51" s="69"/>
      <c r="S51" s="70">
        <v>1.1000000000000001</v>
      </c>
      <c r="T51" s="70">
        <v>0.1</v>
      </c>
      <c r="U51" s="403">
        <v>1.2</v>
      </c>
      <c r="V51" s="468">
        <v>0.5</v>
      </c>
      <c r="W51" s="199">
        <v>0.2</v>
      </c>
    </row>
    <row r="52" spans="1:23">
      <c r="A52" s="512" t="s">
        <v>113</v>
      </c>
      <c r="B52" s="512"/>
      <c r="C52" s="512"/>
      <c r="D52" s="512"/>
      <c r="E52" s="512"/>
      <c r="F52" s="512"/>
      <c r="G52" s="512"/>
      <c r="H52" s="512"/>
      <c r="I52" s="512"/>
      <c r="J52" s="512"/>
      <c r="K52" s="512"/>
      <c r="L52" s="512"/>
      <c r="M52" s="512"/>
      <c r="N52" s="512"/>
      <c r="O52" s="512"/>
      <c r="P52" s="32"/>
      <c r="Q52" s="32"/>
      <c r="R52" s="32"/>
      <c r="S52" s="32"/>
    </row>
    <row r="53" spans="1:23">
      <c r="A53" s="513" t="s">
        <v>134</v>
      </c>
      <c r="B53" s="513"/>
      <c r="C53" s="513"/>
      <c r="D53" s="513"/>
      <c r="E53" s="513"/>
      <c r="F53" s="513"/>
      <c r="G53" s="513"/>
      <c r="H53" s="513"/>
      <c r="I53" s="513"/>
      <c r="J53" s="513"/>
      <c r="K53" s="513"/>
      <c r="L53" s="513"/>
      <c r="M53" s="513"/>
      <c r="N53" s="513"/>
      <c r="O53" s="513"/>
      <c r="P53" s="32"/>
      <c r="Q53" s="32"/>
      <c r="R53" s="32"/>
      <c r="S53" s="32"/>
    </row>
    <row r="54" spans="1:23">
      <c r="A54" s="513" t="s">
        <v>114</v>
      </c>
      <c r="B54" s="513"/>
      <c r="C54" s="513"/>
      <c r="D54" s="513"/>
      <c r="E54" s="513"/>
      <c r="F54" s="513"/>
      <c r="G54" s="513"/>
      <c r="H54" s="513"/>
      <c r="I54" s="513"/>
      <c r="J54" s="513"/>
      <c r="K54" s="513"/>
      <c r="L54" s="513"/>
      <c r="M54" s="513"/>
      <c r="N54" s="513"/>
      <c r="O54" s="513"/>
      <c r="P54" s="32"/>
      <c r="Q54" s="32"/>
      <c r="R54" s="32"/>
      <c r="S54" s="32"/>
    </row>
    <row r="57" spans="1:23">
      <c r="A57" s="31" t="s">
        <v>102</v>
      </c>
      <c r="B57" s="30"/>
      <c r="C57" s="30"/>
      <c r="D57" s="30"/>
      <c r="E57" s="30"/>
      <c r="F57" s="30"/>
      <c r="G57" s="30"/>
      <c r="H57" s="30"/>
      <c r="I57" s="30"/>
      <c r="J57" s="30"/>
      <c r="K57" s="30"/>
      <c r="L57" s="30"/>
      <c r="M57" s="30"/>
      <c r="N57" s="30"/>
      <c r="O57" s="30"/>
      <c r="P57" s="30"/>
    </row>
    <row r="58" spans="1:23" ht="15.75" thickBot="1">
      <c r="A58" s="514" t="s">
        <v>39</v>
      </c>
      <c r="B58" s="515"/>
      <c r="C58" s="515"/>
      <c r="D58" s="515"/>
      <c r="E58" s="515"/>
      <c r="F58" s="515"/>
      <c r="G58" s="515"/>
      <c r="H58" s="515"/>
      <c r="I58" s="298"/>
      <c r="J58" s="298"/>
      <c r="K58" s="298"/>
      <c r="L58" s="298"/>
      <c r="M58" s="298"/>
      <c r="N58" s="298"/>
      <c r="O58" s="298"/>
      <c r="P58" s="298"/>
    </row>
    <row r="59" spans="1:23" ht="13.5" thickBot="1">
      <c r="A59" s="133" t="s">
        <v>30</v>
      </c>
      <c r="B59" s="134">
        <v>1998</v>
      </c>
      <c r="C59" s="134">
        <v>1999</v>
      </c>
      <c r="D59" s="134">
        <v>2000</v>
      </c>
      <c r="E59" s="134">
        <v>2001</v>
      </c>
      <c r="F59" s="134">
        <v>2002</v>
      </c>
      <c r="G59" s="134">
        <v>2003</v>
      </c>
      <c r="H59" s="149">
        <v>2004</v>
      </c>
      <c r="I59" s="119">
        <v>2005</v>
      </c>
      <c r="J59" s="35">
        <v>2006</v>
      </c>
      <c r="K59" s="35">
        <v>2007</v>
      </c>
      <c r="L59" s="35">
        <v>2008</v>
      </c>
      <c r="M59" s="35">
        <v>2009</v>
      </c>
      <c r="N59" s="36">
        <v>2010</v>
      </c>
      <c r="O59" s="35">
        <v>2011</v>
      </c>
      <c r="P59" s="36">
        <v>2012</v>
      </c>
      <c r="Q59" s="35">
        <v>2013</v>
      </c>
      <c r="R59" s="36">
        <v>2014</v>
      </c>
      <c r="S59" s="29"/>
    </row>
    <row r="60" spans="1:23">
      <c r="A60" s="130" t="s">
        <v>29</v>
      </c>
      <c r="B60" s="147">
        <v>1.5</v>
      </c>
      <c r="C60" s="147">
        <v>1.7</v>
      </c>
      <c r="D60" s="147">
        <v>2.2000000000000002</v>
      </c>
      <c r="E60" s="147">
        <v>2</v>
      </c>
      <c r="F60" s="147">
        <v>2.7</v>
      </c>
      <c r="G60" s="147">
        <v>1.6</v>
      </c>
      <c r="H60" s="148">
        <v>1.7</v>
      </c>
      <c r="I60" s="120">
        <v>0.9</v>
      </c>
      <c r="J60" s="28">
        <v>2.6</v>
      </c>
      <c r="K60" s="28">
        <v>2.9</v>
      </c>
      <c r="L60" s="28">
        <v>3.7</v>
      </c>
      <c r="M60" s="28">
        <v>2.1</v>
      </c>
      <c r="N60" s="28">
        <v>2.2000000000000002</v>
      </c>
      <c r="O60" s="28">
        <v>1.6</v>
      </c>
      <c r="P60" s="28">
        <v>1</v>
      </c>
      <c r="Q60" s="28">
        <v>0.2</v>
      </c>
      <c r="R60" s="28">
        <v>0.6</v>
      </c>
      <c r="S60" s="27"/>
    </row>
    <row r="61" spans="1:23">
      <c r="A61" s="141" t="s">
        <v>28</v>
      </c>
      <c r="B61" s="106"/>
      <c r="C61" s="106"/>
      <c r="D61" s="106"/>
      <c r="E61" s="106"/>
      <c r="F61" s="106"/>
      <c r="G61" s="106"/>
      <c r="H61" s="142"/>
      <c r="I61" s="121"/>
      <c r="J61" s="26">
        <v>2.1</v>
      </c>
      <c r="K61" s="26">
        <v>3.1</v>
      </c>
      <c r="L61" s="26">
        <v>3.9</v>
      </c>
      <c r="M61" s="26">
        <v>2</v>
      </c>
      <c r="N61" s="26">
        <v>1.7</v>
      </c>
      <c r="O61" s="26">
        <v>1.7</v>
      </c>
      <c r="P61" s="26">
        <v>1.2</v>
      </c>
      <c r="Q61" s="26">
        <v>0.2</v>
      </c>
      <c r="R61" s="26">
        <v>0.7</v>
      </c>
      <c r="S61" s="27"/>
    </row>
    <row r="62" spans="1:23">
      <c r="A62" s="143" t="s">
        <v>27</v>
      </c>
      <c r="B62" s="106"/>
      <c r="C62" s="106"/>
      <c r="D62" s="106"/>
      <c r="E62" s="106"/>
      <c r="F62" s="106"/>
      <c r="G62" s="106"/>
      <c r="H62" s="142"/>
      <c r="I62" s="121"/>
      <c r="J62" s="26">
        <v>1.5</v>
      </c>
      <c r="K62" s="26">
        <v>0.9</v>
      </c>
      <c r="L62" s="26">
        <v>2.5</v>
      </c>
      <c r="M62" s="26">
        <v>1.1000000000000001</v>
      </c>
      <c r="N62" s="26">
        <v>1.4</v>
      </c>
      <c r="O62" s="26">
        <v>1.3</v>
      </c>
      <c r="P62" s="26">
        <v>0.8</v>
      </c>
      <c r="Q62" s="26">
        <v>-0.1</v>
      </c>
      <c r="R62" s="26">
        <v>0.4</v>
      </c>
    </row>
    <row r="63" spans="1:23">
      <c r="A63" s="143" t="s">
        <v>26</v>
      </c>
      <c r="B63" s="106"/>
      <c r="C63" s="106"/>
      <c r="D63" s="106"/>
      <c r="E63" s="106"/>
      <c r="F63" s="106"/>
      <c r="G63" s="106"/>
      <c r="H63" s="142"/>
      <c r="I63" s="121"/>
      <c r="J63" s="26">
        <v>2.5</v>
      </c>
      <c r="K63" s="26">
        <v>3</v>
      </c>
      <c r="L63" s="26">
        <v>1.9</v>
      </c>
      <c r="M63" s="26">
        <v>2.9</v>
      </c>
      <c r="N63" s="26">
        <v>2</v>
      </c>
      <c r="O63" s="26">
        <v>2.6</v>
      </c>
      <c r="P63" s="26">
        <v>1.4</v>
      </c>
      <c r="Q63" s="26">
        <v>0.5</v>
      </c>
      <c r="R63" s="26">
        <v>0.4</v>
      </c>
    </row>
    <row r="64" spans="1:23">
      <c r="A64" s="143" t="s">
        <v>25</v>
      </c>
      <c r="B64" s="106"/>
      <c r="C64" s="106"/>
      <c r="D64" s="106"/>
      <c r="E64" s="106"/>
      <c r="F64" s="106"/>
      <c r="G64" s="106"/>
      <c r="H64" s="142"/>
      <c r="I64" s="121"/>
      <c r="J64" s="26">
        <v>2.7</v>
      </c>
      <c r="K64" s="26">
        <v>5.2</v>
      </c>
      <c r="L64" s="26">
        <v>5</v>
      </c>
      <c r="M64" s="26">
        <v>3</v>
      </c>
      <c r="N64" s="26">
        <v>2.2999999999999998</v>
      </c>
      <c r="O64" s="26">
        <v>1.3</v>
      </c>
      <c r="P64" s="26">
        <v>1.1000000000000001</v>
      </c>
      <c r="Q64" s="26">
        <v>0.4</v>
      </c>
      <c r="R64" s="26">
        <v>1.7</v>
      </c>
    </row>
    <row r="65" spans="1:22">
      <c r="A65" s="144" t="s">
        <v>24</v>
      </c>
      <c r="B65" s="40"/>
      <c r="C65" s="40"/>
      <c r="D65" s="40"/>
      <c r="E65" s="40"/>
      <c r="F65" s="40"/>
      <c r="G65" s="40"/>
      <c r="H65" s="145"/>
      <c r="I65" s="122"/>
      <c r="J65" s="63"/>
      <c r="K65" s="63"/>
      <c r="L65" s="63"/>
      <c r="M65" s="63"/>
      <c r="N65" s="63"/>
      <c r="O65" s="63"/>
      <c r="P65" s="63"/>
      <c r="Q65" s="63"/>
      <c r="R65" s="39"/>
    </row>
    <row r="66" spans="1:22">
      <c r="A66" s="138" t="s">
        <v>17</v>
      </c>
      <c r="B66" s="34">
        <v>0.5</v>
      </c>
      <c r="C66" s="34">
        <v>0.4</v>
      </c>
      <c r="D66" s="34">
        <v>1</v>
      </c>
      <c r="E66" s="34">
        <v>0.8</v>
      </c>
      <c r="F66" s="34">
        <v>0.6</v>
      </c>
      <c r="G66" s="34">
        <v>0.3</v>
      </c>
      <c r="H66" s="140">
        <v>0.4</v>
      </c>
      <c r="I66" s="123">
        <v>-0.3</v>
      </c>
      <c r="J66" s="25">
        <v>1.6</v>
      </c>
      <c r="K66" s="25">
        <v>0.8</v>
      </c>
      <c r="L66" s="25">
        <v>2.5</v>
      </c>
      <c r="M66" s="25">
        <v>1.2</v>
      </c>
      <c r="N66" s="25">
        <v>1.8</v>
      </c>
      <c r="O66" s="25">
        <v>1.8</v>
      </c>
      <c r="P66" s="25">
        <v>0.3</v>
      </c>
      <c r="Q66" s="25">
        <v>-0.1</v>
      </c>
      <c r="R66" s="25">
        <v>0.1</v>
      </c>
    </row>
    <row r="67" spans="1:22">
      <c r="A67" s="138" t="s">
        <v>16</v>
      </c>
      <c r="B67" s="34">
        <v>1.5</v>
      </c>
      <c r="C67" s="34">
        <v>1.3</v>
      </c>
      <c r="D67" s="34">
        <v>1.4</v>
      </c>
      <c r="E67" s="34">
        <v>1.2</v>
      </c>
      <c r="F67" s="34">
        <v>1.8</v>
      </c>
      <c r="G67" s="34">
        <v>1.4</v>
      </c>
      <c r="H67" s="140">
        <v>2.2000000000000002</v>
      </c>
      <c r="I67" s="123">
        <v>1.6</v>
      </c>
      <c r="J67" s="25">
        <v>3.1</v>
      </c>
      <c r="K67" s="25">
        <v>3.1</v>
      </c>
      <c r="L67" s="25">
        <v>2.1</v>
      </c>
      <c r="M67" s="25">
        <v>2.7</v>
      </c>
      <c r="N67" s="25">
        <v>2.2999999999999998</v>
      </c>
      <c r="O67" s="25">
        <v>2.2999999999999998</v>
      </c>
      <c r="P67" s="25">
        <v>1</v>
      </c>
      <c r="Q67" s="25">
        <v>0.1</v>
      </c>
      <c r="R67" s="25">
        <v>0.7</v>
      </c>
    </row>
    <row r="68" spans="1:22" ht="13.5" thickBot="1">
      <c r="A68" s="139" t="s">
        <v>15</v>
      </c>
      <c r="B68" s="70">
        <v>1.8</v>
      </c>
      <c r="C68" s="70">
        <v>1.8</v>
      </c>
      <c r="D68" s="70">
        <v>1.7</v>
      </c>
      <c r="E68" s="70">
        <v>1</v>
      </c>
      <c r="F68" s="70">
        <v>3.4</v>
      </c>
      <c r="G68" s="70">
        <v>2.2999999999999998</v>
      </c>
      <c r="H68" s="146">
        <v>1.8</v>
      </c>
      <c r="I68" s="123">
        <v>1.3</v>
      </c>
      <c r="J68" s="25">
        <v>3.2</v>
      </c>
      <c r="K68" s="25">
        <v>4.5</v>
      </c>
      <c r="L68" s="25">
        <v>4.5</v>
      </c>
      <c r="M68" s="25">
        <v>3.4</v>
      </c>
      <c r="N68" s="25">
        <v>4.2</v>
      </c>
      <c r="O68" s="25">
        <v>1.1000000000000001</v>
      </c>
      <c r="P68" s="25">
        <v>1.3</v>
      </c>
      <c r="Q68" s="25">
        <v>0.5</v>
      </c>
      <c r="R68" s="25">
        <v>1.3</v>
      </c>
    </row>
    <row r="69" spans="1:22">
      <c r="A69" s="124" t="s">
        <v>23</v>
      </c>
      <c r="B69" s="124"/>
      <c r="C69" s="124"/>
      <c r="D69" s="124"/>
      <c r="E69" s="124"/>
      <c r="F69" s="124"/>
      <c r="G69" s="124"/>
      <c r="H69" s="124"/>
      <c r="I69" s="24"/>
      <c r="J69" s="24"/>
      <c r="K69" s="24"/>
      <c r="L69" s="24"/>
      <c r="M69" s="24"/>
      <c r="N69" s="24"/>
      <c r="O69" s="24"/>
      <c r="P69" s="21"/>
      <c r="V69" s="66"/>
    </row>
    <row r="70" spans="1:22">
      <c r="A70" s="23" t="s">
        <v>135</v>
      </c>
      <c r="B70" s="23"/>
      <c r="C70" s="23"/>
      <c r="D70" s="23"/>
      <c r="E70" s="23"/>
      <c r="F70" s="23"/>
      <c r="G70" s="23"/>
      <c r="H70" s="23"/>
      <c r="I70" s="23"/>
      <c r="J70" s="23"/>
      <c r="K70" s="23"/>
      <c r="L70" s="23"/>
      <c r="M70" s="23"/>
      <c r="N70" s="23"/>
      <c r="O70" s="23"/>
      <c r="P70" s="21"/>
    </row>
    <row r="71" spans="1:22">
      <c r="A71" s="23" t="s">
        <v>40</v>
      </c>
      <c r="B71" s="23"/>
      <c r="C71" s="23"/>
      <c r="D71" s="23"/>
      <c r="E71" s="23"/>
      <c r="F71" s="23"/>
      <c r="G71" s="23"/>
      <c r="H71" s="23"/>
      <c r="I71" s="23"/>
      <c r="J71" s="23"/>
      <c r="K71" s="23"/>
      <c r="L71" s="23"/>
      <c r="M71" s="23"/>
      <c r="N71" s="23"/>
      <c r="O71" s="23"/>
      <c r="P71" s="21"/>
    </row>
    <row r="72" spans="1:22">
      <c r="A72" s="511" t="s">
        <v>114</v>
      </c>
      <c r="B72" s="511"/>
      <c r="C72" s="511"/>
      <c r="D72" s="511"/>
      <c r="E72" s="511"/>
      <c r="F72" s="511"/>
      <c r="G72" s="511"/>
      <c r="H72" s="511"/>
      <c r="I72" s="511"/>
      <c r="J72" s="511"/>
      <c r="K72" s="511"/>
      <c r="L72" s="22"/>
      <c r="M72" s="22"/>
      <c r="N72" s="22"/>
      <c r="O72" s="22"/>
      <c r="P72" s="21"/>
    </row>
    <row r="73" spans="1:22">
      <c r="A73" s="511"/>
      <c r="B73" s="511"/>
      <c r="C73" s="511"/>
      <c r="D73" s="511"/>
      <c r="E73" s="511"/>
      <c r="F73" s="511"/>
      <c r="G73" s="511"/>
      <c r="H73" s="511"/>
      <c r="I73" s="511"/>
      <c r="J73" s="511"/>
      <c r="K73" s="511"/>
    </row>
    <row r="74" spans="1:22">
      <c r="A74" s="511"/>
      <c r="B74" s="511"/>
      <c r="C74" s="511"/>
      <c r="D74" s="511"/>
      <c r="E74" s="511"/>
      <c r="F74" s="511"/>
      <c r="G74" s="511"/>
      <c r="H74" s="511"/>
      <c r="I74" s="511"/>
      <c r="J74" s="511"/>
      <c r="K74" s="511"/>
    </row>
    <row r="76" spans="1:22">
      <c r="A76" s="33"/>
      <c r="B76" s="33"/>
      <c r="C76" s="33"/>
      <c r="D76" s="33"/>
      <c r="E76" s="33"/>
      <c r="F76" s="33"/>
      <c r="G76" s="33"/>
      <c r="H76" s="33"/>
      <c r="I76" s="33"/>
      <c r="J76" s="33"/>
      <c r="K76" s="33"/>
      <c r="L76" s="33"/>
      <c r="M76" s="33"/>
      <c r="N76" s="33"/>
      <c r="O76" s="33"/>
      <c r="P76" s="33"/>
      <c r="Q76" s="33"/>
      <c r="R76" s="33"/>
      <c r="S76" s="33"/>
      <c r="T76" s="33"/>
      <c r="U76" s="33"/>
    </row>
  </sheetData>
  <mergeCells count="16">
    <mergeCell ref="A72:K74"/>
    <mergeCell ref="A39:O39"/>
    <mergeCell ref="A40:O40"/>
    <mergeCell ref="A41:O41"/>
    <mergeCell ref="A58:H58"/>
    <mergeCell ref="A44:O44"/>
    <mergeCell ref="A48:R48"/>
    <mergeCell ref="A52:O52"/>
    <mergeCell ref="A53:O53"/>
    <mergeCell ref="A54:O54"/>
    <mergeCell ref="A26:H26"/>
    <mergeCell ref="A27:H27"/>
    <mergeCell ref="A28:H28"/>
    <mergeCell ref="A35:R35"/>
    <mergeCell ref="A29:H29"/>
    <mergeCell ref="A32:O32"/>
  </mergeCells>
  <pageMargins left="0.7" right="0.7" top="0.75" bottom="0.75" header="0.3" footer="0.3"/>
  <pageSetup paperSize="9" orientation="portrait" r:id="rId1"/>
  <ignoredErrors>
    <ignoredError sqref="V2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92D050"/>
  </sheetPr>
  <dimension ref="A1:AD83"/>
  <sheetViews>
    <sheetView showGridLines="0" workbookViewId="0">
      <pane xSplit="3" ySplit="4" topLeftCell="D56" activePane="bottomRight" state="frozen"/>
      <selection pane="topRight" activeCell="D1" sqref="D1"/>
      <selection pane="bottomLeft" activeCell="A5" sqref="A5"/>
      <selection pane="bottomRight"/>
    </sheetView>
  </sheetViews>
  <sheetFormatPr baseColWidth="10" defaultRowHeight="12.75"/>
  <cols>
    <col min="1" max="1" width="19.28515625" customWidth="1"/>
    <col min="2" max="12" width="8" customWidth="1"/>
    <col min="13" max="13" width="7.42578125" customWidth="1"/>
    <col min="14" max="14" width="7.28515625" customWidth="1"/>
    <col min="15" max="15" width="8.140625" customWidth="1"/>
    <col min="16" max="16" width="7.85546875" customWidth="1"/>
    <col min="17" max="17" width="8.85546875" customWidth="1"/>
    <col min="18" max="18" width="8" customWidth="1"/>
    <col min="19" max="20" width="8.140625" customWidth="1"/>
    <col min="21" max="22" width="7.7109375" customWidth="1"/>
  </cols>
  <sheetData>
    <row r="1" spans="1:22" s="85" customFormat="1" ht="15">
      <c r="A1" s="71" t="s">
        <v>100</v>
      </c>
    </row>
    <row r="2" spans="1:22" s="4" customFormat="1">
      <c r="A2" s="218"/>
    </row>
    <row r="3" spans="1:22" s="4" customFormat="1" ht="4.5" customHeight="1" thickBot="1">
      <c r="A3" s="59"/>
      <c r="B3" s="59"/>
      <c r="C3" s="59"/>
      <c r="D3" s="59"/>
      <c r="E3" s="59"/>
      <c r="F3" s="59"/>
      <c r="G3" s="59"/>
      <c r="H3" s="59"/>
      <c r="I3" s="59"/>
      <c r="J3" s="59"/>
      <c r="K3" s="59"/>
    </row>
    <row r="4" spans="1:22" s="4" customFormat="1" ht="26.25" customHeight="1" thickBot="1">
      <c r="A4" s="256" t="s">
        <v>101</v>
      </c>
      <c r="B4" s="296">
        <v>1999</v>
      </c>
      <c r="C4" s="296">
        <v>2000</v>
      </c>
      <c r="D4" s="296">
        <v>2001</v>
      </c>
      <c r="E4" s="296">
        <v>2002</v>
      </c>
      <c r="F4" s="258">
        <v>2003</v>
      </c>
      <c r="G4" s="258">
        <v>2004</v>
      </c>
      <c r="H4" s="258">
        <v>2005</v>
      </c>
      <c r="I4" s="258">
        <v>2006</v>
      </c>
      <c r="J4" s="258">
        <v>2007</v>
      </c>
      <c r="K4" s="258">
        <v>2008</v>
      </c>
      <c r="L4" s="258">
        <v>2009</v>
      </c>
      <c r="M4" s="257">
        <v>2010</v>
      </c>
      <c r="N4" s="258">
        <v>2011</v>
      </c>
      <c r="O4" s="258">
        <v>2012</v>
      </c>
      <c r="P4" s="258">
        <v>2013</v>
      </c>
      <c r="Q4" s="258">
        <v>2014</v>
      </c>
      <c r="R4" s="258">
        <v>2015</v>
      </c>
      <c r="S4" s="345">
        <v>2016</v>
      </c>
      <c r="T4" s="345">
        <v>2017</v>
      </c>
      <c r="U4" s="345">
        <v>2018</v>
      </c>
      <c r="V4" s="259">
        <v>2019</v>
      </c>
    </row>
    <row r="5" spans="1:22" s="4" customFormat="1" ht="15" customHeight="1" thickBot="1">
      <c r="A5" s="223" t="s">
        <v>108</v>
      </c>
      <c r="B5" s="241"/>
      <c r="C5" s="241"/>
      <c r="D5" s="241"/>
      <c r="E5" s="241"/>
      <c r="F5" s="241"/>
      <c r="G5" s="241"/>
      <c r="H5" s="241"/>
      <c r="I5" s="241"/>
      <c r="J5" s="241"/>
      <c r="K5" s="241"/>
      <c r="L5" s="241"/>
      <c r="M5" s="224"/>
      <c r="N5" s="224"/>
      <c r="O5" s="224"/>
      <c r="P5" s="224"/>
      <c r="Q5" s="224"/>
      <c r="R5" s="224"/>
      <c r="S5" s="346"/>
      <c r="T5" s="346"/>
      <c r="U5" s="346"/>
      <c r="V5" s="225"/>
    </row>
    <row r="6" spans="1:22" s="4" customFormat="1" ht="12.75" customHeight="1">
      <c r="A6" s="450" t="s">
        <v>144</v>
      </c>
      <c r="B6" s="451"/>
      <c r="C6" s="451"/>
      <c r="D6" s="451"/>
      <c r="E6" s="451"/>
      <c r="F6" s="451"/>
      <c r="G6" s="451"/>
      <c r="H6" s="451"/>
      <c r="I6" s="451"/>
      <c r="J6" s="451"/>
      <c r="K6" s="451"/>
      <c r="L6" s="451"/>
      <c r="M6" s="452"/>
      <c r="N6" s="452"/>
      <c r="O6" s="452"/>
      <c r="P6" s="452"/>
      <c r="Q6" s="452"/>
      <c r="R6" s="452"/>
      <c r="S6" s="453"/>
      <c r="T6" s="453"/>
      <c r="U6" s="453"/>
      <c r="V6" s="454"/>
    </row>
    <row r="7" spans="1:22" s="4" customFormat="1" ht="12.75" customHeight="1">
      <c r="A7" s="264" t="s">
        <v>86</v>
      </c>
      <c r="B7" s="461"/>
      <c r="C7" s="461"/>
      <c r="D7" s="461"/>
      <c r="E7" s="461"/>
      <c r="F7" s="461"/>
      <c r="G7" s="461"/>
      <c r="H7" s="461"/>
      <c r="I7" s="461"/>
      <c r="J7" s="461"/>
      <c r="K7" s="461"/>
      <c r="L7" s="461"/>
      <c r="M7" s="462"/>
      <c r="N7" s="462"/>
      <c r="O7" s="462"/>
      <c r="P7" s="462"/>
      <c r="Q7" s="462"/>
      <c r="R7" s="88">
        <v>0.9</v>
      </c>
      <c r="S7" s="88">
        <v>0.9</v>
      </c>
      <c r="T7" s="88">
        <v>2.2000000000000002</v>
      </c>
      <c r="U7" s="88">
        <v>2</v>
      </c>
      <c r="V7" s="265">
        <v>1.1000000000000001</v>
      </c>
    </row>
    <row r="8" spans="1:22" s="4" customFormat="1" ht="12.75" customHeight="1" thickBot="1">
      <c r="A8" s="266" t="s">
        <v>87</v>
      </c>
      <c r="B8" s="461"/>
      <c r="C8" s="461"/>
      <c r="D8" s="461"/>
      <c r="E8" s="461"/>
      <c r="F8" s="461"/>
      <c r="G8" s="461"/>
      <c r="H8" s="461"/>
      <c r="I8" s="461"/>
      <c r="J8" s="461"/>
      <c r="K8" s="461"/>
      <c r="L8" s="461"/>
      <c r="M8" s="462"/>
      <c r="N8" s="462"/>
      <c r="O8" s="462"/>
      <c r="P8" s="462"/>
      <c r="Q8" s="462"/>
      <c r="R8" s="268">
        <v>0.6</v>
      </c>
      <c r="S8" s="268">
        <v>0.5</v>
      </c>
      <c r="T8" s="268">
        <v>1.9</v>
      </c>
      <c r="U8" s="268">
        <v>0.9</v>
      </c>
      <c r="V8" s="269">
        <v>1</v>
      </c>
    </row>
    <row r="9" spans="1:22" s="4" customFormat="1" ht="12.75" customHeight="1">
      <c r="A9" s="260" t="s">
        <v>5</v>
      </c>
      <c r="B9" s="297"/>
      <c r="C9" s="297"/>
      <c r="D9" s="297"/>
      <c r="E9" s="297"/>
      <c r="F9" s="297"/>
      <c r="G9" s="297"/>
      <c r="H9" s="297"/>
      <c r="I9" s="297"/>
      <c r="J9" s="297"/>
      <c r="K9" s="297"/>
      <c r="L9" s="297"/>
      <c r="M9" s="261"/>
      <c r="N9" s="262"/>
      <c r="O9" s="262"/>
      <c r="P9" s="262"/>
      <c r="Q9" s="262"/>
      <c r="R9" s="262"/>
      <c r="S9" s="262"/>
      <c r="T9" s="262"/>
      <c r="U9" s="262"/>
      <c r="V9" s="263"/>
    </row>
    <row r="10" spans="1:22" s="4" customFormat="1" ht="12.75" customHeight="1">
      <c r="A10" s="264" t="s">
        <v>86</v>
      </c>
      <c r="B10" s="315">
        <v>1.7</v>
      </c>
      <c r="C10" s="315">
        <v>2.1</v>
      </c>
      <c r="D10" s="315">
        <v>1.9</v>
      </c>
      <c r="E10" s="315">
        <v>2.5</v>
      </c>
      <c r="F10" s="315">
        <v>1.6</v>
      </c>
      <c r="G10" s="315">
        <v>1.6</v>
      </c>
      <c r="H10" s="315">
        <v>1.6</v>
      </c>
      <c r="I10" s="315">
        <v>2.6</v>
      </c>
      <c r="J10" s="315">
        <v>3</v>
      </c>
      <c r="K10" s="315">
        <v>3.4</v>
      </c>
      <c r="L10" s="315">
        <v>2.1</v>
      </c>
      <c r="M10" s="201">
        <v>2.2000000000000002</v>
      </c>
      <c r="N10" s="88">
        <v>1.7</v>
      </c>
      <c r="O10" s="88">
        <v>1.4</v>
      </c>
      <c r="P10" s="88">
        <v>0.5</v>
      </c>
      <c r="Q10" s="88">
        <v>0.9</v>
      </c>
      <c r="R10" s="88">
        <v>0.7</v>
      </c>
      <c r="S10" s="88">
        <v>0.7</v>
      </c>
      <c r="T10" s="88">
        <v>2.2999999999999998</v>
      </c>
      <c r="U10" s="88">
        <v>1.3</v>
      </c>
      <c r="V10" s="265">
        <v>1</v>
      </c>
    </row>
    <row r="11" spans="1:22" s="4" customFormat="1" ht="12.75" customHeight="1" thickBot="1">
      <c r="A11" s="266" t="s">
        <v>87</v>
      </c>
      <c r="B11" s="316">
        <v>1.7</v>
      </c>
      <c r="C11" s="316">
        <v>2.2000000000000002</v>
      </c>
      <c r="D11" s="316">
        <v>2</v>
      </c>
      <c r="E11" s="316">
        <v>2.7</v>
      </c>
      <c r="F11" s="316">
        <v>1.6</v>
      </c>
      <c r="G11" s="316">
        <v>1.7</v>
      </c>
      <c r="H11" s="316">
        <v>0.9</v>
      </c>
      <c r="I11" s="316">
        <v>2.6</v>
      </c>
      <c r="J11" s="316">
        <v>2.9</v>
      </c>
      <c r="K11" s="316">
        <v>3.7</v>
      </c>
      <c r="L11" s="316">
        <v>2.1</v>
      </c>
      <c r="M11" s="267">
        <v>2.2000000000000002</v>
      </c>
      <c r="N11" s="268">
        <v>1.6</v>
      </c>
      <c r="O11" s="268">
        <v>1</v>
      </c>
      <c r="P11" s="268">
        <v>0.2</v>
      </c>
      <c r="Q11" s="268">
        <v>0.6</v>
      </c>
      <c r="R11" s="268">
        <v>0.3</v>
      </c>
      <c r="S11" s="268">
        <v>0.3</v>
      </c>
      <c r="T11" s="268">
        <v>2</v>
      </c>
      <c r="U11" s="268">
        <v>0.2</v>
      </c>
      <c r="V11" s="269">
        <v>1</v>
      </c>
    </row>
    <row r="12" spans="1:22" s="4" customFormat="1" ht="12.75" customHeight="1">
      <c r="A12" s="270" t="s">
        <v>4</v>
      </c>
      <c r="B12" s="89"/>
      <c r="C12" s="89"/>
      <c r="D12" s="89"/>
      <c r="E12" s="89"/>
      <c r="F12" s="89"/>
      <c r="G12" s="89"/>
      <c r="H12" s="89"/>
      <c r="I12" s="89"/>
      <c r="J12" s="89"/>
      <c r="K12" s="89"/>
      <c r="L12" s="89"/>
      <c r="M12" s="271"/>
      <c r="N12" s="272"/>
      <c r="O12" s="272"/>
      <c r="P12" s="272"/>
      <c r="Q12" s="272"/>
      <c r="R12" s="272"/>
      <c r="S12" s="272"/>
      <c r="T12" s="272"/>
      <c r="U12" s="272"/>
      <c r="V12" s="273"/>
    </row>
    <row r="13" spans="1:22" s="4" customFormat="1" ht="12.75" customHeight="1">
      <c r="A13" s="264" t="s">
        <v>86</v>
      </c>
      <c r="B13" s="86"/>
      <c r="C13" s="86"/>
      <c r="D13" s="86"/>
      <c r="E13" s="86"/>
      <c r="F13" s="86"/>
      <c r="G13" s="86"/>
      <c r="H13" s="86"/>
      <c r="I13" s="86"/>
      <c r="J13" s="86"/>
      <c r="K13" s="86"/>
      <c r="L13" s="86"/>
      <c r="M13" s="201">
        <v>2.9</v>
      </c>
      <c r="N13" s="88">
        <v>2.2000000000000002</v>
      </c>
      <c r="O13" s="88">
        <v>1.6</v>
      </c>
      <c r="P13" s="88">
        <v>0.5</v>
      </c>
      <c r="Q13" s="88">
        <v>0.7</v>
      </c>
      <c r="R13" s="88">
        <v>0.8</v>
      </c>
      <c r="S13" s="88">
        <v>0.8</v>
      </c>
      <c r="T13" s="88">
        <v>2.4</v>
      </c>
      <c r="U13" s="88">
        <v>1.8</v>
      </c>
      <c r="V13" s="265">
        <v>1.1000000000000001</v>
      </c>
    </row>
    <row r="14" spans="1:22" s="4" customFormat="1" ht="12.75" customHeight="1" thickBot="1">
      <c r="A14" s="266" t="s">
        <v>87</v>
      </c>
      <c r="B14" s="206"/>
      <c r="C14" s="206"/>
      <c r="D14" s="206"/>
      <c r="E14" s="206"/>
      <c r="F14" s="206"/>
      <c r="G14" s="206"/>
      <c r="H14" s="206"/>
      <c r="I14" s="206"/>
      <c r="J14" s="206"/>
      <c r="K14" s="206"/>
      <c r="L14" s="206"/>
      <c r="M14" s="267">
        <v>2.9</v>
      </c>
      <c r="N14" s="268">
        <v>2</v>
      </c>
      <c r="O14" s="268">
        <v>1.2</v>
      </c>
      <c r="P14" s="268">
        <v>0.1</v>
      </c>
      <c r="Q14" s="268">
        <v>0.3</v>
      </c>
      <c r="R14" s="268">
        <v>0.4</v>
      </c>
      <c r="S14" s="268">
        <v>0.4</v>
      </c>
      <c r="T14" s="268">
        <v>2.1</v>
      </c>
      <c r="U14" s="268">
        <v>0.6</v>
      </c>
      <c r="V14" s="269">
        <v>1</v>
      </c>
    </row>
    <row r="15" spans="1:22" s="4" customFormat="1" ht="12.75" customHeight="1">
      <c r="A15" s="275" t="s">
        <v>3</v>
      </c>
      <c r="B15" s="527"/>
      <c r="C15" s="527"/>
      <c r="D15" s="527"/>
      <c r="E15" s="527"/>
      <c r="F15" s="527"/>
      <c r="G15" s="527"/>
      <c r="H15" s="527"/>
      <c r="I15" s="527"/>
      <c r="J15" s="527"/>
      <c r="K15" s="528"/>
      <c r="L15" s="92"/>
      <c r="M15" s="94"/>
      <c r="N15" s="276"/>
      <c r="O15" s="276"/>
      <c r="P15" s="276"/>
      <c r="Q15" s="276"/>
      <c r="R15" s="276"/>
      <c r="S15" s="276"/>
      <c r="T15" s="276"/>
      <c r="U15" s="276"/>
      <c r="V15" s="277"/>
    </row>
    <row r="16" spans="1:22" s="4" customFormat="1" ht="12.75" customHeight="1">
      <c r="A16" s="264" t="s">
        <v>86</v>
      </c>
      <c r="B16" s="523"/>
      <c r="C16" s="523"/>
      <c r="D16" s="523"/>
      <c r="E16" s="524"/>
      <c r="F16" s="100" t="s">
        <v>2</v>
      </c>
      <c r="G16" s="100" t="s">
        <v>2</v>
      </c>
      <c r="H16" s="100" t="s">
        <v>2</v>
      </c>
      <c r="I16" s="100" t="s">
        <v>2</v>
      </c>
      <c r="J16" s="100" t="s">
        <v>2</v>
      </c>
      <c r="K16" s="102" t="s">
        <v>2</v>
      </c>
      <c r="L16" s="104">
        <v>2.5</v>
      </c>
      <c r="M16" s="88">
        <v>1.3</v>
      </c>
      <c r="N16" s="88">
        <v>1.5</v>
      </c>
      <c r="O16" s="88">
        <v>1.7</v>
      </c>
      <c r="P16" s="88">
        <v>1.1000000000000001</v>
      </c>
      <c r="Q16" s="88">
        <v>1.7</v>
      </c>
      <c r="R16" s="88">
        <v>1.2</v>
      </c>
      <c r="S16" s="88">
        <v>0.9</v>
      </c>
      <c r="T16" s="88">
        <v>2.4</v>
      </c>
      <c r="U16" s="455">
        <v>2.2999999999999998</v>
      </c>
      <c r="V16" s="404">
        <v>1.6</v>
      </c>
    </row>
    <row r="17" spans="1:30" s="4" customFormat="1" ht="12.75" customHeight="1" thickBot="1">
      <c r="A17" s="264" t="s">
        <v>87</v>
      </c>
      <c r="B17" s="529"/>
      <c r="C17" s="529"/>
      <c r="D17" s="529"/>
      <c r="E17" s="530"/>
      <c r="F17" s="101">
        <v>2.1</v>
      </c>
      <c r="G17" s="101">
        <v>1.3</v>
      </c>
      <c r="H17" s="101">
        <v>2.2999999999999998</v>
      </c>
      <c r="I17" s="101">
        <v>3.4</v>
      </c>
      <c r="J17" s="101">
        <v>2.8</v>
      </c>
      <c r="K17" s="103">
        <v>2.2000000000000002</v>
      </c>
      <c r="L17" s="105">
        <v>3</v>
      </c>
      <c r="M17" s="88">
        <v>1.4</v>
      </c>
      <c r="N17" s="88">
        <v>1.3</v>
      </c>
      <c r="O17" s="88">
        <v>1.4</v>
      </c>
      <c r="P17" s="88">
        <v>0.8</v>
      </c>
      <c r="Q17" s="88">
        <v>1.4</v>
      </c>
      <c r="R17" s="88">
        <v>0.8</v>
      </c>
      <c r="S17" s="88">
        <v>0.6</v>
      </c>
      <c r="T17" s="88">
        <v>2.1</v>
      </c>
      <c r="U17" s="455">
        <v>1</v>
      </c>
      <c r="V17" s="404">
        <v>1.5</v>
      </c>
    </row>
    <row r="18" spans="1:30" s="4" customFormat="1" ht="12.75" customHeight="1">
      <c r="A18" s="278" t="s">
        <v>1</v>
      </c>
      <c r="B18" s="208"/>
      <c r="C18" s="208"/>
      <c r="D18" s="208"/>
      <c r="E18" s="208"/>
      <c r="F18" s="208"/>
      <c r="G18" s="208"/>
      <c r="H18" s="208"/>
      <c r="I18" s="208"/>
      <c r="J18" s="208"/>
      <c r="K18" s="209"/>
      <c r="L18" s="200"/>
      <c r="M18" s="279"/>
      <c r="N18" s="280"/>
      <c r="O18" s="280"/>
      <c r="P18" s="280"/>
      <c r="Q18" s="280"/>
      <c r="R18" s="280"/>
      <c r="S18" s="280"/>
      <c r="T18" s="280"/>
      <c r="U18" s="280"/>
      <c r="V18" s="281"/>
    </row>
    <row r="19" spans="1:30" s="4" customFormat="1" ht="12.75" customHeight="1">
      <c r="A19" s="264" t="s">
        <v>86</v>
      </c>
      <c r="B19" s="523"/>
      <c r="C19" s="523"/>
      <c r="D19" s="523"/>
      <c r="E19" s="523"/>
      <c r="F19" s="523"/>
      <c r="G19" s="523"/>
      <c r="H19" s="523"/>
      <c r="I19" s="523"/>
      <c r="J19" s="524"/>
      <c r="K19" s="86"/>
      <c r="L19" s="201">
        <v>0.7</v>
      </c>
      <c r="M19" s="41">
        <v>2</v>
      </c>
      <c r="N19" s="41">
        <v>2.2000000000000002</v>
      </c>
      <c r="O19" s="41">
        <v>1.9</v>
      </c>
      <c r="P19" s="41">
        <v>0.7</v>
      </c>
      <c r="Q19" s="41">
        <v>1.2</v>
      </c>
      <c r="R19" s="41">
        <v>1.2</v>
      </c>
      <c r="S19" s="41">
        <v>1</v>
      </c>
      <c r="T19" s="41">
        <v>1.7</v>
      </c>
      <c r="U19" s="456">
        <v>1.9</v>
      </c>
      <c r="V19" s="405">
        <v>0.3</v>
      </c>
    </row>
    <row r="20" spans="1:30" s="4" customFormat="1" ht="12.75" customHeight="1" thickBot="1">
      <c r="A20" s="266" t="s">
        <v>87</v>
      </c>
      <c r="B20" s="529"/>
      <c r="C20" s="529"/>
      <c r="D20" s="529"/>
      <c r="E20" s="529"/>
      <c r="F20" s="529"/>
      <c r="G20" s="529"/>
      <c r="H20" s="529"/>
      <c r="I20" s="529"/>
      <c r="J20" s="530"/>
      <c r="K20" s="313"/>
      <c r="L20" s="319">
        <v>0.9</v>
      </c>
      <c r="M20" s="238">
        <v>2.1</v>
      </c>
      <c r="N20" s="238">
        <v>0.4</v>
      </c>
      <c r="O20" s="238">
        <v>1.6</v>
      </c>
      <c r="P20" s="238">
        <v>0.4</v>
      </c>
      <c r="Q20" s="238">
        <v>0.8</v>
      </c>
      <c r="R20" s="238">
        <v>0.9</v>
      </c>
      <c r="S20" s="238">
        <v>0.6</v>
      </c>
      <c r="T20" s="238">
        <v>1.3</v>
      </c>
      <c r="U20" s="457">
        <v>0.8</v>
      </c>
      <c r="V20" s="406">
        <v>0.3</v>
      </c>
    </row>
    <row r="21" spans="1:30" s="4" customFormat="1" ht="12.75" customHeight="1">
      <c r="A21" s="283" t="s">
        <v>10</v>
      </c>
      <c r="B21" s="208"/>
      <c r="C21" s="208"/>
      <c r="D21" s="208"/>
      <c r="E21" s="208"/>
      <c r="F21" s="208"/>
      <c r="G21" s="208"/>
      <c r="H21" s="208"/>
      <c r="I21" s="208"/>
      <c r="J21" s="208"/>
      <c r="K21" s="209"/>
      <c r="L21" s="202"/>
      <c r="M21" s="94"/>
      <c r="N21" s="276"/>
      <c r="O21" s="276"/>
      <c r="P21" s="276"/>
      <c r="Q21" s="276"/>
      <c r="R21" s="276"/>
      <c r="S21" s="276"/>
      <c r="T21" s="276"/>
      <c r="U21" s="276"/>
      <c r="V21" s="277"/>
    </row>
    <row r="22" spans="1:30" s="4" customFormat="1" ht="12.75" customHeight="1">
      <c r="A22" s="264" t="s">
        <v>86</v>
      </c>
      <c r="B22" s="523"/>
      <c r="C22" s="523"/>
      <c r="D22" s="523"/>
      <c r="E22" s="523"/>
      <c r="F22" s="523"/>
      <c r="G22" s="523"/>
      <c r="H22" s="523"/>
      <c r="I22" s="523"/>
      <c r="J22" s="524"/>
      <c r="K22" s="323" t="s">
        <v>2</v>
      </c>
      <c r="L22" s="320">
        <v>0.8</v>
      </c>
      <c r="M22" s="88">
        <v>1.7</v>
      </c>
      <c r="N22" s="88">
        <v>2.2999999999999998</v>
      </c>
      <c r="O22" s="88">
        <v>2</v>
      </c>
      <c r="P22" s="88">
        <v>0.8</v>
      </c>
      <c r="Q22" s="88">
        <v>1.3</v>
      </c>
      <c r="R22" s="41">
        <v>1.3</v>
      </c>
      <c r="S22" s="41">
        <v>1.1000000000000001</v>
      </c>
      <c r="T22" s="41">
        <v>1.8</v>
      </c>
      <c r="U22" s="456">
        <v>1.9</v>
      </c>
      <c r="V22" s="405">
        <v>0.2</v>
      </c>
    </row>
    <row r="23" spans="1:30" s="4" customFormat="1" ht="12.75" customHeight="1" thickBot="1">
      <c r="A23" s="264" t="s">
        <v>87</v>
      </c>
      <c r="B23" s="529"/>
      <c r="C23" s="529"/>
      <c r="D23" s="529"/>
      <c r="E23" s="529"/>
      <c r="F23" s="529"/>
      <c r="G23" s="529"/>
      <c r="H23" s="529"/>
      <c r="I23" s="529"/>
      <c r="J23" s="530"/>
      <c r="K23" s="324">
        <v>1.2</v>
      </c>
      <c r="L23" s="321">
        <v>1.1000000000000001</v>
      </c>
      <c r="M23" s="238">
        <v>1.7</v>
      </c>
      <c r="N23" s="238">
        <v>0.4</v>
      </c>
      <c r="O23" s="238">
        <v>1.7</v>
      </c>
      <c r="P23" s="238">
        <v>0.4</v>
      </c>
      <c r="Q23" s="238">
        <v>0.9</v>
      </c>
      <c r="R23" s="238">
        <v>0.9</v>
      </c>
      <c r="S23" s="238">
        <v>0.7</v>
      </c>
      <c r="T23" s="238">
        <v>1.4</v>
      </c>
      <c r="U23" s="456">
        <v>0.9</v>
      </c>
      <c r="V23" s="405">
        <v>0.3</v>
      </c>
    </row>
    <row r="24" spans="1:30" s="4" customFormat="1" ht="12.75" customHeight="1">
      <c r="A24" s="278" t="s">
        <v>11</v>
      </c>
      <c r="B24" s="90"/>
      <c r="C24" s="90"/>
      <c r="D24" s="90"/>
      <c r="E24" s="90"/>
      <c r="F24" s="90"/>
      <c r="G24" s="90"/>
      <c r="H24" s="90"/>
      <c r="I24" s="90"/>
      <c r="J24" s="90"/>
      <c r="K24" s="91"/>
      <c r="L24" s="202"/>
      <c r="M24" s="94"/>
      <c r="N24" s="276"/>
      <c r="O24" s="276"/>
      <c r="P24" s="276"/>
      <c r="Q24" s="276"/>
      <c r="R24" s="276"/>
      <c r="S24" s="276"/>
      <c r="T24" s="276"/>
      <c r="U24" s="280"/>
      <c r="V24" s="281"/>
    </row>
    <row r="25" spans="1:30" s="4" customFormat="1" ht="12.75" customHeight="1">
      <c r="A25" s="264" t="s">
        <v>86</v>
      </c>
      <c r="B25" s="531"/>
      <c r="C25" s="531"/>
      <c r="D25" s="531"/>
      <c r="E25" s="531"/>
      <c r="F25" s="531"/>
      <c r="G25" s="531"/>
      <c r="H25" s="531"/>
      <c r="I25" s="531"/>
      <c r="J25" s="532"/>
      <c r="K25" s="86"/>
      <c r="L25" s="320">
        <v>0.3</v>
      </c>
      <c r="M25" s="88">
        <v>5.0999999999999996</v>
      </c>
      <c r="N25" s="88">
        <v>1.5</v>
      </c>
      <c r="O25" s="88">
        <v>0.6</v>
      </c>
      <c r="P25" s="88">
        <v>1</v>
      </c>
      <c r="Q25" s="88">
        <v>1.4</v>
      </c>
      <c r="R25" s="41">
        <v>1.2</v>
      </c>
      <c r="S25" s="41">
        <v>0.7</v>
      </c>
      <c r="T25" s="41">
        <v>1.8</v>
      </c>
      <c r="U25" s="456">
        <v>1.9</v>
      </c>
      <c r="V25" s="405">
        <v>0.7</v>
      </c>
    </row>
    <row r="26" spans="1:30" s="4" customFormat="1" ht="12.75" customHeight="1" thickBot="1">
      <c r="A26" s="284" t="s">
        <v>87</v>
      </c>
      <c r="B26" s="529"/>
      <c r="C26" s="529"/>
      <c r="D26" s="529"/>
      <c r="E26" s="529"/>
      <c r="F26" s="529"/>
      <c r="G26" s="529"/>
      <c r="H26" s="529"/>
      <c r="I26" s="529"/>
      <c r="J26" s="530"/>
      <c r="K26" s="313"/>
      <c r="L26" s="321">
        <v>0.3</v>
      </c>
      <c r="M26" s="238">
        <v>5.5</v>
      </c>
      <c r="N26" s="238">
        <v>0.3</v>
      </c>
      <c r="O26" s="238">
        <v>0.2</v>
      </c>
      <c r="P26" s="238">
        <v>0.7</v>
      </c>
      <c r="Q26" s="238">
        <v>0.9</v>
      </c>
      <c r="R26" s="238">
        <v>0.8</v>
      </c>
      <c r="S26" s="238">
        <v>0.3</v>
      </c>
      <c r="T26" s="238">
        <v>1.3</v>
      </c>
      <c r="U26" s="458">
        <v>0.6</v>
      </c>
      <c r="V26" s="407">
        <v>0.6</v>
      </c>
    </row>
    <row r="27" spans="1:30">
      <c r="A27" s="98" t="s">
        <v>46</v>
      </c>
      <c r="B27" s="90"/>
      <c r="C27" s="90"/>
      <c r="D27" s="90"/>
      <c r="E27" s="90"/>
      <c r="F27" s="90"/>
      <c r="G27" s="90"/>
      <c r="H27" s="90"/>
      <c r="I27" s="90"/>
      <c r="J27" s="90"/>
      <c r="K27" s="91"/>
      <c r="L27" s="93"/>
      <c r="M27" s="94"/>
      <c r="N27" s="276"/>
      <c r="O27" s="276"/>
      <c r="P27" s="276"/>
      <c r="Q27" s="276"/>
      <c r="R27" s="276"/>
      <c r="S27" s="276"/>
      <c r="T27" s="276"/>
      <c r="U27" s="276"/>
      <c r="V27" s="277"/>
    </row>
    <row r="28" spans="1:30">
      <c r="A28" s="97" t="s">
        <v>86</v>
      </c>
      <c r="B28" s="523"/>
      <c r="C28" s="523"/>
      <c r="D28" s="523"/>
      <c r="E28" s="523"/>
      <c r="F28" s="523"/>
      <c r="G28" s="523"/>
      <c r="H28" s="523"/>
      <c r="I28" s="523"/>
      <c r="J28" s="524"/>
      <c r="K28" s="86"/>
      <c r="L28" s="86"/>
      <c r="M28" s="41">
        <v>2</v>
      </c>
      <c r="N28" s="41">
        <v>2.4</v>
      </c>
      <c r="O28" s="41">
        <v>1.9</v>
      </c>
      <c r="P28" s="41">
        <v>1.3</v>
      </c>
      <c r="Q28" s="41">
        <v>1.5</v>
      </c>
      <c r="R28" s="88">
        <v>1.4</v>
      </c>
      <c r="S28" s="87">
        <v>0.9</v>
      </c>
      <c r="T28" s="409">
        <v>2</v>
      </c>
      <c r="U28" s="87">
        <v>1.7</v>
      </c>
      <c r="V28" s="349">
        <v>1.5</v>
      </c>
      <c r="W28" s="317"/>
      <c r="X28" s="317"/>
      <c r="Y28" s="317"/>
      <c r="Z28" s="317"/>
      <c r="AA28" s="317"/>
      <c r="AB28" s="317"/>
      <c r="AC28" s="317"/>
    </row>
    <row r="29" spans="1:30" ht="18" customHeight="1" thickBot="1">
      <c r="A29" s="99" t="s">
        <v>87</v>
      </c>
      <c r="B29" s="525"/>
      <c r="C29" s="525"/>
      <c r="D29" s="525"/>
      <c r="E29" s="525"/>
      <c r="F29" s="525"/>
      <c r="G29" s="525"/>
      <c r="H29" s="525"/>
      <c r="I29" s="525"/>
      <c r="J29" s="526"/>
      <c r="K29" s="313"/>
      <c r="L29" s="210"/>
      <c r="M29" s="95">
        <v>2</v>
      </c>
      <c r="N29" s="95">
        <v>2.2999999999999998</v>
      </c>
      <c r="O29" s="95">
        <v>1.6</v>
      </c>
      <c r="P29" s="95">
        <v>0.6</v>
      </c>
      <c r="Q29" s="95">
        <v>1</v>
      </c>
      <c r="R29" s="96">
        <v>1.1000000000000001</v>
      </c>
      <c r="S29" s="347">
        <v>0.7</v>
      </c>
      <c r="T29" s="409">
        <v>1.9</v>
      </c>
      <c r="U29" s="459">
        <v>2.2000000000000002</v>
      </c>
      <c r="V29" s="350">
        <v>2.2999999999999998</v>
      </c>
      <c r="W29" s="317"/>
      <c r="X29" s="317"/>
      <c r="Y29" s="317"/>
      <c r="Z29" s="317"/>
      <c r="AA29" s="317"/>
      <c r="AB29" s="317"/>
      <c r="AC29" s="317"/>
    </row>
    <row r="30" spans="1:30" s="4" customFormat="1" ht="12.75" customHeight="1" thickBot="1">
      <c r="A30" s="223" t="s">
        <v>109</v>
      </c>
      <c r="B30" s="241"/>
      <c r="C30" s="241"/>
      <c r="D30" s="241"/>
      <c r="E30" s="241"/>
      <c r="F30" s="241"/>
      <c r="G30" s="241"/>
      <c r="H30" s="241"/>
      <c r="I30" s="241"/>
      <c r="J30" s="241"/>
      <c r="K30" s="241"/>
      <c r="L30" s="241"/>
      <c r="M30" s="224"/>
      <c r="N30" s="224"/>
      <c r="O30" s="224"/>
      <c r="P30" s="224"/>
      <c r="Q30" s="224"/>
      <c r="R30" s="224"/>
      <c r="S30" s="346"/>
      <c r="T30" s="346"/>
      <c r="U30" s="346"/>
      <c r="V30" s="225"/>
      <c r="W30" s="94"/>
      <c r="X30" s="276"/>
      <c r="Y30" s="276"/>
      <c r="Z30" s="276"/>
      <c r="AA30" s="276"/>
      <c r="AB30" s="276"/>
      <c r="AC30" s="276"/>
      <c r="AD30" s="277"/>
    </row>
    <row r="31" spans="1:30" s="4" customFormat="1" ht="12.75" customHeight="1">
      <c r="A31" s="450" t="s">
        <v>144</v>
      </c>
      <c r="B31" s="451"/>
      <c r="C31" s="451"/>
      <c r="D31" s="451"/>
      <c r="E31" s="451"/>
      <c r="F31" s="451"/>
      <c r="G31" s="451"/>
      <c r="H31" s="451"/>
      <c r="I31" s="451"/>
      <c r="J31" s="451"/>
      <c r="K31" s="451"/>
      <c r="L31" s="451"/>
      <c r="M31" s="452"/>
      <c r="N31" s="452"/>
      <c r="O31" s="452"/>
      <c r="P31" s="452"/>
      <c r="Q31" s="452"/>
      <c r="R31" s="452"/>
      <c r="S31" s="453"/>
      <c r="T31" s="453"/>
      <c r="U31" s="453"/>
      <c r="V31" s="469"/>
    </row>
    <row r="32" spans="1:30" s="4" customFormat="1" ht="12.75" customHeight="1">
      <c r="A32" s="264" t="s">
        <v>86</v>
      </c>
      <c r="B32" s="461"/>
      <c r="C32" s="461"/>
      <c r="D32" s="461"/>
      <c r="E32" s="461"/>
      <c r="F32" s="461"/>
      <c r="G32" s="461"/>
      <c r="H32" s="461"/>
      <c r="I32" s="461"/>
      <c r="J32" s="461"/>
      <c r="K32" s="461"/>
      <c r="L32" s="461"/>
      <c r="M32" s="462"/>
      <c r="N32" s="462"/>
      <c r="O32" s="462"/>
      <c r="P32" s="462"/>
      <c r="Q32" s="462"/>
      <c r="R32" s="88">
        <v>0.9</v>
      </c>
      <c r="S32" s="88">
        <v>0.7</v>
      </c>
      <c r="T32" s="88">
        <v>1.2</v>
      </c>
      <c r="U32" s="88">
        <v>0.2</v>
      </c>
      <c r="V32" s="265">
        <v>0</v>
      </c>
    </row>
    <row r="33" spans="1:30" s="4" customFormat="1" ht="12.75" customHeight="1" thickBot="1">
      <c r="A33" s="266" t="s">
        <v>87</v>
      </c>
      <c r="B33" s="461"/>
      <c r="C33" s="461"/>
      <c r="D33" s="461"/>
      <c r="E33" s="461"/>
      <c r="F33" s="461"/>
      <c r="G33" s="461"/>
      <c r="H33" s="461"/>
      <c r="I33" s="461"/>
      <c r="J33" s="461"/>
      <c r="K33" s="461"/>
      <c r="L33" s="461"/>
      <c r="M33" s="462"/>
      <c r="N33" s="462"/>
      <c r="O33" s="462"/>
      <c r="P33" s="462"/>
      <c r="Q33" s="462"/>
      <c r="R33" s="268">
        <v>0.6</v>
      </c>
      <c r="S33" s="88">
        <v>0.3</v>
      </c>
      <c r="T33" s="88">
        <v>0.9</v>
      </c>
      <c r="U33" s="88">
        <v>-1</v>
      </c>
      <c r="V33" s="269">
        <v>-0.1</v>
      </c>
    </row>
    <row r="34" spans="1:30" s="274" customFormat="1" ht="12.75" customHeight="1">
      <c r="A34" s="285" t="s">
        <v>5</v>
      </c>
      <c r="B34" s="286"/>
      <c r="C34" s="286"/>
      <c r="D34" s="286"/>
      <c r="E34" s="286"/>
      <c r="F34" s="286"/>
      <c r="G34" s="286"/>
      <c r="H34" s="286"/>
      <c r="I34" s="286"/>
      <c r="J34" s="286"/>
      <c r="K34" s="286"/>
      <c r="L34" s="286"/>
      <c r="M34" s="286"/>
      <c r="N34" s="286"/>
      <c r="O34" s="286"/>
      <c r="P34" s="286"/>
      <c r="Q34" s="286"/>
      <c r="R34" s="287"/>
      <c r="S34" s="272"/>
      <c r="T34" s="272"/>
      <c r="U34" s="272"/>
      <c r="V34" s="273"/>
      <c r="W34" s="88"/>
      <c r="X34" s="88"/>
      <c r="Y34" s="88"/>
      <c r="Z34" s="88"/>
      <c r="AA34" s="88"/>
      <c r="AB34" s="41"/>
      <c r="AC34" s="41"/>
      <c r="AD34" s="282"/>
    </row>
    <row r="35" spans="1:30" s="274" customFormat="1" ht="12.75" customHeight="1">
      <c r="A35" s="288" t="s">
        <v>86</v>
      </c>
      <c r="B35" s="523"/>
      <c r="C35" s="523"/>
      <c r="D35" s="523"/>
      <c r="E35" s="523"/>
      <c r="F35" s="523"/>
      <c r="G35" s="523"/>
      <c r="H35" s="523"/>
      <c r="I35" s="523"/>
      <c r="J35" s="524"/>
      <c r="K35" s="86"/>
      <c r="L35" s="86"/>
      <c r="M35" s="289">
        <v>0.7</v>
      </c>
      <c r="N35" s="41">
        <v>-0.4</v>
      </c>
      <c r="O35" s="41">
        <v>-0.6</v>
      </c>
      <c r="P35" s="41">
        <v>-0.3</v>
      </c>
      <c r="Q35" s="41">
        <v>0.4</v>
      </c>
      <c r="R35" s="41">
        <v>0.6</v>
      </c>
      <c r="S35" s="88">
        <f>((0.7063/100+1)/(1+0.18/100)-1)*100</f>
        <v>0.5</v>
      </c>
      <c r="T35" s="88">
        <v>1.3</v>
      </c>
      <c r="U35" s="88">
        <v>-0.5</v>
      </c>
      <c r="V35" s="265">
        <v>-0.1</v>
      </c>
      <c r="W35" s="88"/>
      <c r="X35" s="88"/>
      <c r="Y35" s="88"/>
      <c r="Z35" s="88"/>
      <c r="AA35" s="88"/>
      <c r="AB35" s="41"/>
      <c r="AC35" s="41"/>
      <c r="AD35" s="282"/>
    </row>
    <row r="36" spans="1:30" s="274" customFormat="1" ht="12.75" customHeight="1" thickBot="1">
      <c r="A36" s="290" t="s">
        <v>87</v>
      </c>
      <c r="B36" s="525"/>
      <c r="C36" s="525"/>
      <c r="D36" s="525"/>
      <c r="E36" s="525"/>
      <c r="F36" s="525"/>
      <c r="G36" s="525"/>
      <c r="H36" s="525"/>
      <c r="I36" s="525"/>
      <c r="J36" s="526"/>
      <c r="K36" s="313"/>
      <c r="L36" s="312"/>
      <c r="M36" s="291">
        <v>0.7</v>
      </c>
      <c r="N36" s="238">
        <v>-0.5</v>
      </c>
      <c r="O36" s="238">
        <v>-0.9</v>
      </c>
      <c r="P36" s="238">
        <v>-0.7</v>
      </c>
      <c r="Q36" s="238">
        <v>0.1</v>
      </c>
      <c r="R36" s="238">
        <v>0.3</v>
      </c>
      <c r="S36" s="268">
        <f>((0.34263/100+1)/(1+0.18/100)-1)*100</f>
        <v>0.2</v>
      </c>
      <c r="T36" s="268">
        <v>1</v>
      </c>
      <c r="U36" s="268">
        <v>-1.6</v>
      </c>
      <c r="V36" s="269">
        <v>-0.1</v>
      </c>
    </row>
    <row r="37" spans="1:30" s="274" customFormat="1" ht="12.75" customHeight="1">
      <c r="A37" s="292" t="s">
        <v>4</v>
      </c>
      <c r="B37" s="89"/>
      <c r="C37" s="89"/>
      <c r="D37" s="89"/>
      <c r="E37" s="89"/>
      <c r="F37" s="89"/>
      <c r="G37" s="89"/>
      <c r="H37" s="89"/>
      <c r="I37" s="89"/>
      <c r="J37" s="89"/>
      <c r="K37" s="89"/>
      <c r="L37" s="89"/>
      <c r="M37" s="41"/>
      <c r="N37" s="41"/>
      <c r="O37" s="41"/>
      <c r="P37" s="41"/>
      <c r="Q37" s="41"/>
      <c r="R37" s="41"/>
      <c r="S37" s="272"/>
      <c r="T37" s="272"/>
      <c r="U37" s="272"/>
      <c r="V37" s="273"/>
    </row>
    <row r="38" spans="1:30" s="274" customFormat="1" ht="12.75" customHeight="1">
      <c r="A38" s="288" t="s">
        <v>86</v>
      </c>
      <c r="B38" s="523"/>
      <c r="C38" s="523"/>
      <c r="D38" s="523"/>
      <c r="E38" s="523"/>
      <c r="F38" s="523"/>
      <c r="G38" s="523"/>
      <c r="H38" s="523"/>
      <c r="I38" s="523"/>
      <c r="J38" s="524"/>
      <c r="K38" s="86"/>
      <c r="L38" s="86"/>
      <c r="M38" s="41">
        <v>1.3</v>
      </c>
      <c r="N38" s="41">
        <v>0.1</v>
      </c>
      <c r="O38" s="41">
        <v>-0.4</v>
      </c>
      <c r="P38" s="41">
        <v>-0.4</v>
      </c>
      <c r="Q38" s="41">
        <v>0.2</v>
      </c>
      <c r="R38" s="41">
        <v>0.8</v>
      </c>
      <c r="S38" s="88">
        <v>0.6</v>
      </c>
      <c r="T38" s="88">
        <v>1.3</v>
      </c>
      <c r="U38" s="88">
        <v>-0.1</v>
      </c>
      <c r="V38" s="265">
        <v>0</v>
      </c>
    </row>
    <row r="39" spans="1:30" s="274" customFormat="1" ht="12.75" customHeight="1" thickBot="1">
      <c r="A39" s="288" t="s">
        <v>87</v>
      </c>
      <c r="B39" s="525"/>
      <c r="C39" s="525"/>
      <c r="D39" s="525"/>
      <c r="E39" s="525"/>
      <c r="F39" s="525"/>
      <c r="G39" s="525"/>
      <c r="H39" s="525"/>
      <c r="I39" s="525"/>
      <c r="J39" s="526"/>
      <c r="K39" s="313"/>
      <c r="L39" s="312"/>
      <c r="M39" s="41">
        <v>1.3</v>
      </c>
      <c r="N39" s="41">
        <v>-0.1</v>
      </c>
      <c r="O39" s="41">
        <v>-0.7</v>
      </c>
      <c r="P39" s="41">
        <v>-0.7</v>
      </c>
      <c r="Q39" s="41">
        <v>-0.2</v>
      </c>
      <c r="R39" s="41">
        <v>0.4</v>
      </c>
      <c r="S39" s="268">
        <v>0.2</v>
      </c>
      <c r="T39" s="268">
        <v>1</v>
      </c>
      <c r="U39" s="268">
        <v>-1.2</v>
      </c>
      <c r="V39" s="269">
        <v>-0.1</v>
      </c>
    </row>
    <row r="40" spans="1:30" s="274" customFormat="1" ht="12.75" customHeight="1">
      <c r="A40" s="285" t="s">
        <v>3</v>
      </c>
      <c r="B40" s="89"/>
      <c r="C40" s="89"/>
      <c r="D40" s="89"/>
      <c r="E40" s="89"/>
      <c r="F40" s="89"/>
      <c r="G40" s="89"/>
      <c r="H40" s="89"/>
      <c r="I40" s="89"/>
      <c r="J40" s="89"/>
      <c r="K40" s="89"/>
      <c r="L40" s="89"/>
      <c r="M40" s="293"/>
      <c r="N40" s="239"/>
      <c r="O40" s="239"/>
      <c r="P40" s="239"/>
      <c r="Q40" s="239"/>
      <c r="R40" s="239"/>
      <c r="S40" s="276"/>
      <c r="T40" s="276"/>
      <c r="U40" s="276"/>
      <c r="V40" s="277"/>
    </row>
    <row r="41" spans="1:30" s="274" customFormat="1" ht="12.75" customHeight="1">
      <c r="A41" s="288" t="s">
        <v>86</v>
      </c>
      <c r="B41" s="523"/>
      <c r="C41" s="523"/>
      <c r="D41" s="523"/>
      <c r="E41" s="523"/>
      <c r="F41" s="523"/>
      <c r="G41" s="523"/>
      <c r="H41" s="523"/>
      <c r="I41" s="523"/>
      <c r="J41" s="524"/>
      <c r="K41" s="86"/>
      <c r="L41" s="86"/>
      <c r="M41" s="289">
        <v>-0.2</v>
      </c>
      <c r="N41" s="41">
        <v>-0.6</v>
      </c>
      <c r="O41" s="41">
        <v>-0.3</v>
      </c>
      <c r="P41" s="41">
        <v>0.2</v>
      </c>
      <c r="Q41" s="41">
        <v>1.2</v>
      </c>
      <c r="R41" s="41">
        <v>1.2</v>
      </c>
      <c r="S41" s="88">
        <v>0.7</v>
      </c>
      <c r="T41" s="88">
        <v>1.4</v>
      </c>
      <c r="U41" s="455">
        <v>0.4</v>
      </c>
      <c r="V41" s="404">
        <v>0.5</v>
      </c>
    </row>
    <row r="42" spans="1:30" s="274" customFormat="1" ht="12.75" customHeight="1" thickBot="1">
      <c r="A42" s="290" t="s">
        <v>87</v>
      </c>
      <c r="B42" s="525"/>
      <c r="C42" s="525"/>
      <c r="D42" s="525"/>
      <c r="E42" s="525"/>
      <c r="F42" s="525"/>
      <c r="G42" s="525"/>
      <c r="H42" s="525"/>
      <c r="I42" s="525"/>
      <c r="J42" s="526"/>
      <c r="K42" s="313"/>
      <c r="L42" s="312"/>
      <c r="M42" s="291">
        <v>-0.1</v>
      </c>
      <c r="N42" s="238">
        <v>-0.8</v>
      </c>
      <c r="O42" s="238">
        <v>-0.5</v>
      </c>
      <c r="P42" s="238">
        <v>-0.1</v>
      </c>
      <c r="Q42" s="238">
        <v>0.9</v>
      </c>
      <c r="R42" s="238">
        <v>0.8</v>
      </c>
      <c r="S42" s="88">
        <v>0.4</v>
      </c>
      <c r="T42" s="88">
        <v>1</v>
      </c>
      <c r="U42" s="455">
        <v>-0.9</v>
      </c>
      <c r="V42" s="404">
        <v>0.4</v>
      </c>
    </row>
    <row r="43" spans="1:30" s="274" customFormat="1" ht="12.75" customHeight="1">
      <c r="A43" s="294" t="s">
        <v>1</v>
      </c>
      <c r="B43" s="89"/>
      <c r="C43" s="89"/>
      <c r="D43" s="89"/>
      <c r="E43" s="89"/>
      <c r="F43" s="89"/>
      <c r="G43" s="89"/>
      <c r="H43" s="89"/>
      <c r="I43" s="89"/>
      <c r="J43" s="89"/>
      <c r="K43" s="89"/>
      <c r="L43" s="89"/>
      <c r="M43" s="240"/>
      <c r="N43" s="240"/>
      <c r="O43" s="240"/>
      <c r="P43" s="240"/>
      <c r="Q43" s="240"/>
      <c r="R43" s="240"/>
      <c r="S43" s="280"/>
      <c r="T43" s="280"/>
      <c r="U43" s="280"/>
      <c r="V43" s="281"/>
    </row>
    <row r="44" spans="1:30" s="274" customFormat="1" ht="12.75" customHeight="1">
      <c r="A44" s="288" t="s">
        <v>86</v>
      </c>
      <c r="B44" s="523"/>
      <c r="C44" s="523"/>
      <c r="D44" s="523"/>
      <c r="E44" s="523"/>
      <c r="F44" s="523"/>
      <c r="G44" s="523"/>
      <c r="H44" s="523"/>
      <c r="I44" s="523"/>
      <c r="J44" s="524"/>
      <c r="K44" s="86"/>
      <c r="L44" s="86"/>
      <c r="M44" s="41">
        <v>0.5</v>
      </c>
      <c r="N44" s="41">
        <v>0.1</v>
      </c>
      <c r="O44" s="41">
        <v>0</v>
      </c>
      <c r="P44" s="41">
        <v>-0.1</v>
      </c>
      <c r="Q44" s="41">
        <v>0.7</v>
      </c>
      <c r="R44" s="41">
        <v>1.3</v>
      </c>
      <c r="S44" s="41">
        <v>0.8</v>
      </c>
      <c r="T44" s="41">
        <v>0.7</v>
      </c>
      <c r="U44" s="456">
        <v>0</v>
      </c>
      <c r="V44" s="405">
        <v>-0.8</v>
      </c>
    </row>
    <row r="45" spans="1:30" s="274" customFormat="1" ht="12.75" customHeight="1" thickBot="1">
      <c r="A45" s="288" t="s">
        <v>87</v>
      </c>
      <c r="B45" s="525"/>
      <c r="C45" s="525"/>
      <c r="D45" s="525"/>
      <c r="E45" s="525"/>
      <c r="F45" s="525"/>
      <c r="G45" s="525"/>
      <c r="H45" s="525"/>
      <c r="I45" s="525"/>
      <c r="J45" s="526"/>
      <c r="K45" s="313"/>
      <c r="L45" s="312"/>
      <c r="M45" s="41">
        <v>0.6</v>
      </c>
      <c r="N45" s="41">
        <v>-1.7</v>
      </c>
      <c r="O45" s="41">
        <v>-0.3</v>
      </c>
      <c r="P45" s="41">
        <v>-0.5</v>
      </c>
      <c r="Q45" s="41">
        <v>0.3</v>
      </c>
      <c r="R45" s="41">
        <v>0.9</v>
      </c>
      <c r="S45" s="238">
        <v>0.4</v>
      </c>
      <c r="T45" s="238">
        <v>0.3</v>
      </c>
      <c r="U45" s="457">
        <v>-1</v>
      </c>
      <c r="V45" s="406">
        <v>-0.8</v>
      </c>
    </row>
    <row r="46" spans="1:30" s="274" customFormat="1" ht="12.75" customHeight="1">
      <c r="A46" s="295" t="s">
        <v>10</v>
      </c>
      <c r="B46" s="89"/>
      <c r="C46" s="89"/>
      <c r="D46" s="89"/>
      <c r="E46" s="89"/>
      <c r="F46" s="89"/>
      <c r="G46" s="89"/>
      <c r="H46" s="89"/>
      <c r="I46" s="89"/>
      <c r="J46" s="89"/>
      <c r="K46" s="89"/>
      <c r="L46" s="89"/>
      <c r="M46" s="293"/>
      <c r="N46" s="239"/>
      <c r="O46" s="239"/>
      <c r="P46" s="239"/>
      <c r="Q46" s="239"/>
      <c r="R46" s="239"/>
      <c r="S46" s="276"/>
      <c r="T46" s="276"/>
      <c r="U46" s="276"/>
      <c r="V46" s="277"/>
    </row>
    <row r="47" spans="1:30" s="274" customFormat="1" ht="12.75" customHeight="1">
      <c r="A47" s="288" t="s">
        <v>86</v>
      </c>
      <c r="B47" s="523"/>
      <c r="C47" s="523"/>
      <c r="D47" s="523"/>
      <c r="E47" s="523"/>
      <c r="F47" s="523"/>
      <c r="G47" s="523"/>
      <c r="H47" s="523"/>
      <c r="I47" s="523"/>
      <c r="J47" s="524"/>
      <c r="K47" s="86"/>
      <c r="L47" s="86"/>
      <c r="M47" s="289">
        <v>0.1</v>
      </c>
      <c r="N47" s="41">
        <v>0.1</v>
      </c>
      <c r="O47" s="41">
        <v>0.1</v>
      </c>
      <c r="P47" s="41">
        <v>-0.1</v>
      </c>
      <c r="Q47" s="41">
        <v>0.7</v>
      </c>
      <c r="R47" s="41">
        <v>1.2</v>
      </c>
      <c r="S47" s="41">
        <v>0.9</v>
      </c>
      <c r="T47" s="41">
        <v>0.7</v>
      </c>
      <c r="U47" s="456">
        <v>0</v>
      </c>
      <c r="V47" s="405">
        <v>-0.9</v>
      </c>
    </row>
    <row r="48" spans="1:30" s="274" customFormat="1" ht="12.75" customHeight="1" thickBot="1">
      <c r="A48" s="290" t="s">
        <v>87</v>
      </c>
      <c r="B48" s="525"/>
      <c r="C48" s="525"/>
      <c r="D48" s="525"/>
      <c r="E48" s="525"/>
      <c r="F48" s="525"/>
      <c r="G48" s="525"/>
      <c r="H48" s="525"/>
      <c r="I48" s="525"/>
      <c r="J48" s="526"/>
      <c r="K48" s="313"/>
      <c r="L48" s="312"/>
      <c r="M48" s="291">
        <v>0.2</v>
      </c>
      <c r="N48" s="238">
        <v>-1.7</v>
      </c>
      <c r="O48" s="238">
        <v>-0.2</v>
      </c>
      <c r="P48" s="238">
        <v>-0.4</v>
      </c>
      <c r="Q48" s="238">
        <v>0.4</v>
      </c>
      <c r="R48" s="238">
        <v>0.9</v>
      </c>
      <c r="S48" s="41">
        <v>0.5</v>
      </c>
      <c r="T48" s="41">
        <v>0.4</v>
      </c>
      <c r="U48" s="456">
        <v>-0.9</v>
      </c>
      <c r="V48" s="405">
        <v>-0.8</v>
      </c>
    </row>
    <row r="49" spans="1:28" s="274" customFormat="1" ht="27.75" customHeight="1">
      <c r="A49" s="294" t="s">
        <v>11</v>
      </c>
      <c r="B49" s="89"/>
      <c r="C49" s="89"/>
      <c r="D49" s="89"/>
      <c r="E49" s="89"/>
      <c r="F49" s="89"/>
      <c r="G49" s="89"/>
      <c r="H49" s="89"/>
      <c r="I49" s="89"/>
      <c r="J49" s="89"/>
      <c r="K49" s="89"/>
      <c r="L49" s="89"/>
      <c r="M49" s="293"/>
      <c r="N49" s="239"/>
      <c r="O49" s="239"/>
      <c r="P49" s="239"/>
      <c r="Q49" s="239"/>
      <c r="R49" s="239"/>
      <c r="S49" s="280"/>
      <c r="T49" s="280"/>
      <c r="U49" s="280"/>
      <c r="V49" s="281"/>
    </row>
    <row r="50" spans="1:28" s="274" customFormat="1" ht="12.75" customHeight="1">
      <c r="A50" s="288" t="s">
        <v>86</v>
      </c>
      <c r="B50" s="523"/>
      <c r="C50" s="523"/>
      <c r="D50" s="523"/>
      <c r="E50" s="523"/>
      <c r="F50" s="523"/>
      <c r="G50" s="523"/>
      <c r="H50" s="523"/>
      <c r="I50" s="523"/>
      <c r="J50" s="524"/>
      <c r="K50" s="86"/>
      <c r="L50" s="86"/>
      <c r="M50" s="289">
        <v>3.5</v>
      </c>
      <c r="N50" s="41">
        <v>-0.7</v>
      </c>
      <c r="O50" s="41">
        <v>-1.3</v>
      </c>
      <c r="P50" s="41">
        <v>0.2</v>
      </c>
      <c r="Q50" s="41">
        <v>0.9</v>
      </c>
      <c r="R50" s="41">
        <v>1.2</v>
      </c>
      <c r="S50" s="41">
        <v>0.5</v>
      </c>
      <c r="T50" s="41">
        <v>0.7</v>
      </c>
      <c r="U50" s="456">
        <v>0</v>
      </c>
      <c r="V50" s="405">
        <v>-0.4</v>
      </c>
    </row>
    <row r="51" spans="1:28" s="274" customFormat="1" ht="12.75" customHeight="1" thickBot="1">
      <c r="A51" s="290" t="s">
        <v>87</v>
      </c>
      <c r="B51" s="525"/>
      <c r="C51" s="525"/>
      <c r="D51" s="525"/>
      <c r="E51" s="525"/>
      <c r="F51" s="525"/>
      <c r="G51" s="525"/>
      <c r="H51" s="525"/>
      <c r="I51" s="525"/>
      <c r="J51" s="526"/>
      <c r="K51" s="313"/>
      <c r="L51" s="312"/>
      <c r="M51" s="291">
        <v>3.9</v>
      </c>
      <c r="N51" s="238">
        <v>-1.8</v>
      </c>
      <c r="O51" s="238">
        <v>-1.7</v>
      </c>
      <c r="P51" s="238">
        <v>-0.2</v>
      </c>
      <c r="Q51" s="238">
        <v>0.4</v>
      </c>
      <c r="R51" s="238">
        <v>0.8</v>
      </c>
      <c r="S51" s="322">
        <v>0.1</v>
      </c>
      <c r="T51" s="322">
        <v>0.3</v>
      </c>
      <c r="U51" s="457">
        <v>-1.2</v>
      </c>
      <c r="V51" s="406">
        <v>-0.5</v>
      </c>
    </row>
    <row r="52" spans="1:28" s="4" customFormat="1">
      <c r="A52" s="98" t="s">
        <v>46</v>
      </c>
      <c r="B52" s="90"/>
      <c r="C52" s="90"/>
      <c r="D52" s="90"/>
      <c r="E52" s="90"/>
      <c r="F52" s="90"/>
      <c r="G52" s="90"/>
      <c r="H52" s="90"/>
      <c r="I52" s="90"/>
      <c r="J52" s="90"/>
      <c r="K52" s="91"/>
      <c r="L52" s="93"/>
      <c r="M52" s="293"/>
      <c r="N52" s="239"/>
      <c r="O52" s="239"/>
      <c r="P52" s="239"/>
      <c r="Q52" s="239"/>
      <c r="R52" s="239"/>
      <c r="S52" s="276"/>
      <c r="T52" s="276"/>
      <c r="U52" s="276"/>
      <c r="V52" s="277"/>
    </row>
    <row r="53" spans="1:28">
      <c r="A53" s="97" t="s">
        <v>86</v>
      </c>
      <c r="B53" s="523"/>
      <c r="C53" s="523"/>
      <c r="D53" s="523"/>
      <c r="E53" s="523"/>
      <c r="F53" s="523"/>
      <c r="G53" s="523"/>
      <c r="H53" s="523"/>
      <c r="I53" s="523"/>
      <c r="J53" s="524"/>
      <c r="K53" s="86"/>
      <c r="L53" s="86"/>
      <c r="M53" s="289">
        <v>0.5</v>
      </c>
      <c r="N53" s="41">
        <v>0.3</v>
      </c>
      <c r="O53" s="41">
        <v>-0.1</v>
      </c>
      <c r="P53" s="41">
        <v>0.5</v>
      </c>
      <c r="Q53" s="41">
        <v>1</v>
      </c>
      <c r="R53" s="41">
        <v>1.4</v>
      </c>
      <c r="S53" s="41">
        <v>0.7</v>
      </c>
      <c r="T53" s="41">
        <v>1</v>
      </c>
      <c r="U53" s="41">
        <v>-0.1</v>
      </c>
      <c r="V53" s="282">
        <v>0.4</v>
      </c>
      <c r="W53" s="327"/>
      <c r="X53" s="327"/>
      <c r="Y53" s="327"/>
      <c r="Z53" s="327"/>
      <c r="AA53" s="327"/>
      <c r="AB53" s="327"/>
    </row>
    <row r="54" spans="1:28" ht="13.5" thickBot="1">
      <c r="A54" s="99" t="s">
        <v>87</v>
      </c>
      <c r="B54" s="525"/>
      <c r="C54" s="525"/>
      <c r="D54" s="525"/>
      <c r="E54" s="525"/>
      <c r="F54" s="525"/>
      <c r="G54" s="525"/>
      <c r="H54" s="525"/>
      <c r="I54" s="525"/>
      <c r="J54" s="526"/>
      <c r="K54" s="313"/>
      <c r="L54" s="312"/>
      <c r="M54" s="291">
        <v>0.5</v>
      </c>
      <c r="N54" s="238">
        <v>0.2</v>
      </c>
      <c r="O54" s="238">
        <v>-0.4</v>
      </c>
      <c r="P54" s="238">
        <v>-0.3</v>
      </c>
      <c r="Q54" s="238">
        <v>0.5</v>
      </c>
      <c r="R54" s="238">
        <v>1.1000000000000001</v>
      </c>
      <c r="S54" s="41">
        <v>0.5</v>
      </c>
      <c r="T54" s="41">
        <v>0.9</v>
      </c>
      <c r="U54" s="238">
        <v>0.4</v>
      </c>
      <c r="V54" s="460">
        <v>1.2</v>
      </c>
      <c r="W54" s="327"/>
      <c r="X54" s="327"/>
      <c r="Y54" s="327"/>
      <c r="Z54" s="327"/>
      <c r="AA54" s="327"/>
      <c r="AB54" s="327"/>
    </row>
    <row r="55" spans="1:28" ht="35.25" customHeight="1">
      <c r="A55" s="516" t="s">
        <v>115</v>
      </c>
      <c r="B55" s="517"/>
      <c r="C55" s="517"/>
      <c r="D55" s="517"/>
      <c r="E55" s="517"/>
      <c r="F55" s="517"/>
      <c r="G55" s="517"/>
      <c r="H55" s="517"/>
      <c r="I55" s="517"/>
      <c r="J55" s="517"/>
      <c r="K55" s="517"/>
      <c r="L55" s="517"/>
      <c r="M55" s="517"/>
      <c r="N55" s="4"/>
      <c r="O55" s="4"/>
      <c r="P55" s="4"/>
      <c r="Q55" s="3"/>
      <c r="S55" s="280"/>
      <c r="T55" s="280"/>
      <c r="U55" s="280"/>
    </row>
    <row r="56" spans="1:28" s="1" customFormat="1">
      <c r="A56" s="499" t="s">
        <v>107</v>
      </c>
      <c r="B56" s="499"/>
      <c r="C56" s="499"/>
      <c r="D56" s="499"/>
      <c r="E56" s="499"/>
      <c r="F56" s="499"/>
      <c r="G56" s="499"/>
      <c r="H56" s="499"/>
      <c r="I56" s="5"/>
      <c r="J56" s="5"/>
      <c r="K56" s="5"/>
      <c r="L56" s="5"/>
      <c r="M56" s="5"/>
      <c r="N56" s="4"/>
      <c r="O56" s="4"/>
      <c r="P56" s="4"/>
      <c r="Q56" s="3"/>
      <c r="R56"/>
      <c r="S56"/>
      <c r="T56"/>
      <c r="U56" s="326"/>
    </row>
    <row r="57" spans="1:28" ht="22.5" customHeight="1">
      <c r="A57" s="499" t="s">
        <v>131</v>
      </c>
      <c r="B57" s="499"/>
      <c r="C57" s="499"/>
      <c r="D57" s="499"/>
      <c r="E57" s="499"/>
      <c r="F57" s="499"/>
      <c r="G57" s="499"/>
      <c r="H57" s="499"/>
      <c r="I57" s="5"/>
      <c r="J57" s="5"/>
      <c r="K57" s="5"/>
      <c r="L57" s="5"/>
      <c r="M57" s="5"/>
      <c r="N57" s="4"/>
      <c r="O57" s="4"/>
      <c r="P57" s="4"/>
      <c r="Q57" s="3"/>
      <c r="U57" s="325"/>
    </row>
    <row r="58" spans="1:28">
      <c r="A58" s="521" t="s">
        <v>132</v>
      </c>
      <c r="B58" s="517"/>
      <c r="C58" s="517"/>
      <c r="D58" s="517"/>
      <c r="E58" s="517"/>
      <c r="F58" s="517"/>
      <c r="G58" s="517"/>
      <c r="H58" s="517"/>
      <c r="I58" s="517"/>
      <c r="J58" s="517"/>
      <c r="K58" s="517"/>
      <c r="L58" s="517"/>
      <c r="M58" s="517"/>
      <c r="N58" s="4"/>
      <c r="O58" s="4"/>
      <c r="P58" s="4"/>
      <c r="Q58" s="3"/>
      <c r="U58" s="325"/>
    </row>
    <row r="59" spans="1:28">
      <c r="A59" s="519" t="s">
        <v>130</v>
      </c>
      <c r="B59" s="519"/>
      <c r="C59" s="519"/>
      <c r="D59" s="519"/>
      <c r="E59" s="519"/>
      <c r="F59" s="519"/>
      <c r="G59" s="519"/>
      <c r="H59" s="519"/>
      <c r="I59" s="519"/>
      <c r="J59" s="519"/>
      <c r="K59" s="519"/>
      <c r="L59" s="519"/>
      <c r="M59" s="519"/>
      <c r="N59" s="2"/>
      <c r="O59" s="2"/>
      <c r="P59" s="2"/>
      <c r="Q59" s="2"/>
      <c r="R59" s="1"/>
      <c r="S59" s="1"/>
      <c r="T59" s="392"/>
      <c r="U59" s="325"/>
    </row>
    <row r="60" spans="1:28" ht="78" customHeight="1">
      <c r="A60" s="520" t="s">
        <v>0</v>
      </c>
      <c r="B60" s="520"/>
      <c r="C60" s="520"/>
      <c r="D60" s="520"/>
      <c r="E60" s="520"/>
      <c r="F60" s="520"/>
      <c r="G60" s="520"/>
      <c r="H60" s="520"/>
      <c r="I60" s="520"/>
      <c r="J60" s="520"/>
      <c r="K60" s="520"/>
      <c r="L60" s="520"/>
      <c r="M60" s="520"/>
      <c r="U60" s="325"/>
    </row>
    <row r="61" spans="1:28" ht="50.25" customHeight="1">
      <c r="A61" s="518" t="s">
        <v>96</v>
      </c>
      <c r="B61" s="518"/>
      <c r="C61" s="518"/>
      <c r="D61" s="518"/>
      <c r="E61" s="518"/>
      <c r="F61" s="518"/>
      <c r="G61" s="518"/>
      <c r="H61" s="518"/>
      <c r="I61" s="518"/>
      <c r="J61" s="522"/>
      <c r="K61" s="522"/>
      <c r="L61" s="522"/>
      <c r="M61" s="522"/>
      <c r="U61" s="325"/>
    </row>
    <row r="62" spans="1:28" ht="60" customHeight="1">
      <c r="A62" s="518" t="s">
        <v>110</v>
      </c>
      <c r="B62" s="518"/>
      <c r="C62" s="518"/>
      <c r="D62" s="518"/>
      <c r="E62" s="518"/>
      <c r="F62" s="518"/>
      <c r="G62" s="518"/>
      <c r="H62" s="518"/>
      <c r="I62" s="518"/>
      <c r="J62" s="522"/>
      <c r="K62" s="522"/>
      <c r="L62" s="522"/>
      <c r="M62" s="522"/>
      <c r="U62" s="325"/>
    </row>
    <row r="63" spans="1:28">
      <c r="A63" s="518" t="s">
        <v>91</v>
      </c>
      <c r="B63" s="518"/>
      <c r="C63" s="518"/>
      <c r="D63" s="518"/>
      <c r="E63" s="518"/>
      <c r="F63" s="518"/>
      <c r="G63" s="518"/>
      <c r="H63" s="518"/>
      <c r="I63" s="518"/>
      <c r="U63" s="325"/>
    </row>
    <row r="64" spans="1:28">
      <c r="U64" s="325"/>
    </row>
    <row r="65" spans="21:21">
      <c r="U65" s="325"/>
    </row>
    <row r="66" spans="21:21">
      <c r="U66" s="325"/>
    </row>
    <row r="67" spans="21:21">
      <c r="U67" s="325"/>
    </row>
    <row r="68" spans="21:21">
      <c r="U68" s="325"/>
    </row>
    <row r="69" spans="21:21">
      <c r="U69" s="325"/>
    </row>
    <row r="70" spans="21:21">
      <c r="U70" s="325"/>
    </row>
    <row r="71" spans="21:21">
      <c r="U71" s="325"/>
    </row>
    <row r="72" spans="21:21">
      <c r="U72" s="325"/>
    </row>
    <row r="73" spans="21:21">
      <c r="U73" s="325"/>
    </row>
    <row r="74" spans="21:21">
      <c r="U74" s="325"/>
    </row>
    <row r="75" spans="21:21">
      <c r="U75" s="325"/>
    </row>
    <row r="76" spans="21:21">
      <c r="U76" s="325"/>
    </row>
    <row r="77" spans="21:21">
      <c r="U77" s="325"/>
    </row>
    <row r="78" spans="21:21">
      <c r="U78" s="325"/>
    </row>
    <row r="79" spans="21:21">
      <c r="U79" s="325"/>
    </row>
    <row r="80" spans="21:21">
      <c r="U80" s="325"/>
    </row>
    <row r="81" spans="21:21">
      <c r="U81" s="325"/>
    </row>
    <row r="82" spans="21:21">
      <c r="U82" s="325"/>
    </row>
    <row r="83" spans="21:21">
      <c r="U83" s="325"/>
    </row>
  </sheetData>
  <mergeCells count="22">
    <mergeCell ref="B53:J54"/>
    <mergeCell ref="B35:J36"/>
    <mergeCell ref="B41:J42"/>
    <mergeCell ref="B47:J48"/>
    <mergeCell ref="B50:J51"/>
    <mergeCell ref="B44:J45"/>
    <mergeCell ref="B38:J39"/>
    <mergeCell ref="B28:J29"/>
    <mergeCell ref="B15:K15"/>
    <mergeCell ref="B16:E17"/>
    <mergeCell ref="B19:J20"/>
    <mergeCell ref="B22:J23"/>
    <mergeCell ref="B25:J26"/>
    <mergeCell ref="A55:M55"/>
    <mergeCell ref="A56:H56"/>
    <mergeCell ref="A63:I63"/>
    <mergeCell ref="A57:H57"/>
    <mergeCell ref="A59:M59"/>
    <mergeCell ref="A60:M60"/>
    <mergeCell ref="A58:M58"/>
    <mergeCell ref="A61:M61"/>
    <mergeCell ref="A62:M6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92D050"/>
  </sheetPr>
  <dimension ref="A1:V69"/>
  <sheetViews>
    <sheetView showGridLines="0" workbookViewId="0">
      <pane xSplit="1" ySplit="5" topLeftCell="B6" activePane="bottomRight" state="frozen"/>
      <selection pane="topRight" activeCell="B1" sqref="B1"/>
      <selection pane="bottomLeft" activeCell="A6" sqref="A6"/>
      <selection pane="bottomRight"/>
    </sheetView>
  </sheetViews>
  <sheetFormatPr baseColWidth="10" defaultColWidth="11.42578125" defaultRowHeight="12.75"/>
  <cols>
    <col min="1" max="1" width="20" customWidth="1"/>
    <col min="2" max="14" width="8.140625" customWidth="1"/>
    <col min="15" max="18" width="7.85546875" customWidth="1"/>
    <col min="19" max="20" width="8.85546875" customWidth="1"/>
    <col min="21" max="25" width="9.140625" style="17" customWidth="1"/>
    <col min="26" max="16384" width="11.42578125" style="17"/>
  </cols>
  <sheetData>
    <row r="1" spans="1:22" s="85" customFormat="1" ht="15">
      <c r="A1" s="154" t="s">
        <v>92</v>
      </c>
    </row>
    <row r="2" spans="1:22" s="4" customFormat="1">
      <c r="A2" s="218" t="s">
        <v>7</v>
      </c>
    </row>
    <row r="3" spans="1:22" s="4" customFormat="1" ht="4.5" customHeight="1" thickBot="1"/>
    <row r="4" spans="1:22" s="4" customFormat="1" ht="13.5" thickBot="1">
      <c r="A4" s="219" t="s">
        <v>30</v>
      </c>
      <c r="B4" s="194">
        <v>1999</v>
      </c>
      <c r="C4" s="194">
        <v>2000</v>
      </c>
      <c r="D4" s="194">
        <v>2001</v>
      </c>
      <c r="E4" s="194">
        <v>2002</v>
      </c>
      <c r="F4" s="194">
        <v>2003</v>
      </c>
      <c r="G4" s="194">
        <v>2004</v>
      </c>
      <c r="H4" s="194">
        <v>2005</v>
      </c>
      <c r="I4" s="194">
        <v>2006</v>
      </c>
      <c r="J4" s="194">
        <v>2007</v>
      </c>
      <c r="K4" s="194">
        <v>2008</v>
      </c>
      <c r="L4" s="194">
        <v>2009</v>
      </c>
      <c r="M4" s="220">
        <v>2010</v>
      </c>
      <c r="N4" s="221">
        <v>2011</v>
      </c>
      <c r="O4" s="221">
        <v>2012</v>
      </c>
      <c r="P4" s="221">
        <v>2013</v>
      </c>
      <c r="Q4" s="221">
        <v>2014</v>
      </c>
      <c r="R4" s="221">
        <v>2015</v>
      </c>
      <c r="S4" s="222">
        <v>2016</v>
      </c>
      <c r="T4" s="222">
        <v>2017</v>
      </c>
      <c r="U4" s="222">
        <v>2018</v>
      </c>
      <c r="V4" s="222">
        <v>2019</v>
      </c>
    </row>
    <row r="5" spans="1:22" s="4" customFormat="1" ht="12.75" customHeight="1" thickBot="1">
      <c r="A5" s="223" t="s">
        <v>108</v>
      </c>
      <c r="B5" s="224"/>
      <c r="C5" s="224"/>
      <c r="D5" s="224"/>
      <c r="E5" s="224"/>
      <c r="F5" s="224"/>
      <c r="G5" s="224"/>
      <c r="H5" s="224"/>
      <c r="I5" s="224"/>
      <c r="J5" s="224"/>
      <c r="K5" s="224"/>
      <c r="L5" s="224"/>
      <c r="M5" s="366"/>
      <c r="N5" s="366"/>
      <c r="O5" s="366"/>
      <c r="P5" s="366"/>
      <c r="Q5" s="366"/>
      <c r="R5" s="366"/>
      <c r="S5" s="366"/>
      <c r="T5" s="366"/>
      <c r="U5" s="367"/>
      <c r="V5" s="367"/>
    </row>
    <row r="6" spans="1:22" s="4" customFormat="1" ht="12.75" customHeight="1">
      <c r="A6" s="450" t="s">
        <v>144</v>
      </c>
      <c r="B6" s="470"/>
      <c r="C6" s="470"/>
      <c r="D6" s="470"/>
      <c r="E6" s="470"/>
      <c r="F6" s="470"/>
      <c r="G6" s="470"/>
      <c r="H6" s="470"/>
      <c r="I6" s="470"/>
      <c r="J6" s="470"/>
      <c r="K6" s="470"/>
      <c r="L6" s="470"/>
      <c r="M6" s="471"/>
      <c r="N6" s="471"/>
      <c r="O6" s="471"/>
      <c r="P6" s="471"/>
      <c r="Q6" s="471"/>
      <c r="R6" s="471"/>
      <c r="S6" s="472"/>
      <c r="T6" s="472"/>
      <c r="U6" s="472"/>
      <c r="V6" s="473"/>
    </row>
    <row r="7" spans="1:22" s="4" customFormat="1" ht="12.75" customHeight="1">
      <c r="A7" s="264" t="s">
        <v>9</v>
      </c>
      <c r="B7" s="474"/>
      <c r="C7" s="474"/>
      <c r="D7" s="474"/>
      <c r="E7" s="474"/>
      <c r="F7" s="474"/>
      <c r="G7" s="474"/>
      <c r="H7" s="474"/>
      <c r="I7" s="474"/>
      <c r="J7" s="474"/>
      <c r="K7" s="474"/>
      <c r="L7" s="474"/>
      <c r="M7" s="475"/>
      <c r="N7" s="475"/>
      <c r="O7" s="475"/>
      <c r="P7" s="475"/>
      <c r="Q7" s="475"/>
      <c r="R7" s="11">
        <v>2.2000000000000002</v>
      </c>
      <c r="S7" s="11">
        <v>2</v>
      </c>
      <c r="T7" s="11">
        <v>3.4</v>
      </c>
      <c r="U7" s="372">
        <v>2.9</v>
      </c>
      <c r="V7" s="372">
        <v>2.2999999999999998</v>
      </c>
    </row>
    <row r="8" spans="1:22" s="4" customFormat="1" ht="12.75" customHeight="1" thickBot="1">
      <c r="A8" s="266" t="s">
        <v>8</v>
      </c>
      <c r="B8" s="474"/>
      <c r="C8" s="474"/>
      <c r="D8" s="474"/>
      <c r="E8" s="474"/>
      <c r="F8" s="474"/>
      <c r="G8" s="474"/>
      <c r="H8" s="474"/>
      <c r="I8" s="474"/>
      <c r="J8" s="474"/>
      <c r="K8" s="474"/>
      <c r="L8" s="474"/>
      <c r="M8" s="475"/>
      <c r="N8" s="475"/>
      <c r="O8" s="475"/>
      <c r="P8" s="475"/>
      <c r="Q8" s="475"/>
      <c r="R8" s="10">
        <v>1.8</v>
      </c>
      <c r="S8" s="10">
        <v>1.6</v>
      </c>
      <c r="T8" s="10">
        <v>3</v>
      </c>
      <c r="U8" s="374">
        <v>1.8</v>
      </c>
      <c r="V8" s="374">
        <v>2.2999999999999998</v>
      </c>
    </row>
    <row r="9" spans="1:22" s="4" customFormat="1" ht="12.75" customHeight="1">
      <c r="A9" s="250" t="s">
        <v>5</v>
      </c>
      <c r="B9" s="252"/>
      <c r="C9" s="252"/>
      <c r="D9" s="252"/>
      <c r="E9" s="252"/>
      <c r="F9" s="252"/>
      <c r="G9" s="252"/>
      <c r="H9" s="252"/>
      <c r="I9" s="252"/>
      <c r="J9" s="252"/>
      <c r="K9" s="252"/>
      <c r="L9" s="252"/>
      <c r="M9" s="368"/>
      <c r="N9" s="369"/>
      <c r="O9" s="369"/>
      <c r="P9" s="369"/>
      <c r="Q9" s="369"/>
      <c r="R9" s="369"/>
      <c r="S9" s="369"/>
      <c r="T9" s="369"/>
      <c r="U9" s="370"/>
      <c r="V9" s="370"/>
    </row>
    <row r="10" spans="1:22" s="4" customFormat="1" ht="12.75" customHeight="1">
      <c r="A10" s="229" t="s">
        <v>9</v>
      </c>
      <c r="B10" s="14">
        <v>3.5</v>
      </c>
      <c r="C10" s="13">
        <v>4</v>
      </c>
      <c r="D10" s="13">
        <v>3.9</v>
      </c>
      <c r="E10" s="13">
        <v>4.9000000000000004</v>
      </c>
      <c r="F10" s="13">
        <v>3.7</v>
      </c>
      <c r="G10" s="13">
        <v>3.5</v>
      </c>
      <c r="H10" s="13">
        <v>2.9</v>
      </c>
      <c r="I10" s="13">
        <v>3.4</v>
      </c>
      <c r="J10" s="13">
        <v>3.4</v>
      </c>
      <c r="K10" s="13">
        <v>4</v>
      </c>
      <c r="L10" s="13">
        <v>3.5</v>
      </c>
      <c r="M10" s="371">
        <v>3.2</v>
      </c>
      <c r="N10" s="11">
        <v>3.2</v>
      </c>
      <c r="O10" s="11">
        <v>2.2999999999999998</v>
      </c>
      <c r="P10" s="11">
        <v>1.8</v>
      </c>
      <c r="Q10" s="11">
        <v>2.4</v>
      </c>
      <c r="R10" s="11">
        <v>2.2000000000000002</v>
      </c>
      <c r="S10" s="11">
        <v>2.2999999999999998</v>
      </c>
      <c r="T10" s="11">
        <v>4</v>
      </c>
      <c r="U10" s="372">
        <v>3.1</v>
      </c>
      <c r="V10" s="372">
        <v>2.7</v>
      </c>
    </row>
    <row r="11" spans="1:22" s="4" customFormat="1" ht="12.75" customHeight="1" thickBot="1">
      <c r="A11" s="231" t="s">
        <v>8</v>
      </c>
      <c r="B11" s="16">
        <v>3.5</v>
      </c>
      <c r="C11" s="15">
        <v>4.0999999999999996</v>
      </c>
      <c r="D11" s="15">
        <v>4</v>
      </c>
      <c r="E11" s="15">
        <v>5.2</v>
      </c>
      <c r="F11" s="15">
        <v>3.7</v>
      </c>
      <c r="G11" s="15">
        <v>3.6</v>
      </c>
      <c r="H11" s="15">
        <v>2.2999999999999998</v>
      </c>
      <c r="I11" s="15">
        <v>3.5</v>
      </c>
      <c r="J11" s="15">
        <v>3.3</v>
      </c>
      <c r="K11" s="15">
        <v>4.5</v>
      </c>
      <c r="L11" s="15">
        <v>3.6</v>
      </c>
      <c r="M11" s="373">
        <v>3.2</v>
      </c>
      <c r="N11" s="10">
        <v>3</v>
      </c>
      <c r="O11" s="10">
        <v>2</v>
      </c>
      <c r="P11" s="10">
        <v>1.4</v>
      </c>
      <c r="Q11" s="10">
        <v>2.1</v>
      </c>
      <c r="R11" s="10">
        <v>1.8</v>
      </c>
      <c r="S11" s="10">
        <v>1.9</v>
      </c>
      <c r="T11" s="10">
        <v>3.6</v>
      </c>
      <c r="U11" s="374">
        <v>2</v>
      </c>
      <c r="V11" s="374">
        <v>2.6</v>
      </c>
    </row>
    <row r="12" spans="1:22" s="4" customFormat="1" ht="12.75" customHeight="1">
      <c r="A12" s="232" t="s">
        <v>4</v>
      </c>
      <c r="B12" s="14"/>
      <c r="C12" s="13"/>
      <c r="D12" s="13"/>
      <c r="E12" s="13"/>
      <c r="F12" s="13"/>
      <c r="G12" s="13"/>
      <c r="H12" s="13"/>
      <c r="I12" s="13"/>
      <c r="J12" s="13"/>
      <c r="K12" s="13"/>
      <c r="L12" s="13"/>
      <c r="M12" s="375"/>
      <c r="N12" s="230"/>
      <c r="O12" s="230"/>
      <c r="P12" s="230"/>
      <c r="Q12" s="230"/>
      <c r="R12" s="233"/>
      <c r="S12" s="233"/>
      <c r="T12" s="233"/>
      <c r="U12" s="376"/>
      <c r="V12" s="376"/>
    </row>
    <row r="13" spans="1:22" s="4" customFormat="1" ht="12.75" customHeight="1">
      <c r="A13" s="229" t="s">
        <v>9</v>
      </c>
      <c r="B13" s="150"/>
      <c r="C13" s="151"/>
      <c r="D13" s="151"/>
      <c r="E13" s="151"/>
      <c r="F13" s="151"/>
      <c r="G13" s="151"/>
      <c r="H13" s="151"/>
      <c r="I13" s="151"/>
      <c r="J13" s="151"/>
      <c r="K13" s="151"/>
      <c r="L13" s="151"/>
      <c r="M13" s="371">
        <v>3.3</v>
      </c>
      <c r="N13" s="11">
        <v>3.2</v>
      </c>
      <c r="O13" s="11">
        <v>2.4</v>
      </c>
      <c r="P13" s="11">
        <v>1.8</v>
      </c>
      <c r="Q13" s="11">
        <v>2.6</v>
      </c>
      <c r="R13" s="11">
        <v>2.2000000000000002</v>
      </c>
      <c r="S13" s="11">
        <v>2.2000000000000002</v>
      </c>
      <c r="T13" s="11">
        <v>3.8</v>
      </c>
      <c r="U13" s="372">
        <v>3.1</v>
      </c>
      <c r="V13" s="372">
        <v>2.6</v>
      </c>
    </row>
    <row r="14" spans="1:22" s="4" customFormat="1" ht="12.75" customHeight="1" thickBot="1">
      <c r="A14" s="229" t="s">
        <v>8</v>
      </c>
      <c r="B14" s="12"/>
      <c r="C14" s="7"/>
      <c r="D14" s="7"/>
      <c r="E14" s="7"/>
      <c r="F14" s="7"/>
      <c r="G14" s="7"/>
      <c r="H14" s="7"/>
      <c r="I14" s="7"/>
      <c r="J14" s="7"/>
      <c r="K14" s="7"/>
      <c r="L14" s="7"/>
      <c r="M14" s="373">
        <v>3.4</v>
      </c>
      <c r="N14" s="10">
        <v>3</v>
      </c>
      <c r="O14" s="10">
        <v>2</v>
      </c>
      <c r="P14" s="10">
        <v>1.4</v>
      </c>
      <c r="Q14" s="10">
        <v>2.1</v>
      </c>
      <c r="R14" s="10">
        <v>1.9</v>
      </c>
      <c r="S14" s="10">
        <v>1.9</v>
      </c>
      <c r="T14" s="10">
        <v>3.5</v>
      </c>
      <c r="U14" s="374">
        <v>2</v>
      </c>
      <c r="V14" s="374">
        <v>2.6</v>
      </c>
    </row>
    <row r="15" spans="1:22" s="4" customFormat="1" ht="12.75" customHeight="1">
      <c r="A15" s="227" t="s">
        <v>3</v>
      </c>
      <c r="B15" s="533"/>
      <c r="C15" s="534"/>
      <c r="D15" s="534"/>
      <c r="E15" s="534"/>
      <c r="F15" s="534"/>
      <c r="G15" s="534"/>
      <c r="H15" s="534"/>
      <c r="I15" s="534"/>
      <c r="J15" s="534"/>
      <c r="K15" s="535"/>
      <c r="L15" s="6"/>
      <c r="M15" s="377"/>
      <c r="N15" s="251"/>
      <c r="O15" s="251"/>
      <c r="P15" s="251"/>
      <c r="Q15" s="251"/>
      <c r="R15" s="251"/>
      <c r="S15" s="251"/>
      <c r="T15" s="251"/>
      <c r="U15" s="378"/>
      <c r="V15" s="378"/>
    </row>
    <row r="16" spans="1:22" s="4" customFormat="1" ht="12.75" customHeight="1">
      <c r="A16" s="229" t="s">
        <v>9</v>
      </c>
      <c r="B16" s="536"/>
      <c r="C16" s="537"/>
      <c r="D16" s="537"/>
      <c r="E16" s="537"/>
      <c r="F16" s="152"/>
      <c r="G16" s="356"/>
      <c r="H16" s="356"/>
      <c r="I16" s="356"/>
      <c r="J16" s="356"/>
      <c r="K16" s="357"/>
      <c r="L16" s="11">
        <v>3.3</v>
      </c>
      <c r="M16" s="371">
        <v>2.5</v>
      </c>
      <c r="N16" s="11">
        <v>2.5</v>
      </c>
      <c r="O16" s="11">
        <v>2.7</v>
      </c>
      <c r="P16" s="11">
        <v>1.9</v>
      </c>
      <c r="Q16" s="11">
        <v>3</v>
      </c>
      <c r="R16" s="11">
        <v>2.1</v>
      </c>
      <c r="S16" s="11">
        <v>1.7</v>
      </c>
      <c r="T16" s="11">
        <v>3.2</v>
      </c>
      <c r="U16" s="372">
        <v>2.7</v>
      </c>
      <c r="V16" s="372">
        <v>2.4</v>
      </c>
    </row>
    <row r="17" spans="1:22" s="4" customFormat="1" ht="12.75" customHeight="1" thickBot="1">
      <c r="A17" s="231" t="s">
        <v>8</v>
      </c>
      <c r="B17" s="538"/>
      <c r="C17" s="539"/>
      <c r="D17" s="539"/>
      <c r="E17" s="539"/>
      <c r="F17" s="215"/>
      <c r="G17" s="358"/>
      <c r="H17" s="358"/>
      <c r="I17" s="359"/>
      <c r="J17" s="359"/>
      <c r="K17" s="360"/>
      <c r="L17" s="10">
        <v>3.3</v>
      </c>
      <c r="M17" s="373">
        <v>2.5</v>
      </c>
      <c r="N17" s="10">
        <v>2.2999999999999998</v>
      </c>
      <c r="O17" s="10">
        <v>2.4</v>
      </c>
      <c r="P17" s="10">
        <v>1.6</v>
      </c>
      <c r="Q17" s="10">
        <v>2.7</v>
      </c>
      <c r="R17" s="10">
        <v>1.7</v>
      </c>
      <c r="S17" s="10">
        <v>1.3</v>
      </c>
      <c r="T17" s="10">
        <v>2.8</v>
      </c>
      <c r="U17" s="374">
        <v>1.5</v>
      </c>
      <c r="V17" s="374">
        <v>2.2999999999999998</v>
      </c>
    </row>
    <row r="18" spans="1:22" s="4" customFormat="1" ht="12.75" customHeight="1">
      <c r="A18" s="234" t="s">
        <v>1</v>
      </c>
      <c r="B18" s="9"/>
      <c r="C18" s="8"/>
      <c r="D18" s="8"/>
      <c r="E18" s="8"/>
      <c r="F18" s="8"/>
      <c r="G18" s="8"/>
      <c r="H18" s="8"/>
      <c r="I18" s="8"/>
      <c r="J18" s="8"/>
      <c r="K18" s="8"/>
      <c r="L18" s="355"/>
      <c r="M18" s="377"/>
      <c r="N18" s="251"/>
      <c r="O18" s="251"/>
      <c r="P18" s="251"/>
      <c r="Q18" s="251"/>
      <c r="R18" s="251"/>
      <c r="S18" s="251"/>
      <c r="T18" s="251"/>
      <c r="U18" s="378"/>
      <c r="V18" s="378"/>
    </row>
    <row r="19" spans="1:22" s="4" customFormat="1" ht="12.75" customHeight="1">
      <c r="A19" s="229" t="s">
        <v>9</v>
      </c>
      <c r="B19" s="536"/>
      <c r="C19" s="537"/>
      <c r="D19" s="537"/>
      <c r="E19" s="537"/>
      <c r="F19" s="152"/>
      <c r="G19" s="356"/>
      <c r="H19" s="356"/>
      <c r="I19" s="356"/>
      <c r="J19" s="356"/>
      <c r="K19" s="356"/>
      <c r="L19" s="361"/>
      <c r="M19" s="371">
        <v>2.2999999999999998</v>
      </c>
      <c r="N19" s="11">
        <v>3.5</v>
      </c>
      <c r="O19" s="11">
        <v>2.5</v>
      </c>
      <c r="P19" s="11">
        <v>2.1</v>
      </c>
      <c r="Q19" s="11">
        <v>2.4</v>
      </c>
      <c r="R19" s="11">
        <v>2.2999999999999998</v>
      </c>
      <c r="S19" s="11">
        <v>2</v>
      </c>
      <c r="T19" s="11">
        <v>2.7</v>
      </c>
      <c r="U19" s="372">
        <v>2.8</v>
      </c>
      <c r="V19" s="372">
        <v>1.4</v>
      </c>
    </row>
    <row r="20" spans="1:22" s="4" customFormat="1" ht="12.75" customHeight="1" thickBot="1">
      <c r="A20" s="229" t="s">
        <v>8</v>
      </c>
      <c r="B20" s="538"/>
      <c r="C20" s="539"/>
      <c r="D20" s="539"/>
      <c r="E20" s="539"/>
      <c r="F20" s="215"/>
      <c r="G20" s="358"/>
      <c r="H20" s="358"/>
      <c r="I20" s="359"/>
      <c r="J20" s="359"/>
      <c r="K20" s="359"/>
      <c r="L20" s="362"/>
      <c r="M20" s="373">
        <v>2.6</v>
      </c>
      <c r="N20" s="10">
        <v>1.7</v>
      </c>
      <c r="O20" s="10">
        <v>2.2000000000000002</v>
      </c>
      <c r="P20" s="10">
        <v>1.8</v>
      </c>
      <c r="Q20" s="10">
        <v>2</v>
      </c>
      <c r="R20" s="10">
        <v>1.9</v>
      </c>
      <c r="S20" s="10">
        <v>1.7</v>
      </c>
      <c r="T20" s="10">
        <v>2.2999999999999998</v>
      </c>
      <c r="U20" s="374">
        <v>1.9</v>
      </c>
      <c r="V20" s="374">
        <v>1.5</v>
      </c>
    </row>
    <row r="21" spans="1:22" s="4" customFormat="1" ht="12.75" customHeight="1">
      <c r="A21" s="235" t="s">
        <v>10</v>
      </c>
      <c r="B21" s="9"/>
      <c r="C21" s="8"/>
      <c r="D21" s="8"/>
      <c r="E21" s="8"/>
      <c r="F21" s="8"/>
      <c r="G21" s="8"/>
      <c r="H21" s="8"/>
      <c r="I21" s="8"/>
      <c r="J21" s="8"/>
      <c r="K21" s="8"/>
      <c r="L21" s="355"/>
      <c r="M21" s="377"/>
      <c r="N21" s="251"/>
      <c r="O21" s="251"/>
      <c r="P21" s="251"/>
      <c r="Q21" s="251"/>
      <c r="R21" s="251"/>
      <c r="S21" s="251"/>
      <c r="T21" s="251"/>
      <c r="U21" s="378"/>
      <c r="V21" s="378"/>
    </row>
    <row r="22" spans="1:22" s="4" customFormat="1" ht="12.75" customHeight="1">
      <c r="A22" s="229" t="s">
        <v>9</v>
      </c>
      <c r="B22" s="536"/>
      <c r="C22" s="537"/>
      <c r="D22" s="537"/>
      <c r="E22" s="537"/>
      <c r="F22" s="152"/>
      <c r="G22" s="356"/>
      <c r="H22" s="356"/>
      <c r="I22" s="356"/>
      <c r="J22" s="356"/>
      <c r="K22" s="356"/>
      <c r="L22" s="361"/>
      <c r="M22" s="371">
        <v>2.2999999999999998</v>
      </c>
      <c r="N22" s="11">
        <v>3.6</v>
      </c>
      <c r="O22" s="11">
        <v>2.4</v>
      </c>
      <c r="P22" s="11">
        <v>2.1</v>
      </c>
      <c r="Q22" s="11">
        <v>2.4</v>
      </c>
      <c r="R22" s="11">
        <v>2.2999999999999998</v>
      </c>
      <c r="S22" s="11">
        <v>2.1</v>
      </c>
      <c r="T22" s="11">
        <v>2.7</v>
      </c>
      <c r="U22" s="372">
        <v>2.9</v>
      </c>
      <c r="V22" s="372">
        <v>1.4</v>
      </c>
    </row>
    <row r="23" spans="1:22" s="4" customFormat="1" ht="12.75" customHeight="1" thickBot="1">
      <c r="A23" s="231" t="s">
        <v>8</v>
      </c>
      <c r="B23" s="538"/>
      <c r="C23" s="539"/>
      <c r="D23" s="539"/>
      <c r="E23" s="539"/>
      <c r="F23" s="215"/>
      <c r="G23" s="358"/>
      <c r="H23" s="358"/>
      <c r="I23" s="359"/>
      <c r="J23" s="359"/>
      <c r="K23" s="359"/>
      <c r="L23" s="362"/>
      <c r="M23" s="373">
        <v>2.5</v>
      </c>
      <c r="N23" s="10">
        <v>1.7</v>
      </c>
      <c r="O23" s="10">
        <v>2.1</v>
      </c>
      <c r="P23" s="10">
        <v>1.8</v>
      </c>
      <c r="Q23" s="10">
        <v>2</v>
      </c>
      <c r="R23" s="10">
        <v>1.9</v>
      </c>
      <c r="S23" s="10">
        <v>1.7</v>
      </c>
      <c r="T23" s="10">
        <v>2.4</v>
      </c>
      <c r="U23" s="374">
        <v>1.9</v>
      </c>
      <c r="V23" s="374">
        <v>1.5</v>
      </c>
    </row>
    <row r="24" spans="1:22" customFormat="1" ht="24">
      <c r="A24" s="234" t="s">
        <v>11</v>
      </c>
      <c r="B24" s="9"/>
      <c r="C24" s="8"/>
      <c r="D24" s="8"/>
      <c r="E24" s="8"/>
      <c r="F24" s="8"/>
      <c r="G24" s="8"/>
      <c r="H24" s="8"/>
      <c r="I24" s="8"/>
      <c r="J24" s="8"/>
      <c r="K24" s="8"/>
      <c r="L24" s="355"/>
      <c r="M24" s="377"/>
      <c r="N24" s="251"/>
      <c r="O24" s="251"/>
      <c r="P24" s="251"/>
      <c r="Q24" s="251"/>
      <c r="R24" s="251"/>
      <c r="S24" s="251"/>
      <c r="T24" s="251"/>
      <c r="U24" s="378"/>
      <c r="V24" s="378"/>
    </row>
    <row r="25" spans="1:22" customFormat="1" ht="12" customHeight="1">
      <c r="A25" s="229" t="s">
        <v>9</v>
      </c>
      <c r="B25" s="536"/>
      <c r="C25" s="537"/>
      <c r="D25" s="537"/>
      <c r="E25" s="537"/>
      <c r="F25" s="152"/>
      <c r="G25" s="356"/>
      <c r="H25" s="356"/>
      <c r="I25" s="356"/>
      <c r="J25" s="356"/>
      <c r="K25" s="356"/>
      <c r="L25" s="361"/>
      <c r="M25" s="371">
        <v>2.2999999999999998</v>
      </c>
      <c r="N25" s="11">
        <v>3</v>
      </c>
      <c r="O25" s="11">
        <v>2.9</v>
      </c>
      <c r="P25" s="11">
        <v>2.1</v>
      </c>
      <c r="Q25" s="11">
        <v>2.4</v>
      </c>
      <c r="R25" s="11">
        <v>2.2000000000000002</v>
      </c>
      <c r="S25" s="11">
        <v>1.6</v>
      </c>
      <c r="T25" s="11">
        <v>2.4</v>
      </c>
      <c r="U25" s="372">
        <v>2.6</v>
      </c>
      <c r="V25" s="372">
        <v>1.6</v>
      </c>
    </row>
    <row r="26" spans="1:22" customFormat="1" ht="12" customHeight="1" thickBot="1">
      <c r="A26" s="231" t="s">
        <v>8</v>
      </c>
      <c r="B26" s="538"/>
      <c r="C26" s="539"/>
      <c r="D26" s="539"/>
      <c r="E26" s="539"/>
      <c r="F26" s="215"/>
      <c r="G26" s="358"/>
      <c r="H26" s="358"/>
      <c r="I26" s="359"/>
      <c r="J26" s="359"/>
      <c r="K26" s="359"/>
      <c r="L26" s="362"/>
      <c r="M26" s="373">
        <v>2.8</v>
      </c>
      <c r="N26" s="10">
        <v>1.7</v>
      </c>
      <c r="O26" s="10">
        <v>2.6</v>
      </c>
      <c r="P26" s="10">
        <v>1.8</v>
      </c>
      <c r="Q26" s="10">
        <v>2</v>
      </c>
      <c r="R26" s="10">
        <v>1.2</v>
      </c>
      <c r="S26" s="10">
        <v>1.2</v>
      </c>
      <c r="T26" s="10">
        <v>2</v>
      </c>
      <c r="U26" s="374">
        <v>1.3</v>
      </c>
      <c r="V26" s="374">
        <v>1.5</v>
      </c>
    </row>
    <row r="27" spans="1:22" s="274" customFormat="1" ht="12.75" customHeight="1">
      <c r="A27" s="61" t="s">
        <v>46</v>
      </c>
      <c r="B27" s="9"/>
      <c r="C27" s="8"/>
      <c r="D27" s="8"/>
      <c r="E27" s="8"/>
      <c r="F27" s="8"/>
      <c r="G27" s="8"/>
      <c r="H27" s="8"/>
      <c r="I27" s="8"/>
      <c r="J27" s="8"/>
      <c r="K27" s="8"/>
      <c r="L27" s="355"/>
      <c r="M27" s="377"/>
      <c r="N27" s="251"/>
      <c r="O27" s="251"/>
      <c r="P27" s="251"/>
      <c r="Q27" s="251"/>
      <c r="R27" s="251"/>
      <c r="S27" s="251"/>
      <c r="T27" s="251"/>
      <c r="U27" s="378"/>
      <c r="V27" s="378"/>
    </row>
    <row r="28" spans="1:22" s="318" customFormat="1" ht="12.75" customHeight="1">
      <c r="A28" s="60" t="s">
        <v>9</v>
      </c>
      <c r="B28" s="536"/>
      <c r="C28" s="537"/>
      <c r="D28" s="537"/>
      <c r="E28" s="537"/>
      <c r="F28" s="152"/>
      <c r="G28" s="356"/>
      <c r="H28" s="356"/>
      <c r="I28" s="356"/>
      <c r="J28" s="356"/>
      <c r="K28" s="356"/>
      <c r="L28" s="361"/>
      <c r="M28" s="371" t="s">
        <v>47</v>
      </c>
      <c r="N28" s="11" t="s">
        <v>47</v>
      </c>
      <c r="O28" s="11" t="s">
        <v>47</v>
      </c>
      <c r="P28" s="11" t="s">
        <v>47</v>
      </c>
      <c r="Q28" s="11" t="s">
        <v>47</v>
      </c>
      <c r="R28" s="11" t="s">
        <v>47</v>
      </c>
      <c r="S28" s="11" t="s">
        <v>47</v>
      </c>
      <c r="T28" s="340" t="s">
        <v>47</v>
      </c>
      <c r="U28" s="372" t="s">
        <v>47</v>
      </c>
      <c r="V28" s="372" t="s">
        <v>47</v>
      </c>
    </row>
    <row r="29" spans="1:22" s="318" customFormat="1" ht="12.75" customHeight="1" thickBot="1">
      <c r="A29" s="62" t="s">
        <v>8</v>
      </c>
      <c r="B29" s="540"/>
      <c r="C29" s="541"/>
      <c r="D29" s="541"/>
      <c r="E29" s="541"/>
      <c r="F29" s="212"/>
      <c r="G29" s="363"/>
      <c r="H29" s="363"/>
      <c r="I29" s="364"/>
      <c r="J29" s="364"/>
      <c r="K29" s="364"/>
      <c r="L29" s="365"/>
      <c r="M29" s="373">
        <v>3.5</v>
      </c>
      <c r="N29" s="10">
        <v>4.2</v>
      </c>
      <c r="O29" s="10">
        <v>2.7</v>
      </c>
      <c r="P29" s="10">
        <v>2.2000000000000002</v>
      </c>
      <c r="Q29" s="10">
        <v>2.6</v>
      </c>
      <c r="R29" s="10">
        <v>2.8</v>
      </c>
      <c r="S29" s="10">
        <v>2.2000000000000002</v>
      </c>
      <c r="T29" s="341">
        <v>4</v>
      </c>
      <c r="U29" s="374">
        <v>4.3</v>
      </c>
      <c r="V29" s="374">
        <v>4.4000000000000004</v>
      </c>
    </row>
    <row r="30" spans="1:22" s="318" customFormat="1" ht="12.75" customHeight="1" thickBot="1">
      <c r="A30" s="227" t="s">
        <v>109</v>
      </c>
      <c r="B30" s="228"/>
      <c r="C30" s="236"/>
      <c r="D30" s="236"/>
      <c r="E30" s="236"/>
      <c r="F30" s="236"/>
      <c r="G30" s="236"/>
      <c r="H30" s="236"/>
      <c r="I30" s="226"/>
      <c r="J30" s="4"/>
      <c r="K30" s="4"/>
      <c r="L30" s="4"/>
      <c r="M30" s="379"/>
      <c r="N30" s="237"/>
      <c r="O30" s="237"/>
      <c r="P30" s="237"/>
      <c r="Q30" s="237"/>
      <c r="R30" s="237"/>
      <c r="S30" s="237"/>
      <c r="T30" s="237"/>
      <c r="U30" s="380"/>
      <c r="V30" s="380"/>
    </row>
    <row r="31" spans="1:22" s="318" customFormat="1" ht="12.75" customHeight="1">
      <c r="A31" s="450" t="s">
        <v>144</v>
      </c>
      <c r="B31" s="470"/>
      <c r="C31" s="470"/>
      <c r="D31" s="470"/>
      <c r="E31" s="470"/>
      <c r="F31" s="470"/>
      <c r="G31" s="470"/>
      <c r="H31" s="470"/>
      <c r="I31" s="470"/>
      <c r="J31" s="470"/>
      <c r="K31" s="470"/>
      <c r="L31" s="470"/>
      <c r="M31" s="471"/>
      <c r="N31" s="471"/>
      <c r="O31" s="471"/>
      <c r="P31" s="471"/>
      <c r="Q31" s="471"/>
      <c r="R31" s="471"/>
      <c r="S31" s="472"/>
      <c r="T31" s="472"/>
      <c r="U31" s="472"/>
      <c r="V31" s="473"/>
    </row>
    <row r="32" spans="1:22" s="318" customFormat="1" ht="12.75" customHeight="1">
      <c r="A32" s="264" t="s">
        <v>9</v>
      </c>
      <c r="B32" s="474"/>
      <c r="C32" s="474"/>
      <c r="D32" s="474"/>
      <c r="E32" s="474"/>
      <c r="F32" s="474"/>
      <c r="G32" s="474"/>
      <c r="H32" s="474"/>
      <c r="I32" s="474"/>
      <c r="J32" s="474"/>
      <c r="K32" s="474"/>
      <c r="L32" s="474"/>
      <c r="M32" s="475"/>
      <c r="N32" s="475"/>
      <c r="O32" s="475"/>
      <c r="P32" s="475"/>
      <c r="Q32" s="475"/>
      <c r="R32" s="476">
        <v>2.2000000000000002</v>
      </c>
      <c r="S32" s="476">
        <v>1.8</v>
      </c>
      <c r="T32" s="476">
        <v>2.2999999999999998</v>
      </c>
      <c r="U32" s="476">
        <v>1.1000000000000001</v>
      </c>
      <c r="V32" s="477">
        <v>1.2</v>
      </c>
    </row>
    <row r="33" spans="1:22" s="318" customFormat="1" ht="12.75" customHeight="1" thickBot="1">
      <c r="A33" s="266" t="s">
        <v>8</v>
      </c>
      <c r="B33" s="474"/>
      <c r="C33" s="474"/>
      <c r="D33" s="474"/>
      <c r="E33" s="474"/>
      <c r="F33" s="474"/>
      <c r="G33" s="474"/>
      <c r="H33" s="474"/>
      <c r="I33" s="474"/>
      <c r="J33" s="474"/>
      <c r="K33" s="474"/>
      <c r="L33" s="474"/>
      <c r="M33" s="475"/>
      <c r="N33" s="475"/>
      <c r="O33" s="475"/>
      <c r="P33" s="475"/>
      <c r="Q33" s="475"/>
      <c r="R33" s="478">
        <v>1.8</v>
      </c>
      <c r="S33" s="478">
        <v>1.5</v>
      </c>
      <c r="T33" s="478">
        <v>2</v>
      </c>
      <c r="U33" s="478">
        <v>-0.1</v>
      </c>
      <c r="V33" s="479">
        <v>1.1000000000000001</v>
      </c>
    </row>
    <row r="34" spans="1:22" s="318" customFormat="1" ht="12.75" customHeight="1">
      <c r="A34" s="227" t="s">
        <v>5</v>
      </c>
      <c r="B34" s="242"/>
      <c r="C34" s="242"/>
      <c r="D34" s="242"/>
      <c r="E34" s="242"/>
      <c r="F34" s="242"/>
      <c r="G34" s="242"/>
      <c r="H34" s="242"/>
      <c r="I34" s="242"/>
      <c r="J34" s="242"/>
      <c r="K34" s="242"/>
      <c r="L34" s="242"/>
      <c r="M34" s="377"/>
      <c r="N34" s="251"/>
      <c r="O34" s="251"/>
      <c r="P34" s="251"/>
      <c r="Q34" s="251"/>
      <c r="R34" s="251"/>
      <c r="S34" s="251"/>
      <c r="T34" s="251"/>
      <c r="U34" s="378"/>
      <c r="V34" s="378"/>
    </row>
    <row r="35" spans="1:22" s="318" customFormat="1" ht="12.75" customHeight="1">
      <c r="A35" s="229" t="s">
        <v>9</v>
      </c>
      <c r="B35" s="243"/>
      <c r="C35" s="243"/>
      <c r="D35" s="243"/>
      <c r="E35" s="243"/>
      <c r="F35" s="243"/>
      <c r="G35" s="353"/>
      <c r="H35" s="353"/>
      <c r="I35" s="353"/>
      <c r="J35" s="353"/>
      <c r="K35" s="353"/>
      <c r="L35" s="353"/>
      <c r="M35" s="371">
        <v>1.6</v>
      </c>
      <c r="N35" s="11">
        <v>1.1000000000000001</v>
      </c>
      <c r="O35" s="340">
        <v>0.4</v>
      </c>
      <c r="P35" s="11">
        <v>0.9</v>
      </c>
      <c r="Q35" s="11">
        <v>1.9</v>
      </c>
      <c r="R35" s="11">
        <v>2.2000000000000002</v>
      </c>
      <c r="S35" s="11">
        <v>2.1</v>
      </c>
      <c r="T35" s="11">
        <v>2.9</v>
      </c>
      <c r="U35" s="372">
        <v>1.3</v>
      </c>
      <c r="V35" s="372">
        <v>1.5</v>
      </c>
    </row>
    <row r="36" spans="1:22" s="318" customFormat="1" ht="12.75" customHeight="1" thickBot="1">
      <c r="A36" s="231" t="s">
        <v>8</v>
      </c>
      <c r="B36" s="244"/>
      <c r="C36" s="244"/>
      <c r="D36" s="244"/>
      <c r="E36" s="244"/>
      <c r="F36" s="244"/>
      <c r="G36" s="354"/>
      <c r="H36" s="354"/>
      <c r="I36" s="354"/>
      <c r="J36" s="354"/>
      <c r="K36" s="354"/>
      <c r="L36" s="354"/>
      <c r="M36" s="373">
        <v>1.6</v>
      </c>
      <c r="N36" s="10">
        <v>0.9</v>
      </c>
      <c r="O36" s="10">
        <v>0</v>
      </c>
      <c r="P36" s="10">
        <v>0.5</v>
      </c>
      <c r="Q36" s="10">
        <v>1.6</v>
      </c>
      <c r="R36" s="10">
        <v>1.8</v>
      </c>
      <c r="S36" s="10">
        <v>1.7</v>
      </c>
      <c r="T36" s="10">
        <v>2.6</v>
      </c>
      <c r="U36" s="374">
        <v>0.1</v>
      </c>
      <c r="V36" s="374">
        <v>1.5</v>
      </c>
    </row>
    <row r="37" spans="1:22" s="318" customFormat="1" ht="12.75" customHeight="1">
      <c r="A37" s="232" t="s">
        <v>4</v>
      </c>
      <c r="B37" s="245"/>
      <c r="C37" s="245"/>
      <c r="D37" s="245"/>
      <c r="E37" s="245"/>
      <c r="F37" s="245"/>
      <c r="G37" s="245"/>
      <c r="H37" s="245"/>
      <c r="I37" s="245"/>
      <c r="J37" s="245"/>
      <c r="K37" s="245"/>
      <c r="L37" s="245"/>
      <c r="M37" s="377"/>
      <c r="N37" s="251"/>
      <c r="O37" s="251"/>
      <c r="P37" s="251"/>
      <c r="Q37" s="251"/>
      <c r="R37" s="251"/>
      <c r="S37" s="251"/>
      <c r="T37" s="251"/>
      <c r="U37" s="378"/>
      <c r="V37" s="378"/>
    </row>
    <row r="38" spans="1:22" s="318" customFormat="1" ht="12.75" customHeight="1">
      <c r="A38" s="229" t="s">
        <v>9</v>
      </c>
      <c r="B38" s="243"/>
      <c r="C38" s="243"/>
      <c r="D38" s="243"/>
      <c r="E38" s="243"/>
      <c r="F38" s="243"/>
      <c r="G38" s="353"/>
      <c r="H38" s="353"/>
      <c r="I38" s="353"/>
      <c r="J38" s="353"/>
      <c r="K38" s="353"/>
      <c r="L38" s="353"/>
      <c r="M38" s="371">
        <v>1.7</v>
      </c>
      <c r="N38" s="11">
        <v>1.1000000000000001</v>
      </c>
      <c r="O38" s="11">
        <v>0.4</v>
      </c>
      <c r="P38" s="11">
        <v>0.9</v>
      </c>
      <c r="Q38" s="340">
        <v>2</v>
      </c>
      <c r="R38" s="340">
        <v>2.2000000000000002</v>
      </c>
      <c r="S38" s="340">
        <v>2.1</v>
      </c>
      <c r="T38" s="340">
        <v>2.8</v>
      </c>
      <c r="U38" s="381">
        <v>1.2</v>
      </c>
      <c r="V38" s="381">
        <v>1.5</v>
      </c>
    </row>
    <row r="39" spans="1:22" s="318" customFormat="1" ht="12.75" customHeight="1" thickBot="1">
      <c r="A39" s="229" t="s">
        <v>8</v>
      </c>
      <c r="B39" s="243"/>
      <c r="C39" s="243"/>
      <c r="D39" s="243"/>
      <c r="E39" s="243"/>
      <c r="F39" s="243"/>
      <c r="G39" s="353"/>
      <c r="H39" s="353"/>
      <c r="I39" s="353"/>
      <c r="J39" s="353"/>
      <c r="K39" s="353"/>
      <c r="L39" s="353"/>
      <c r="M39" s="373">
        <v>1.8</v>
      </c>
      <c r="N39" s="10">
        <v>0.9</v>
      </c>
      <c r="O39" s="10">
        <v>0</v>
      </c>
      <c r="P39" s="10">
        <v>0.5</v>
      </c>
      <c r="Q39" s="10">
        <v>1.7</v>
      </c>
      <c r="R39" s="341">
        <v>1.8</v>
      </c>
      <c r="S39" s="341">
        <v>1.7</v>
      </c>
      <c r="T39" s="341">
        <v>2.4</v>
      </c>
      <c r="U39" s="382">
        <v>0.1</v>
      </c>
      <c r="V39" s="382">
        <v>1.5</v>
      </c>
    </row>
    <row r="40" spans="1:22" s="318" customFormat="1" ht="12.75" customHeight="1">
      <c r="A40" s="227" t="s">
        <v>3</v>
      </c>
      <c r="B40" s="242"/>
      <c r="C40" s="242"/>
      <c r="D40" s="242"/>
      <c r="E40" s="242"/>
      <c r="F40" s="242"/>
      <c r="G40" s="242"/>
      <c r="H40" s="242"/>
      <c r="I40" s="242"/>
      <c r="J40" s="242"/>
      <c r="K40" s="242"/>
      <c r="L40" s="242"/>
      <c r="M40" s="377"/>
      <c r="N40" s="251"/>
      <c r="O40" s="251"/>
      <c r="P40" s="251"/>
      <c r="Q40" s="251"/>
      <c r="R40" s="251"/>
      <c r="S40" s="251"/>
      <c r="T40" s="251"/>
      <c r="U40" s="378"/>
      <c r="V40" s="378"/>
    </row>
    <row r="41" spans="1:22" s="318" customFormat="1" ht="12.75" customHeight="1">
      <c r="A41" s="229" t="s">
        <v>9</v>
      </c>
      <c r="B41" s="243"/>
      <c r="C41" s="243"/>
      <c r="D41" s="243"/>
      <c r="E41" s="243"/>
      <c r="F41" s="243"/>
      <c r="G41" s="353"/>
      <c r="H41" s="353"/>
      <c r="I41" s="353"/>
      <c r="J41" s="353"/>
      <c r="K41" s="353"/>
      <c r="L41" s="353"/>
      <c r="M41" s="371">
        <v>1</v>
      </c>
      <c r="N41" s="11">
        <v>0.4</v>
      </c>
      <c r="O41" s="340">
        <v>0.7</v>
      </c>
      <c r="P41" s="340">
        <v>1.1000000000000001</v>
      </c>
      <c r="Q41" s="340">
        <v>2.5</v>
      </c>
      <c r="R41" s="340">
        <v>2.1</v>
      </c>
      <c r="S41" s="340">
        <v>1.5</v>
      </c>
      <c r="T41" s="340">
        <v>2.1</v>
      </c>
      <c r="U41" s="381">
        <v>0.9</v>
      </c>
      <c r="V41" s="381">
        <v>1.3</v>
      </c>
    </row>
    <row r="42" spans="1:22" s="318" customFormat="1" ht="12.75" customHeight="1" thickBot="1">
      <c r="A42" s="231" t="s">
        <v>8</v>
      </c>
      <c r="B42" s="244"/>
      <c r="C42" s="244"/>
      <c r="D42" s="244"/>
      <c r="E42" s="244"/>
      <c r="F42" s="244"/>
      <c r="G42" s="354"/>
      <c r="H42" s="354"/>
      <c r="I42" s="354"/>
      <c r="J42" s="354"/>
      <c r="K42" s="354"/>
      <c r="L42" s="354"/>
      <c r="M42" s="373">
        <v>1</v>
      </c>
      <c r="N42" s="10">
        <v>0.2</v>
      </c>
      <c r="O42" s="341">
        <v>0.4</v>
      </c>
      <c r="P42" s="341">
        <v>0.8</v>
      </c>
      <c r="Q42" s="341">
        <v>2.1</v>
      </c>
      <c r="R42" s="341">
        <v>1.7</v>
      </c>
      <c r="S42" s="341">
        <v>1.1000000000000001</v>
      </c>
      <c r="T42" s="341">
        <v>1.8</v>
      </c>
      <c r="U42" s="382">
        <v>-0.4</v>
      </c>
      <c r="V42" s="382">
        <v>1.2</v>
      </c>
    </row>
    <row r="43" spans="1:22" s="318" customFormat="1" ht="12.75" customHeight="1">
      <c r="A43" s="234" t="s">
        <v>1</v>
      </c>
      <c r="B43" s="246"/>
      <c r="C43" s="246"/>
      <c r="D43" s="246"/>
      <c r="E43" s="246"/>
      <c r="F43" s="246"/>
      <c r="G43" s="246"/>
      <c r="H43" s="246"/>
      <c r="I43" s="246"/>
      <c r="J43" s="246"/>
      <c r="K43" s="246"/>
      <c r="L43" s="246"/>
      <c r="M43" s="377"/>
      <c r="N43" s="251"/>
      <c r="O43" s="251"/>
      <c r="P43" s="251"/>
      <c r="Q43" s="251"/>
      <c r="R43" s="251"/>
      <c r="S43" s="251"/>
      <c r="T43" s="251"/>
      <c r="U43" s="378"/>
      <c r="V43" s="378"/>
    </row>
    <row r="44" spans="1:22" s="318" customFormat="1" ht="12.75" customHeight="1">
      <c r="A44" s="229" t="s">
        <v>9</v>
      </c>
      <c r="B44" s="243"/>
      <c r="C44" s="243"/>
      <c r="D44" s="243"/>
      <c r="E44" s="243"/>
      <c r="F44" s="243"/>
      <c r="G44" s="353"/>
      <c r="H44" s="353"/>
      <c r="I44" s="353"/>
      <c r="J44" s="353"/>
      <c r="K44" s="353"/>
      <c r="L44" s="353"/>
      <c r="M44" s="371">
        <v>0.8</v>
      </c>
      <c r="N44" s="11">
        <v>1.4</v>
      </c>
      <c r="O44" s="11">
        <v>0.5</v>
      </c>
      <c r="P44" s="11">
        <v>1.2</v>
      </c>
      <c r="Q44" s="11">
        <v>1.9</v>
      </c>
      <c r="R44" s="11">
        <v>2.2999999999999998</v>
      </c>
      <c r="S44" s="11">
        <v>1.8</v>
      </c>
      <c r="T44" s="11">
        <v>1.6</v>
      </c>
      <c r="U44" s="372">
        <v>1</v>
      </c>
      <c r="V44" s="372">
        <v>0.3</v>
      </c>
    </row>
    <row r="45" spans="1:22" s="318" customFormat="1" ht="12.75" customHeight="1" thickBot="1">
      <c r="A45" s="229" t="s">
        <v>8</v>
      </c>
      <c r="B45" s="243"/>
      <c r="C45" s="243"/>
      <c r="D45" s="243"/>
      <c r="E45" s="243"/>
      <c r="F45" s="243"/>
      <c r="G45" s="353"/>
      <c r="H45" s="353"/>
      <c r="I45" s="353"/>
      <c r="J45" s="353"/>
      <c r="K45" s="353"/>
      <c r="L45" s="353"/>
      <c r="M45" s="383">
        <v>1</v>
      </c>
      <c r="N45" s="341">
        <v>-0.4</v>
      </c>
      <c r="O45" s="341">
        <v>0.2</v>
      </c>
      <c r="P45" s="341">
        <v>1</v>
      </c>
      <c r="Q45" s="341">
        <v>1.5</v>
      </c>
      <c r="R45" s="341">
        <v>1.8</v>
      </c>
      <c r="S45" s="10">
        <v>1.5</v>
      </c>
      <c r="T45" s="10">
        <v>1.3</v>
      </c>
      <c r="U45" s="374">
        <v>0</v>
      </c>
      <c r="V45" s="374">
        <v>0.4</v>
      </c>
    </row>
    <row r="46" spans="1:22" s="318" customFormat="1" ht="12.75" customHeight="1">
      <c r="A46" s="235" t="s">
        <v>10</v>
      </c>
      <c r="B46" s="247"/>
      <c r="C46" s="247"/>
      <c r="D46" s="247"/>
      <c r="E46" s="247"/>
      <c r="F46" s="247"/>
      <c r="G46" s="247"/>
      <c r="H46" s="247"/>
      <c r="I46" s="247"/>
      <c r="J46" s="247"/>
      <c r="K46" s="247"/>
      <c r="L46" s="247"/>
      <c r="M46" s="377"/>
      <c r="N46" s="251"/>
      <c r="O46" s="251"/>
      <c r="P46" s="251"/>
      <c r="Q46" s="251"/>
      <c r="R46" s="251"/>
      <c r="S46" s="251"/>
      <c r="T46" s="251"/>
      <c r="U46" s="378"/>
      <c r="V46" s="378"/>
    </row>
    <row r="47" spans="1:22" s="318" customFormat="1" ht="12.75" customHeight="1">
      <c r="A47" s="229" t="s">
        <v>9</v>
      </c>
      <c r="B47" s="243"/>
      <c r="C47" s="243"/>
      <c r="D47" s="243"/>
      <c r="E47" s="243"/>
      <c r="F47" s="243"/>
      <c r="G47" s="353"/>
      <c r="H47" s="353"/>
      <c r="I47" s="353"/>
      <c r="J47" s="353"/>
      <c r="K47" s="353"/>
      <c r="L47" s="353"/>
      <c r="M47" s="371">
        <v>0.8</v>
      </c>
      <c r="N47" s="340">
        <v>1.5</v>
      </c>
      <c r="O47" s="340">
        <v>0.4</v>
      </c>
      <c r="P47" s="340">
        <v>1.3</v>
      </c>
      <c r="Q47" s="340">
        <v>1.9</v>
      </c>
      <c r="R47" s="340">
        <v>2.2999999999999998</v>
      </c>
      <c r="S47" s="340">
        <v>1.9</v>
      </c>
      <c r="T47" s="340">
        <v>1.6</v>
      </c>
      <c r="U47" s="381">
        <v>1</v>
      </c>
      <c r="V47" s="381">
        <v>0.3</v>
      </c>
    </row>
    <row r="48" spans="1:22" s="318" customFormat="1" ht="12.75" customHeight="1" thickBot="1">
      <c r="A48" s="231" t="s">
        <v>8</v>
      </c>
      <c r="B48" s="244"/>
      <c r="C48" s="244"/>
      <c r="D48" s="244"/>
      <c r="E48" s="244"/>
      <c r="F48" s="244"/>
      <c r="G48" s="354"/>
      <c r="H48" s="354"/>
      <c r="I48" s="354"/>
      <c r="J48" s="354"/>
      <c r="K48" s="354"/>
      <c r="L48" s="354"/>
      <c r="M48" s="373">
        <v>1</v>
      </c>
      <c r="N48" s="341">
        <v>-0.4</v>
      </c>
      <c r="O48" s="341">
        <v>0.2</v>
      </c>
      <c r="P48" s="341">
        <v>1</v>
      </c>
      <c r="Q48" s="341">
        <v>1.5</v>
      </c>
      <c r="R48" s="341">
        <v>1.9</v>
      </c>
      <c r="S48" s="341">
        <v>1.6</v>
      </c>
      <c r="T48" s="341">
        <v>1.3</v>
      </c>
      <c r="U48" s="382">
        <v>0.1</v>
      </c>
      <c r="V48" s="382">
        <v>0.3</v>
      </c>
    </row>
    <row r="49" spans="1:22" s="274" customFormat="1" ht="14.25" customHeight="1">
      <c r="A49" s="234" t="s">
        <v>11</v>
      </c>
      <c r="B49" s="246"/>
      <c r="C49" s="246"/>
      <c r="D49" s="246"/>
      <c r="E49" s="246"/>
      <c r="F49" s="246"/>
      <c r="G49" s="246"/>
      <c r="H49" s="246"/>
      <c r="I49" s="246"/>
      <c r="J49" s="246"/>
      <c r="K49" s="246"/>
      <c r="L49" s="246"/>
      <c r="M49" s="377"/>
      <c r="N49" s="251"/>
      <c r="O49" s="251"/>
      <c r="P49" s="251"/>
      <c r="Q49" s="251"/>
      <c r="R49" s="251"/>
      <c r="S49" s="251"/>
      <c r="T49" s="251"/>
      <c r="U49" s="378"/>
      <c r="V49" s="378"/>
    </row>
    <row r="50" spans="1:22" s="274" customFormat="1" ht="16.5" customHeight="1">
      <c r="A50" s="229" t="s">
        <v>9</v>
      </c>
      <c r="B50" s="243"/>
      <c r="C50" s="243"/>
      <c r="D50" s="243"/>
      <c r="E50" s="243"/>
      <c r="F50" s="243"/>
      <c r="G50" s="353"/>
      <c r="H50" s="353"/>
      <c r="I50" s="353"/>
      <c r="J50" s="353"/>
      <c r="K50" s="353"/>
      <c r="L50" s="353"/>
      <c r="M50" s="384">
        <v>0.7</v>
      </c>
      <c r="N50" s="340">
        <v>0.8</v>
      </c>
      <c r="O50" s="340">
        <v>0.9</v>
      </c>
      <c r="P50" s="340">
        <v>1.2</v>
      </c>
      <c r="Q50" s="340">
        <v>1.8</v>
      </c>
      <c r="R50" s="340">
        <v>2.1</v>
      </c>
      <c r="S50" s="340">
        <v>1.4</v>
      </c>
      <c r="T50" s="340">
        <v>1.4</v>
      </c>
      <c r="U50" s="381">
        <v>0.7</v>
      </c>
      <c r="V50" s="381">
        <v>0.5</v>
      </c>
    </row>
    <row r="51" spans="1:22" s="274" customFormat="1" ht="20.25" customHeight="1" thickBot="1">
      <c r="A51" s="231" t="s">
        <v>8</v>
      </c>
      <c r="B51" s="244"/>
      <c r="C51" s="244"/>
      <c r="D51" s="244"/>
      <c r="E51" s="244"/>
      <c r="F51" s="244"/>
      <c r="G51" s="354"/>
      <c r="H51" s="354"/>
      <c r="I51" s="354"/>
      <c r="J51" s="354"/>
      <c r="K51" s="354"/>
      <c r="L51" s="354"/>
      <c r="M51" s="383">
        <v>1.3</v>
      </c>
      <c r="N51" s="341">
        <v>-0.4</v>
      </c>
      <c r="O51" s="341">
        <v>0.6</v>
      </c>
      <c r="P51" s="341">
        <v>0.9</v>
      </c>
      <c r="Q51" s="341">
        <v>1.4</v>
      </c>
      <c r="R51" s="341">
        <v>1.2</v>
      </c>
      <c r="S51" s="341">
        <v>1</v>
      </c>
      <c r="T51" s="341">
        <v>1</v>
      </c>
      <c r="U51" s="382">
        <v>-0.5</v>
      </c>
      <c r="V51" s="382">
        <v>0.4</v>
      </c>
    </row>
    <row r="52" spans="1:22" s="274" customFormat="1" ht="12.75" customHeight="1">
      <c r="A52" s="61" t="s">
        <v>46</v>
      </c>
      <c r="B52" s="9"/>
      <c r="C52" s="8"/>
      <c r="D52" s="8"/>
      <c r="E52" s="8"/>
      <c r="F52" s="8"/>
      <c r="G52" s="8"/>
      <c r="H52" s="8"/>
      <c r="I52" s="8"/>
      <c r="J52" s="8"/>
      <c r="K52" s="8"/>
      <c r="L52" s="251"/>
      <c r="M52" s="377"/>
      <c r="N52" s="251"/>
      <c r="O52" s="251"/>
      <c r="P52" s="251"/>
      <c r="Q52" s="251"/>
      <c r="R52" s="251"/>
      <c r="S52" s="251"/>
      <c r="T52" s="251"/>
      <c r="U52" s="378"/>
      <c r="V52" s="378"/>
    </row>
    <row r="53" spans="1:22" s="274" customFormat="1" ht="13.5" customHeight="1">
      <c r="A53" s="60" t="s">
        <v>9</v>
      </c>
      <c r="B53" s="536"/>
      <c r="C53" s="537"/>
      <c r="D53" s="537"/>
      <c r="E53" s="537"/>
      <c r="F53" s="152"/>
      <c r="G53" s="152"/>
      <c r="H53" s="152"/>
      <c r="I53" s="152"/>
      <c r="J53" s="152"/>
      <c r="K53" s="152"/>
      <c r="L53" s="351"/>
      <c r="M53" s="371" t="s">
        <v>47</v>
      </c>
      <c r="N53" s="11" t="s">
        <v>47</v>
      </c>
      <c r="O53" s="11" t="s">
        <v>47</v>
      </c>
      <c r="P53" s="11" t="s">
        <v>47</v>
      </c>
      <c r="Q53" s="11" t="s">
        <v>47</v>
      </c>
      <c r="R53" s="11" t="s">
        <v>47</v>
      </c>
      <c r="S53" s="11" t="s">
        <v>47</v>
      </c>
      <c r="T53" s="340" t="s">
        <v>47</v>
      </c>
      <c r="U53" s="372" t="s">
        <v>47</v>
      </c>
      <c r="V53" s="372" t="s">
        <v>47</v>
      </c>
    </row>
    <row r="54" spans="1:22" s="274" customFormat="1" ht="18.75" customHeight="1" thickBot="1">
      <c r="A54" s="62" t="s">
        <v>8</v>
      </c>
      <c r="B54" s="540"/>
      <c r="C54" s="541"/>
      <c r="D54" s="541"/>
      <c r="E54" s="541"/>
      <c r="F54" s="314"/>
      <c r="G54" s="314"/>
      <c r="H54" s="314"/>
      <c r="I54" s="153"/>
      <c r="J54" s="153"/>
      <c r="K54" s="153"/>
      <c r="L54" s="352"/>
      <c r="M54" s="385">
        <v>1.9</v>
      </c>
      <c r="N54" s="386">
        <v>2</v>
      </c>
      <c r="O54" s="386">
        <v>0.7</v>
      </c>
      <c r="P54" s="386">
        <v>1.3</v>
      </c>
      <c r="Q54" s="386">
        <v>2.1</v>
      </c>
      <c r="R54" s="386">
        <v>2.8</v>
      </c>
      <c r="S54" s="386">
        <v>2</v>
      </c>
      <c r="T54" s="410">
        <v>3</v>
      </c>
      <c r="U54" s="387">
        <v>2.5</v>
      </c>
      <c r="V54" s="387">
        <v>3.3</v>
      </c>
    </row>
    <row r="55" spans="1:22" s="274" customFormat="1" ht="60" customHeight="1">
      <c r="A55" s="253" t="s">
        <v>93</v>
      </c>
      <c r="B55" s="205"/>
      <c r="C55" s="205"/>
      <c r="D55" s="205"/>
      <c r="E55" s="205"/>
      <c r="F55" s="205"/>
      <c r="G55" s="205"/>
      <c r="H55" s="205"/>
      <c r="I55" s="205"/>
      <c r="J55" s="205"/>
      <c r="K55" s="205"/>
      <c r="L55" s="4"/>
      <c r="M55" s="4"/>
      <c r="N55" s="4"/>
      <c r="O55" s="4"/>
      <c r="P55" s="4"/>
      <c r="Q55" s="4"/>
      <c r="R55" s="4"/>
      <c r="S55" s="4"/>
      <c r="T55" s="4"/>
    </row>
    <row r="56" spans="1:22" s="274" customFormat="1" ht="24.75" customHeight="1">
      <c r="A56" s="182" t="s">
        <v>117</v>
      </c>
      <c r="B56" s="207"/>
      <c r="C56" s="207"/>
      <c r="D56" s="207"/>
      <c r="E56" s="207"/>
      <c r="F56" s="207"/>
      <c r="G56" s="207"/>
      <c r="H56" s="207"/>
      <c r="I56" s="207"/>
      <c r="J56" s="207"/>
      <c r="K56" s="207"/>
      <c r="L56" s="4"/>
      <c r="M56" s="4"/>
      <c r="N56" s="4"/>
      <c r="O56" s="4"/>
      <c r="P56" s="4"/>
      <c r="Q56" s="4"/>
      <c r="R56" s="4"/>
      <c r="S56" s="4"/>
      <c r="T56" s="4"/>
    </row>
    <row r="57" spans="1:22" ht="36.75" customHeight="1">
      <c r="A57" s="182" t="s">
        <v>94</v>
      </c>
      <c r="B57" s="1"/>
      <c r="C57" s="1"/>
      <c r="D57" s="1"/>
      <c r="E57" s="1"/>
      <c r="F57" s="1"/>
      <c r="G57" s="1"/>
      <c r="H57" s="1"/>
      <c r="I57" s="1"/>
      <c r="J57" s="1"/>
      <c r="K57" s="205"/>
      <c r="L57" s="4"/>
      <c r="M57" s="4"/>
      <c r="N57" s="4"/>
      <c r="O57" s="4"/>
      <c r="P57" s="4"/>
      <c r="Q57" s="4"/>
      <c r="R57" s="4"/>
      <c r="S57" s="4"/>
      <c r="T57" s="4"/>
      <c r="U57" s="274"/>
      <c r="V57" s="274"/>
    </row>
    <row r="58" spans="1:22">
      <c r="A58" s="182" t="s">
        <v>128</v>
      </c>
      <c r="B58" s="248"/>
      <c r="C58" s="248"/>
      <c r="D58" s="248"/>
      <c r="E58" s="248"/>
      <c r="F58" s="248"/>
      <c r="G58" s="248"/>
      <c r="H58" s="248"/>
      <c r="I58" s="248"/>
      <c r="J58" s="248"/>
      <c r="K58" s="248"/>
      <c r="L58" s="4"/>
      <c r="M58" s="4"/>
      <c r="N58" s="4"/>
      <c r="O58" s="4"/>
      <c r="P58" s="4"/>
      <c r="Q58" s="4"/>
      <c r="R58" s="4"/>
      <c r="S58" s="4"/>
      <c r="T58" s="4"/>
      <c r="U58" s="274"/>
      <c r="V58" s="274"/>
    </row>
    <row r="59" spans="1:22">
      <c r="A59" s="182" t="s">
        <v>129</v>
      </c>
      <c r="B59" s="248"/>
      <c r="C59" s="248"/>
      <c r="D59" s="248"/>
      <c r="E59" s="248"/>
      <c r="F59" s="248"/>
      <c r="G59" s="248"/>
      <c r="H59" s="248"/>
      <c r="I59" s="248"/>
      <c r="J59" s="248"/>
      <c r="K59" s="248"/>
      <c r="L59" s="4"/>
      <c r="M59" s="4"/>
      <c r="N59" s="4"/>
      <c r="O59" s="4"/>
      <c r="P59" s="4"/>
      <c r="Q59" s="4"/>
      <c r="R59" s="4"/>
      <c r="S59" s="4"/>
      <c r="T59" s="4"/>
      <c r="U59" s="274"/>
      <c r="V59" s="274"/>
    </row>
    <row r="60" spans="1:22">
      <c r="A60" s="254" t="s">
        <v>130</v>
      </c>
      <c r="B60" s="249"/>
      <c r="C60" s="249"/>
      <c r="D60" s="249"/>
      <c r="E60" s="249"/>
      <c r="F60" s="249"/>
      <c r="G60" s="249"/>
      <c r="H60" s="249"/>
      <c r="I60" s="249"/>
      <c r="J60" s="249"/>
      <c r="K60" s="249"/>
      <c r="L60" s="4"/>
      <c r="M60" s="4"/>
      <c r="N60" s="4"/>
      <c r="O60" s="4"/>
      <c r="P60" s="4"/>
      <c r="Q60" s="4"/>
      <c r="R60" s="4"/>
      <c r="S60" s="4"/>
      <c r="T60" s="4"/>
      <c r="U60" s="274"/>
      <c r="V60" s="274"/>
    </row>
    <row r="61" spans="1:22">
      <c r="A61" s="542" t="s">
        <v>95</v>
      </c>
      <c r="B61" s="522"/>
      <c r="C61" s="522"/>
      <c r="D61" s="522"/>
      <c r="E61" s="522"/>
      <c r="F61" s="522"/>
      <c r="G61" s="522"/>
      <c r="H61" s="522"/>
      <c r="I61" s="522"/>
      <c r="J61" s="522"/>
      <c r="K61" s="522"/>
      <c r="L61" s="522"/>
      <c r="M61" s="522"/>
      <c r="N61" s="522"/>
      <c r="O61" s="522"/>
      <c r="P61" s="522"/>
      <c r="Q61" s="4"/>
      <c r="R61" s="4"/>
      <c r="S61" s="4"/>
      <c r="T61" s="4"/>
      <c r="U61" s="274"/>
      <c r="V61" s="274"/>
    </row>
    <row r="62" spans="1:22" ht="70.5" customHeight="1">
      <c r="A62" s="543" t="s">
        <v>97</v>
      </c>
      <c r="B62" s="522"/>
      <c r="C62" s="522"/>
      <c r="D62" s="522"/>
      <c r="E62" s="522"/>
      <c r="F62" s="522"/>
      <c r="G62" s="522"/>
      <c r="H62" s="522"/>
      <c r="I62" s="522"/>
      <c r="J62" s="522"/>
      <c r="K62" s="522"/>
      <c r="L62" s="522"/>
      <c r="M62" s="522"/>
      <c r="N62" s="522"/>
      <c r="O62" s="522"/>
      <c r="P62" s="522"/>
      <c r="Q62" s="85"/>
      <c r="R62" s="85"/>
      <c r="S62" s="72"/>
      <c r="T62" s="72"/>
      <c r="U62" s="274"/>
      <c r="V62" s="274"/>
    </row>
    <row r="63" spans="1:22">
      <c r="A63" s="518" t="s">
        <v>48</v>
      </c>
      <c r="B63" s="522"/>
      <c r="C63" s="522"/>
      <c r="D63" s="522"/>
      <c r="E63" s="522"/>
      <c r="F63" s="522"/>
      <c r="G63" s="522"/>
      <c r="H63" s="522"/>
      <c r="I63" s="522"/>
      <c r="J63" s="522"/>
      <c r="K63" s="522"/>
      <c r="L63" s="522"/>
      <c r="M63" s="522"/>
      <c r="N63" s="522"/>
      <c r="O63" s="522"/>
      <c r="P63" s="522"/>
    </row>
    <row r="69" spans="1:5">
      <c r="A69" s="213"/>
      <c r="B69" s="214"/>
      <c r="C69" s="214"/>
      <c r="D69" s="214"/>
      <c r="E69" s="214"/>
    </row>
  </sheetData>
  <mergeCells count="10">
    <mergeCell ref="B28:E29"/>
    <mergeCell ref="A61:P61"/>
    <mergeCell ref="A62:P62"/>
    <mergeCell ref="A63:P63"/>
    <mergeCell ref="B53:E54"/>
    <mergeCell ref="B15:K15"/>
    <mergeCell ref="B16:E17"/>
    <mergeCell ref="B19:E20"/>
    <mergeCell ref="B22:E23"/>
    <mergeCell ref="B25:E2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A1:V36"/>
  <sheetViews>
    <sheetView showGridLines="0" workbookViewId="0">
      <pane xSplit="1" ySplit="3" topLeftCell="B22" activePane="bottomRight" state="frozen"/>
      <selection pane="topRight" activeCell="B1" sqref="B1"/>
      <selection pane="bottomLeft" activeCell="A4" sqref="A4"/>
      <selection pane="bottomRight" sqref="A1:M1"/>
    </sheetView>
  </sheetViews>
  <sheetFormatPr baseColWidth="10" defaultColWidth="11.42578125" defaultRowHeight="12.75"/>
  <cols>
    <col min="1" max="1" width="32.85546875" style="17" customWidth="1"/>
    <col min="2" max="2" width="6.5703125" style="17" customWidth="1"/>
    <col min="3" max="3" width="6.140625" style="17" customWidth="1"/>
    <col min="4" max="4" width="5.5703125" style="17" customWidth="1"/>
    <col min="5" max="5" width="5.42578125" style="17" customWidth="1"/>
    <col min="6" max="6" width="7" style="17" customWidth="1"/>
    <col min="7" max="7" width="7.85546875" style="17" customWidth="1"/>
    <col min="8" max="8" width="7" style="17" customWidth="1"/>
    <col min="9" max="9" width="6.85546875" style="17" customWidth="1"/>
    <col min="10" max="10" width="7.140625" style="17" customWidth="1"/>
    <col min="11" max="11" width="6.28515625" style="17" customWidth="1"/>
    <col min="12" max="12" width="7.7109375" style="17" customWidth="1"/>
    <col min="13" max="13" width="6.85546875" style="17" customWidth="1"/>
    <col min="14" max="14" width="6.5703125" style="17" customWidth="1"/>
    <col min="15" max="15" width="6.7109375" style="17" customWidth="1"/>
    <col min="16" max="16" width="6" style="17" customWidth="1"/>
    <col min="17" max="17" width="6.28515625" style="17" customWidth="1"/>
    <col min="18" max="18" width="6.5703125" style="17" customWidth="1"/>
    <col min="19" max="20" width="7.42578125" style="17" customWidth="1"/>
    <col min="21" max="23" width="6.7109375" style="17" customWidth="1"/>
    <col min="24" max="16384" width="11.42578125" style="17"/>
  </cols>
  <sheetData>
    <row r="1" spans="1:22" s="156" customFormat="1" ht="45" customHeight="1">
      <c r="A1" s="549" t="s">
        <v>106</v>
      </c>
      <c r="B1" s="549"/>
      <c r="C1" s="549"/>
      <c r="D1" s="549"/>
      <c r="E1" s="549"/>
      <c r="F1" s="549"/>
      <c r="G1" s="549"/>
      <c r="H1" s="549"/>
      <c r="I1" s="549"/>
      <c r="J1" s="549"/>
      <c r="K1" s="549"/>
      <c r="L1" s="549"/>
      <c r="M1" s="549"/>
      <c r="N1" s="155"/>
      <c r="O1" s="155"/>
      <c r="P1" s="155"/>
      <c r="Q1" s="155"/>
    </row>
    <row r="2" spans="1:22">
      <c r="A2" s="44"/>
      <c r="B2" s="33"/>
      <c r="C2" s="33"/>
      <c r="D2" s="33"/>
      <c r="E2" s="33"/>
      <c r="F2" s="33"/>
      <c r="G2" s="33"/>
      <c r="H2" s="33"/>
      <c r="I2" s="33"/>
      <c r="J2" s="33"/>
      <c r="K2" s="33"/>
      <c r="L2" s="33"/>
      <c r="M2" s="33"/>
      <c r="N2" s="33"/>
      <c r="O2" s="33"/>
      <c r="P2" s="33"/>
      <c r="Q2" s="33"/>
    </row>
    <row r="3" spans="1:22" ht="19.5" customHeight="1">
      <c r="A3" s="172" t="s">
        <v>30</v>
      </c>
      <c r="B3" s="187">
        <v>1999</v>
      </c>
      <c r="C3" s="170">
        <v>2000</v>
      </c>
      <c r="D3" s="170">
        <v>2001</v>
      </c>
      <c r="E3" s="170">
        <v>2002</v>
      </c>
      <c r="F3" s="170">
        <v>2003</v>
      </c>
      <c r="G3" s="170">
        <v>2004</v>
      </c>
      <c r="H3" s="170">
        <v>2005</v>
      </c>
      <c r="I3" s="170">
        <v>2006</v>
      </c>
      <c r="J3" s="170">
        <v>2007</v>
      </c>
      <c r="K3" s="170">
        <v>2008</v>
      </c>
      <c r="L3" s="170">
        <v>2009</v>
      </c>
      <c r="M3" s="170">
        <v>2010</v>
      </c>
      <c r="N3" s="170">
        <v>2011</v>
      </c>
      <c r="O3" s="170">
        <v>2012</v>
      </c>
      <c r="P3" s="170">
        <v>2013</v>
      </c>
      <c r="Q3" s="170">
        <v>2014</v>
      </c>
      <c r="R3" s="170">
        <v>2015</v>
      </c>
      <c r="S3" s="170">
        <v>2016</v>
      </c>
      <c r="T3" s="170">
        <v>2017</v>
      </c>
      <c r="U3" s="170">
        <v>2018</v>
      </c>
      <c r="V3" s="170">
        <v>2019</v>
      </c>
    </row>
    <row r="4" spans="1:22" ht="16.5" customHeight="1">
      <c r="A4" s="64" t="s">
        <v>32</v>
      </c>
      <c r="B4" s="157">
        <v>3.5</v>
      </c>
      <c r="C4" s="157">
        <v>4.0999999999999996</v>
      </c>
      <c r="D4" s="157">
        <v>4</v>
      </c>
      <c r="E4" s="157">
        <v>5.2</v>
      </c>
      <c r="F4" s="157">
        <v>3.7</v>
      </c>
      <c r="G4" s="157">
        <v>3.6</v>
      </c>
      <c r="H4" s="157">
        <v>2.2999999999999998</v>
      </c>
      <c r="I4" s="157">
        <v>3.5</v>
      </c>
      <c r="J4" s="157">
        <v>3.3</v>
      </c>
      <c r="K4" s="157">
        <v>4.5</v>
      </c>
      <c r="L4" s="157">
        <v>3.6</v>
      </c>
      <c r="M4" s="157">
        <v>3.2</v>
      </c>
      <c r="N4" s="157">
        <v>3</v>
      </c>
      <c r="O4" s="157">
        <v>2</v>
      </c>
      <c r="P4" s="157">
        <v>1.4</v>
      </c>
      <c r="Q4" s="158">
        <v>2.1</v>
      </c>
      <c r="R4" s="158">
        <v>1.9</v>
      </c>
      <c r="S4" s="158">
        <v>1.9</v>
      </c>
      <c r="T4" s="158">
        <v>3.5</v>
      </c>
      <c r="U4" s="158">
        <f>((0.1/100+1)*1.0185-1)*100</f>
        <v>2</v>
      </c>
      <c r="V4" s="158">
        <v>2.6</v>
      </c>
    </row>
    <row r="5" spans="1:22" ht="18" customHeight="1">
      <c r="A5" s="37" t="s">
        <v>28</v>
      </c>
      <c r="B5" s="160"/>
      <c r="C5" s="161"/>
      <c r="D5" s="161"/>
      <c r="E5" s="161"/>
      <c r="F5" s="161"/>
      <c r="G5" s="161"/>
      <c r="H5" s="162"/>
      <c r="I5" s="157">
        <v>3.7</v>
      </c>
      <c r="J5" s="157">
        <v>3.4</v>
      </c>
      <c r="K5" s="157">
        <v>4.4000000000000004</v>
      </c>
      <c r="L5" s="157">
        <v>3.5</v>
      </c>
      <c r="M5" s="157">
        <v>3.2</v>
      </c>
      <c r="N5" s="157">
        <v>3</v>
      </c>
      <c r="O5" s="157">
        <v>2</v>
      </c>
      <c r="P5" s="157">
        <v>1.4</v>
      </c>
      <c r="Q5" s="158">
        <v>2.1</v>
      </c>
      <c r="R5" s="158">
        <v>1.8</v>
      </c>
      <c r="S5" s="158">
        <v>1.9</v>
      </c>
      <c r="T5" s="158">
        <v>3.5</v>
      </c>
      <c r="U5" s="158">
        <f>((0.1/100+1)*1.0185-1)*100</f>
        <v>2</v>
      </c>
      <c r="V5" s="158">
        <v>2.6</v>
      </c>
    </row>
    <row r="6" spans="1:22" ht="17.25" customHeight="1">
      <c r="A6" s="38" t="s">
        <v>33</v>
      </c>
      <c r="B6" s="160"/>
      <c r="C6" s="161"/>
      <c r="D6" s="161"/>
      <c r="E6" s="161"/>
      <c r="F6" s="161"/>
      <c r="G6" s="161"/>
      <c r="H6" s="162"/>
      <c r="I6" s="157">
        <v>3.8</v>
      </c>
      <c r="J6" s="157">
        <v>3.2</v>
      </c>
      <c r="K6" s="157">
        <v>4.7</v>
      </c>
      <c r="L6" s="157">
        <v>3.5</v>
      </c>
      <c r="M6" s="157">
        <v>3.1</v>
      </c>
      <c r="N6" s="157">
        <v>3</v>
      </c>
      <c r="O6" s="157">
        <v>2</v>
      </c>
      <c r="P6" s="157">
        <v>1.4</v>
      </c>
      <c r="Q6" s="158">
        <v>2.2000000000000002</v>
      </c>
      <c r="R6" s="158">
        <v>1.9</v>
      </c>
      <c r="S6" s="158">
        <v>2</v>
      </c>
      <c r="T6" s="158">
        <v>3.8</v>
      </c>
      <c r="U6" s="158">
        <f>((0.3/100+1)*1.0185-1)*100</f>
        <v>2.2000000000000002</v>
      </c>
      <c r="V6" s="158">
        <v>2.4</v>
      </c>
    </row>
    <row r="7" spans="1:22" ht="16.5" customHeight="1">
      <c r="A7" s="38" t="s">
        <v>34</v>
      </c>
      <c r="B7" s="160"/>
      <c r="C7" s="161"/>
      <c r="D7" s="161"/>
      <c r="E7" s="161"/>
      <c r="F7" s="161"/>
      <c r="G7" s="161"/>
      <c r="H7" s="162"/>
      <c r="I7" s="157">
        <v>3.5</v>
      </c>
      <c r="J7" s="157">
        <v>4.2</v>
      </c>
      <c r="K7" s="157">
        <v>3.6</v>
      </c>
      <c r="L7" s="157">
        <v>4.0999999999999996</v>
      </c>
      <c r="M7" s="157">
        <v>3.7</v>
      </c>
      <c r="N7" s="157">
        <v>3.6</v>
      </c>
      <c r="O7" s="157">
        <v>2.2999999999999998</v>
      </c>
      <c r="P7" s="157">
        <v>1.4</v>
      </c>
      <c r="Q7" s="158">
        <v>1.6</v>
      </c>
      <c r="R7" s="158">
        <v>1.4</v>
      </c>
      <c r="S7" s="158">
        <v>1.6</v>
      </c>
      <c r="T7" s="158">
        <v>2.7</v>
      </c>
      <c r="U7" s="158">
        <f>((-0.5/100+1)*1.0185-1)*100</f>
        <v>1.3</v>
      </c>
      <c r="V7" s="158">
        <v>3.7</v>
      </c>
    </row>
    <row r="8" spans="1:22" ht="16.5" customHeight="1">
      <c r="A8" s="38" t="s">
        <v>35</v>
      </c>
      <c r="B8" s="160"/>
      <c r="C8" s="161"/>
      <c r="D8" s="161"/>
      <c r="E8" s="161"/>
      <c r="F8" s="161"/>
      <c r="G8" s="161"/>
      <c r="H8" s="162"/>
      <c r="I8" s="157">
        <v>3.5</v>
      </c>
      <c r="J8" s="157">
        <v>3.4</v>
      </c>
      <c r="K8" s="157">
        <v>3.3</v>
      </c>
      <c r="L8" s="157">
        <v>2.9</v>
      </c>
      <c r="M8" s="157">
        <v>2.8</v>
      </c>
      <c r="N8" s="157">
        <v>2.2000000000000002</v>
      </c>
      <c r="O8" s="157">
        <v>2</v>
      </c>
      <c r="P8" s="157">
        <v>1.3</v>
      </c>
      <c r="Q8" s="158">
        <v>2.5</v>
      </c>
      <c r="R8" s="158">
        <v>1.9</v>
      </c>
      <c r="S8" s="158">
        <v>1.3</v>
      </c>
      <c r="T8" s="158">
        <v>2.7</v>
      </c>
      <c r="U8" s="158">
        <f>((-0.4/100+1)*1.0185-1)*100</f>
        <v>1.4</v>
      </c>
      <c r="V8" s="158">
        <v>2.1</v>
      </c>
    </row>
    <row r="9" spans="1:22" ht="24.75" customHeight="1">
      <c r="A9" s="167" t="s">
        <v>36</v>
      </c>
      <c r="B9" s="168"/>
      <c r="C9" s="168"/>
      <c r="D9" s="168"/>
      <c r="E9" s="168"/>
      <c r="F9" s="168"/>
      <c r="G9" s="168"/>
      <c r="H9" s="168"/>
      <c r="I9" s="168"/>
      <c r="J9" s="168"/>
      <c r="K9" s="168"/>
      <c r="L9" s="168"/>
      <c r="M9" s="168"/>
      <c r="N9" s="168"/>
      <c r="O9" s="168"/>
      <c r="P9" s="169"/>
      <c r="Q9" s="158"/>
      <c r="R9" s="159"/>
      <c r="S9" s="159"/>
      <c r="T9" s="159"/>
      <c r="U9" s="159"/>
      <c r="V9" s="159"/>
    </row>
    <row r="10" spans="1:22" ht="15" customHeight="1">
      <c r="A10" s="163" t="s">
        <v>17</v>
      </c>
      <c r="B10" s="34">
        <v>3.5</v>
      </c>
      <c r="C10" s="34">
        <v>3.9</v>
      </c>
      <c r="D10" s="34">
        <v>3.9</v>
      </c>
      <c r="E10" s="34">
        <v>4.2</v>
      </c>
      <c r="F10" s="34">
        <v>3.4</v>
      </c>
      <c r="G10" s="34">
        <v>3.5</v>
      </c>
      <c r="H10" s="34">
        <v>2.1</v>
      </c>
      <c r="I10" s="34">
        <v>3.5</v>
      </c>
      <c r="J10" s="34">
        <v>3.1</v>
      </c>
      <c r="K10" s="34">
        <v>4.7</v>
      </c>
      <c r="L10" s="34">
        <v>3.5</v>
      </c>
      <c r="M10" s="34">
        <v>3.2</v>
      </c>
      <c r="N10" s="34">
        <v>3</v>
      </c>
      <c r="O10" s="34">
        <v>1.9</v>
      </c>
      <c r="P10" s="34">
        <v>1.4</v>
      </c>
      <c r="Q10" s="158">
        <v>2</v>
      </c>
      <c r="R10" s="158">
        <v>1.9</v>
      </c>
      <c r="S10" s="158">
        <v>1.8</v>
      </c>
      <c r="T10" s="158">
        <v>3.2</v>
      </c>
      <c r="U10" s="158">
        <f>((0.4/100+1)*1.0185-1)*100</f>
        <v>2.2999999999999998</v>
      </c>
      <c r="V10" s="158">
        <v>2.4</v>
      </c>
    </row>
    <row r="11" spans="1:22" ht="15.75" customHeight="1">
      <c r="A11" s="163" t="s">
        <v>16</v>
      </c>
      <c r="B11" s="34">
        <v>3.7</v>
      </c>
      <c r="C11" s="34">
        <v>3.8</v>
      </c>
      <c r="D11" s="34">
        <v>3.8</v>
      </c>
      <c r="E11" s="34">
        <v>5.0999999999999996</v>
      </c>
      <c r="F11" s="34">
        <v>4.2</v>
      </c>
      <c r="G11" s="34">
        <v>3.9</v>
      </c>
      <c r="H11" s="34">
        <v>2.7</v>
      </c>
      <c r="I11" s="34">
        <v>3.5</v>
      </c>
      <c r="J11" s="34">
        <v>4.0999999999999996</v>
      </c>
      <c r="K11" s="34">
        <v>3.9</v>
      </c>
      <c r="L11" s="34">
        <v>4.0999999999999996</v>
      </c>
      <c r="M11" s="34">
        <v>3.1</v>
      </c>
      <c r="N11" s="34">
        <v>3.1</v>
      </c>
      <c r="O11" s="34">
        <v>2.1</v>
      </c>
      <c r="P11" s="34">
        <v>1.6</v>
      </c>
      <c r="Q11" s="158">
        <v>2.2000000000000002</v>
      </c>
      <c r="R11" s="158">
        <v>1.9</v>
      </c>
      <c r="S11" s="158">
        <v>2.2000000000000002</v>
      </c>
      <c r="T11" s="158">
        <v>4.3</v>
      </c>
      <c r="U11" s="158">
        <f>((0/100+1)*1.0185-1)*100</f>
        <v>1.9</v>
      </c>
      <c r="V11" s="158">
        <v>2.4</v>
      </c>
    </row>
    <row r="12" spans="1:22" ht="18.75" customHeight="1">
      <c r="A12" s="163" t="s">
        <v>15</v>
      </c>
      <c r="B12" s="34">
        <v>3.3</v>
      </c>
      <c r="C12" s="34">
        <v>3.3</v>
      </c>
      <c r="D12" s="34">
        <v>3.6</v>
      </c>
      <c r="E12" s="34">
        <v>5</v>
      </c>
      <c r="F12" s="34">
        <v>3.8</v>
      </c>
      <c r="G12" s="34">
        <v>3.5</v>
      </c>
      <c r="H12" s="34">
        <v>2</v>
      </c>
      <c r="I12" s="34">
        <v>3.5</v>
      </c>
      <c r="J12" s="34">
        <v>3.3</v>
      </c>
      <c r="K12" s="34">
        <v>3.5</v>
      </c>
      <c r="L12" s="34">
        <v>3.3</v>
      </c>
      <c r="M12" s="34">
        <v>3.4</v>
      </c>
      <c r="N12" s="34">
        <v>2.7</v>
      </c>
      <c r="O12" s="34">
        <v>1.9</v>
      </c>
      <c r="P12" s="34">
        <v>1</v>
      </c>
      <c r="Q12" s="158">
        <v>1.9</v>
      </c>
      <c r="R12" s="158">
        <v>1.6</v>
      </c>
      <c r="S12" s="158">
        <v>1.4</v>
      </c>
      <c r="T12" s="158">
        <v>2.6</v>
      </c>
      <c r="U12" s="158">
        <f>((-0.4/100+1)*1.0185-1)*100</f>
        <v>1.4</v>
      </c>
      <c r="V12" s="158">
        <v>3.4</v>
      </c>
    </row>
    <row r="13" spans="1:22" ht="18.75" customHeight="1">
      <c r="A13" s="550" t="s">
        <v>118</v>
      </c>
      <c r="B13" s="550"/>
      <c r="C13" s="550"/>
      <c r="D13" s="550"/>
      <c r="E13" s="550"/>
      <c r="F13" s="550"/>
      <c r="G13" s="550"/>
      <c r="H13" s="550"/>
      <c r="I13" s="550"/>
      <c r="J13" s="550"/>
      <c r="K13" s="550"/>
      <c r="L13" s="550"/>
      <c r="M13" s="550"/>
      <c r="N13" s="550"/>
      <c r="O13" s="33"/>
      <c r="P13" s="33"/>
      <c r="Q13" s="33"/>
    </row>
    <row r="14" spans="1:22" ht="25.5" customHeight="1">
      <c r="A14" s="551" t="s">
        <v>125</v>
      </c>
      <c r="B14" s="551"/>
      <c r="C14" s="551"/>
      <c r="D14" s="551"/>
      <c r="E14" s="551"/>
      <c r="F14" s="551"/>
      <c r="G14" s="551"/>
      <c r="H14" s="551"/>
      <c r="I14" s="551"/>
      <c r="J14" s="551"/>
      <c r="K14" s="551"/>
      <c r="L14" s="551"/>
      <c r="M14" s="551"/>
      <c r="N14" s="551"/>
      <c r="O14" s="33"/>
      <c r="P14" s="33"/>
      <c r="Q14" s="33"/>
    </row>
    <row r="15" spans="1:22" ht="15" customHeight="1">
      <c r="A15" s="548" t="s">
        <v>37</v>
      </c>
      <c r="B15" s="548"/>
      <c r="C15" s="548"/>
      <c r="D15" s="548"/>
      <c r="E15" s="548"/>
      <c r="F15" s="548"/>
      <c r="G15" s="548"/>
      <c r="H15" s="548"/>
      <c r="I15" s="548"/>
      <c r="J15" s="548"/>
      <c r="K15" s="548"/>
      <c r="L15" s="548"/>
      <c r="M15" s="548"/>
      <c r="N15" s="548"/>
      <c r="O15" s="33"/>
      <c r="P15" s="33"/>
      <c r="Q15" s="33"/>
    </row>
    <row r="16" spans="1:22" ht="39" customHeight="1">
      <c r="A16" s="552"/>
      <c r="B16" s="552"/>
      <c r="C16" s="552"/>
      <c r="D16" s="552"/>
      <c r="E16" s="552"/>
      <c r="F16" s="552"/>
      <c r="G16" s="552"/>
      <c r="H16" s="552"/>
      <c r="I16" s="552"/>
      <c r="J16" s="552"/>
      <c r="K16" s="33"/>
      <c r="L16" s="33"/>
      <c r="M16" s="33"/>
      <c r="N16" s="33"/>
      <c r="O16" s="33"/>
      <c r="P16" s="33"/>
      <c r="Q16" s="33"/>
    </row>
    <row r="17" spans="1:22">
      <c r="A17" s="50"/>
      <c r="B17" s="50"/>
      <c r="C17" s="50"/>
      <c r="D17" s="50"/>
      <c r="E17" s="50"/>
      <c r="F17" s="50"/>
      <c r="G17" s="50"/>
      <c r="H17" s="50"/>
      <c r="I17" s="50"/>
      <c r="J17" s="50"/>
      <c r="K17" s="33"/>
      <c r="L17" s="33"/>
      <c r="M17" s="33"/>
      <c r="N17" s="33"/>
      <c r="O17" s="33"/>
      <c r="P17" s="33"/>
      <c r="Q17" s="33"/>
    </row>
    <row r="18" spans="1:22" s="156" customFormat="1" ht="28.5" customHeight="1">
      <c r="A18" s="546" t="s">
        <v>42</v>
      </c>
      <c r="B18" s="546"/>
      <c r="C18" s="546"/>
      <c r="D18" s="546"/>
      <c r="E18" s="546"/>
      <c r="F18" s="546"/>
      <c r="G18" s="546"/>
      <c r="H18" s="546"/>
      <c r="I18" s="546"/>
      <c r="J18" s="546"/>
      <c r="K18" s="546"/>
      <c r="L18" s="546"/>
      <c r="M18" s="546"/>
      <c r="N18" s="546"/>
      <c r="O18" s="164"/>
      <c r="P18" s="546"/>
      <c r="Q18" s="546"/>
      <c r="R18" s="546"/>
      <c r="S18" s="546"/>
      <c r="T18" s="546"/>
      <c r="U18" s="546"/>
      <c r="V18" s="546"/>
    </row>
    <row r="19" spans="1:22" s="171" customFormat="1" ht="18.75" customHeight="1">
      <c r="A19" s="186" t="s">
        <v>30</v>
      </c>
      <c r="B19" s="187">
        <v>1999</v>
      </c>
      <c r="C19" s="187">
        <v>2000</v>
      </c>
      <c r="D19" s="187">
        <v>2001</v>
      </c>
      <c r="E19" s="187">
        <v>2002</v>
      </c>
      <c r="F19" s="187">
        <v>2003</v>
      </c>
      <c r="G19" s="187">
        <v>2004</v>
      </c>
      <c r="H19" s="187">
        <v>2005</v>
      </c>
      <c r="I19" s="187">
        <v>2006</v>
      </c>
      <c r="J19" s="187">
        <v>2007</v>
      </c>
      <c r="K19" s="187">
        <v>2008</v>
      </c>
      <c r="L19" s="187">
        <v>2009</v>
      </c>
      <c r="M19" s="170">
        <v>2010</v>
      </c>
      <c r="N19" s="170">
        <v>2011</v>
      </c>
      <c r="O19" s="170">
        <v>2012</v>
      </c>
      <c r="P19" s="188">
        <v>2013</v>
      </c>
      <c r="Q19" s="188">
        <v>2014</v>
      </c>
      <c r="R19" s="189">
        <v>2015</v>
      </c>
      <c r="S19" s="190">
        <v>2016</v>
      </c>
      <c r="T19" s="190">
        <v>2017</v>
      </c>
      <c r="U19" s="190">
        <v>2018</v>
      </c>
      <c r="V19" s="190">
        <v>2019</v>
      </c>
    </row>
    <row r="20" spans="1:22" ht="17.25" customHeight="1">
      <c r="A20" s="191" t="s">
        <v>31</v>
      </c>
      <c r="B20" s="165"/>
      <c r="C20" s="165"/>
      <c r="D20" s="165"/>
      <c r="E20" s="166"/>
      <c r="F20" s="52">
        <v>3.5</v>
      </c>
      <c r="G20" s="52">
        <v>2.2999999999999998</v>
      </c>
      <c r="H20" s="52">
        <v>2.5</v>
      </c>
      <c r="I20" s="52">
        <v>3.7</v>
      </c>
      <c r="J20" s="52">
        <v>4.3</v>
      </c>
      <c r="K20" s="52">
        <v>3.4</v>
      </c>
      <c r="L20" s="52">
        <v>3.3</v>
      </c>
      <c r="M20" s="52">
        <v>2.5</v>
      </c>
      <c r="N20" s="52">
        <v>2.2999999999999998</v>
      </c>
      <c r="O20" s="53">
        <v>2.4</v>
      </c>
      <c r="P20" s="53">
        <v>1.6</v>
      </c>
      <c r="Q20" s="53">
        <v>2.7</v>
      </c>
      <c r="R20" s="52">
        <v>1.7</v>
      </c>
      <c r="S20" s="52">
        <v>1.3</v>
      </c>
      <c r="T20" s="52">
        <v>2.8</v>
      </c>
      <c r="U20" s="52">
        <f t="shared" ref="U20" si="0">((-0.4/100+1)*1.0185-1)*100</f>
        <v>1.4</v>
      </c>
      <c r="V20" s="52">
        <v>2.2999999999999998</v>
      </c>
    </row>
    <row r="21" spans="1:22" ht="18" customHeight="1">
      <c r="A21" s="185" t="s">
        <v>17</v>
      </c>
      <c r="B21" s="165"/>
      <c r="C21" s="165"/>
      <c r="D21" s="165"/>
      <c r="E21" s="166"/>
      <c r="F21" s="54">
        <v>5.5</v>
      </c>
      <c r="G21" s="54">
        <v>2.5</v>
      </c>
      <c r="H21" s="54">
        <v>2.8</v>
      </c>
      <c r="I21" s="54">
        <v>3.7</v>
      </c>
      <c r="J21" s="54">
        <v>4.2</v>
      </c>
      <c r="K21" s="54">
        <v>3.6</v>
      </c>
      <c r="L21" s="54">
        <v>3.4</v>
      </c>
      <c r="M21" s="54">
        <v>3.3</v>
      </c>
      <c r="N21" s="54">
        <v>3</v>
      </c>
      <c r="O21" s="54">
        <v>2.8</v>
      </c>
      <c r="P21" s="54">
        <v>2.2999999999999998</v>
      </c>
      <c r="Q21" s="54">
        <v>2.8</v>
      </c>
      <c r="R21" s="54">
        <v>2</v>
      </c>
      <c r="S21" s="54">
        <v>2.2000000000000002</v>
      </c>
      <c r="T21" s="54">
        <v>3.1</v>
      </c>
      <c r="U21" s="54">
        <f>((0.3/100+1)*1.0185-1)*100</f>
        <v>2.2000000000000002</v>
      </c>
      <c r="V21" s="54">
        <v>2.7</v>
      </c>
    </row>
    <row r="22" spans="1:22" ht="18" customHeight="1">
      <c r="A22" s="185" t="s">
        <v>16</v>
      </c>
      <c r="B22" s="48"/>
      <c r="C22" s="48"/>
      <c r="D22" s="48"/>
      <c r="E22" s="49"/>
      <c r="F22" s="54">
        <v>4.4000000000000004</v>
      </c>
      <c r="G22" s="54">
        <v>2.7</v>
      </c>
      <c r="H22" s="54">
        <v>2.2000000000000002</v>
      </c>
      <c r="I22" s="54">
        <v>3.4</v>
      </c>
      <c r="J22" s="54">
        <v>4.3</v>
      </c>
      <c r="K22" s="54">
        <v>3.3</v>
      </c>
      <c r="L22" s="54">
        <v>3</v>
      </c>
      <c r="M22" s="54">
        <v>2.9</v>
      </c>
      <c r="N22" s="54">
        <v>3</v>
      </c>
      <c r="O22" s="54">
        <v>2.7</v>
      </c>
      <c r="P22" s="54">
        <v>2.4</v>
      </c>
      <c r="Q22" s="54">
        <v>2.2999999999999998</v>
      </c>
      <c r="R22" s="54">
        <v>1.6</v>
      </c>
      <c r="S22" s="54">
        <v>1.8</v>
      </c>
      <c r="T22" s="54">
        <v>3</v>
      </c>
      <c r="U22" s="54">
        <f>((-0.3/100+1)*1.0185-1)*100</f>
        <v>1.5</v>
      </c>
      <c r="V22" s="54">
        <v>2.6</v>
      </c>
    </row>
    <row r="23" spans="1:22" ht="18" customHeight="1">
      <c r="A23" s="185" t="s">
        <v>15</v>
      </c>
      <c r="B23" s="192"/>
      <c r="C23" s="192"/>
      <c r="D23" s="192"/>
      <c r="E23" s="193"/>
      <c r="F23" s="54">
        <v>3</v>
      </c>
      <c r="G23" s="54">
        <v>2.2000000000000002</v>
      </c>
      <c r="H23" s="54">
        <v>2.4</v>
      </c>
      <c r="I23" s="54">
        <v>3.8</v>
      </c>
      <c r="J23" s="54">
        <v>4.3</v>
      </c>
      <c r="K23" s="54">
        <v>3.3</v>
      </c>
      <c r="L23" s="54">
        <v>3.3</v>
      </c>
      <c r="M23" s="54">
        <v>2.2999999999999998</v>
      </c>
      <c r="N23" s="54">
        <v>2</v>
      </c>
      <c r="O23" s="54">
        <v>2.2000000000000002</v>
      </c>
      <c r="P23" s="54">
        <v>1.2</v>
      </c>
      <c r="Q23" s="54">
        <v>2.7</v>
      </c>
      <c r="R23" s="54">
        <v>1.7</v>
      </c>
      <c r="S23" s="54">
        <v>0.9</v>
      </c>
      <c r="T23" s="54">
        <v>2.7</v>
      </c>
      <c r="U23" s="54">
        <f>((-0.6/100+1)*1.0185-1)*100</f>
        <v>1.2</v>
      </c>
      <c r="V23" s="54">
        <v>2.1</v>
      </c>
    </row>
    <row r="24" spans="1:22" ht="0.75" customHeight="1">
      <c r="A24" s="46"/>
      <c r="B24" s="41"/>
      <c r="C24" s="41"/>
      <c r="D24" s="41"/>
      <c r="E24" s="41"/>
      <c r="F24" s="41"/>
      <c r="G24" s="41"/>
      <c r="H24" s="41"/>
      <c r="I24" s="41"/>
      <c r="J24" s="41"/>
      <c r="K24" s="41"/>
      <c r="L24" s="41"/>
      <c r="M24" s="41"/>
      <c r="N24" s="41"/>
      <c r="O24" s="41"/>
      <c r="P24" s="42"/>
      <c r="Q24" s="42"/>
      <c r="R24" s="42"/>
      <c r="S24" s="42"/>
      <c r="T24" s="42"/>
      <c r="U24" s="42"/>
      <c r="V24" s="42"/>
    </row>
    <row r="25" spans="1:22">
      <c r="A25" s="47" t="s">
        <v>143</v>
      </c>
      <c r="B25" s="42"/>
      <c r="C25" s="42"/>
      <c r="D25" s="42"/>
      <c r="E25" s="42"/>
      <c r="F25" s="42"/>
      <c r="G25" s="42"/>
      <c r="H25" s="42"/>
      <c r="I25" s="42"/>
      <c r="J25" s="42"/>
      <c r="K25" s="42"/>
      <c r="L25" s="42"/>
      <c r="M25" s="42"/>
      <c r="N25" s="42"/>
      <c r="O25" s="42"/>
      <c r="P25" s="42"/>
      <c r="Q25" s="42"/>
      <c r="R25" s="42"/>
      <c r="S25" s="42"/>
      <c r="T25" s="42"/>
      <c r="U25" s="42"/>
      <c r="V25" s="42"/>
    </row>
    <row r="26" spans="1:22" ht="54" customHeight="1">
      <c r="A26" s="547" t="s">
        <v>126</v>
      </c>
      <c r="B26" s="547"/>
      <c r="C26" s="547"/>
      <c r="D26" s="547"/>
      <c r="E26" s="547"/>
      <c r="F26" s="547"/>
      <c r="G26" s="547"/>
      <c r="H26" s="547"/>
      <c r="I26" s="47"/>
      <c r="J26" s="47"/>
      <c r="K26" s="42"/>
      <c r="L26" s="42"/>
      <c r="M26" s="42"/>
      <c r="N26" s="42"/>
      <c r="O26" s="42"/>
      <c r="P26" s="42"/>
      <c r="Q26" s="42"/>
      <c r="R26" s="42"/>
      <c r="S26" s="42"/>
      <c r="T26" s="42"/>
      <c r="U26" s="42"/>
      <c r="V26" s="42"/>
    </row>
    <row r="27" spans="1:22">
      <c r="A27" s="45"/>
      <c r="B27" s="45"/>
      <c r="C27" s="45"/>
      <c r="D27" s="45"/>
      <c r="E27" s="45"/>
      <c r="F27" s="45"/>
      <c r="G27" s="45"/>
      <c r="H27" s="45"/>
      <c r="I27" s="45"/>
      <c r="J27" s="45"/>
      <c r="K27" s="45"/>
      <c r="L27" s="45"/>
      <c r="M27" s="45"/>
      <c r="N27" s="45"/>
      <c r="O27" s="33"/>
      <c r="P27" s="33"/>
      <c r="Q27" s="33"/>
      <c r="R27" s="33"/>
      <c r="S27" s="33"/>
      <c r="T27" s="33"/>
      <c r="U27" s="33"/>
      <c r="V27" s="33"/>
    </row>
    <row r="28" spans="1:22" ht="32.25" customHeight="1">
      <c r="A28" s="545" t="s">
        <v>43</v>
      </c>
      <c r="B28" s="545"/>
      <c r="C28" s="545"/>
      <c r="D28" s="545"/>
      <c r="E28" s="545"/>
      <c r="F28" s="545"/>
      <c r="G28" s="545"/>
      <c r="H28" s="545"/>
      <c r="I28" s="545"/>
      <c r="J28" s="545"/>
      <c r="K28" s="545"/>
      <c r="L28" s="545"/>
      <c r="M28" s="545"/>
      <c r="N28" s="545"/>
      <c r="O28" s="42"/>
      <c r="P28" s="545"/>
      <c r="Q28" s="545"/>
      <c r="R28" s="545"/>
      <c r="S28" s="545"/>
      <c r="T28" s="545"/>
      <c r="U28" s="545"/>
      <c r="V28" s="545"/>
    </row>
    <row r="29" spans="1:22" ht="14.25" customHeight="1">
      <c r="A29" s="183" t="s">
        <v>30</v>
      </c>
      <c r="B29" s="187">
        <v>1999</v>
      </c>
      <c r="C29" s="170">
        <v>2000</v>
      </c>
      <c r="D29" s="170">
        <v>2001</v>
      </c>
      <c r="E29" s="170">
        <v>2002</v>
      </c>
      <c r="F29" s="170">
        <v>2003</v>
      </c>
      <c r="G29" s="170">
        <v>2004</v>
      </c>
      <c r="H29" s="170">
        <v>2005</v>
      </c>
      <c r="I29" s="170">
        <v>2006</v>
      </c>
      <c r="J29" s="170">
        <v>2007</v>
      </c>
      <c r="K29" s="170">
        <v>2008</v>
      </c>
      <c r="L29" s="170">
        <v>2009</v>
      </c>
      <c r="M29" s="170">
        <v>2010</v>
      </c>
      <c r="N29" s="170">
        <v>2011</v>
      </c>
      <c r="O29" s="170">
        <v>2012</v>
      </c>
      <c r="P29" s="170">
        <v>2013</v>
      </c>
      <c r="Q29" s="170">
        <v>2014</v>
      </c>
      <c r="R29" s="189">
        <v>2015</v>
      </c>
      <c r="S29" s="190">
        <v>2016</v>
      </c>
      <c r="T29" s="190">
        <v>2017</v>
      </c>
      <c r="U29" s="190">
        <v>2018</v>
      </c>
      <c r="V29" s="190">
        <v>2019</v>
      </c>
    </row>
    <row r="30" spans="1:22" ht="14.25" customHeight="1">
      <c r="A30" s="184" t="s">
        <v>38</v>
      </c>
      <c r="B30" s="342"/>
      <c r="C30" s="342"/>
      <c r="D30" s="342"/>
      <c r="E30" s="342"/>
      <c r="F30" s="342"/>
      <c r="G30" s="342"/>
      <c r="H30" s="342"/>
      <c r="I30" s="342"/>
      <c r="J30" s="342"/>
      <c r="K30" s="342"/>
      <c r="L30" s="342"/>
      <c r="M30" s="342"/>
      <c r="N30" s="342"/>
      <c r="O30" s="342"/>
      <c r="P30" s="342"/>
      <c r="Q30" s="342"/>
      <c r="R30" s="52" t="s">
        <v>47</v>
      </c>
      <c r="S30" s="52">
        <v>1.7</v>
      </c>
      <c r="T30" s="52">
        <v>2.2999999999999998</v>
      </c>
      <c r="U30" s="52">
        <v>1.9</v>
      </c>
      <c r="V30" s="52">
        <v>2.2999999999999998</v>
      </c>
    </row>
    <row r="31" spans="1:22" ht="14.25" customHeight="1">
      <c r="A31" s="185" t="s">
        <v>17</v>
      </c>
      <c r="B31" s="342"/>
      <c r="C31" s="342"/>
      <c r="D31" s="342"/>
      <c r="E31" s="342"/>
      <c r="F31" s="342"/>
      <c r="G31" s="342"/>
      <c r="H31" s="342"/>
      <c r="I31" s="342"/>
      <c r="J31" s="342"/>
      <c r="K31" s="342"/>
      <c r="L31" s="342"/>
      <c r="M31" s="342"/>
      <c r="N31" s="342"/>
      <c r="O31" s="342"/>
      <c r="P31" s="342"/>
      <c r="Q31" s="342"/>
      <c r="R31" s="54" t="s">
        <v>47</v>
      </c>
      <c r="S31" s="54">
        <v>2.8</v>
      </c>
      <c r="T31" s="54">
        <v>2.9</v>
      </c>
      <c r="U31" s="52">
        <v>3.3</v>
      </c>
      <c r="V31" s="52">
        <v>2.4</v>
      </c>
    </row>
    <row r="32" spans="1:22" ht="14.25" customHeight="1">
      <c r="A32" s="185" t="s">
        <v>16</v>
      </c>
      <c r="B32" s="342"/>
      <c r="C32" s="342"/>
      <c r="D32" s="342"/>
      <c r="E32" s="342"/>
      <c r="F32" s="342"/>
      <c r="G32" s="342"/>
      <c r="H32" s="342"/>
      <c r="I32" s="342"/>
      <c r="J32" s="342"/>
      <c r="K32" s="342"/>
      <c r="L32" s="342"/>
      <c r="M32" s="342"/>
      <c r="N32" s="342"/>
      <c r="O32" s="342"/>
      <c r="P32" s="342"/>
      <c r="Q32" s="342"/>
      <c r="R32" s="54" t="s">
        <v>47</v>
      </c>
      <c r="S32" s="54">
        <v>2.1</v>
      </c>
      <c r="T32" s="54">
        <v>2.4</v>
      </c>
      <c r="U32" s="54">
        <v>1.9</v>
      </c>
      <c r="V32" s="54">
        <v>2.2999999999999998</v>
      </c>
    </row>
    <row r="33" spans="1:22" ht="14.25" customHeight="1">
      <c r="A33" s="185" t="s">
        <v>15</v>
      </c>
      <c r="B33" s="342"/>
      <c r="C33" s="342"/>
      <c r="D33" s="342"/>
      <c r="E33" s="342"/>
      <c r="F33" s="342"/>
      <c r="G33" s="342"/>
      <c r="H33" s="342"/>
      <c r="I33" s="342"/>
      <c r="J33" s="342"/>
      <c r="K33" s="342"/>
      <c r="L33" s="342"/>
      <c r="M33" s="342"/>
      <c r="N33" s="342"/>
      <c r="O33" s="342"/>
      <c r="P33" s="342"/>
      <c r="Q33" s="342"/>
      <c r="R33" s="54" t="s">
        <v>47</v>
      </c>
      <c r="S33" s="54">
        <v>0.8</v>
      </c>
      <c r="T33" s="54">
        <v>2</v>
      </c>
      <c r="U33" s="54">
        <v>1.2</v>
      </c>
      <c r="V33" s="54">
        <v>2.2000000000000002</v>
      </c>
    </row>
    <row r="34" spans="1:22" ht="17.25" customHeight="1">
      <c r="A34" s="516" t="s">
        <v>112</v>
      </c>
      <c r="B34" s="517"/>
      <c r="C34" s="517"/>
      <c r="D34" s="517"/>
      <c r="E34" s="517"/>
      <c r="F34" s="517"/>
      <c r="G34" s="517"/>
      <c r="H34" s="517"/>
      <c r="I34" s="517"/>
      <c r="J34" s="517"/>
      <c r="K34" s="517"/>
      <c r="L34" s="517"/>
    </row>
    <row r="35" spans="1:22" ht="18.75" customHeight="1">
      <c r="A35" s="499" t="s">
        <v>127</v>
      </c>
      <c r="B35" s="499"/>
      <c r="C35" s="499"/>
      <c r="D35" s="499"/>
      <c r="E35" s="499"/>
      <c r="F35" s="499"/>
      <c r="G35" s="499"/>
      <c r="H35" s="499"/>
      <c r="I35" s="499"/>
      <c r="J35" s="499"/>
      <c r="K35" s="499"/>
      <c r="L35" s="499"/>
    </row>
    <row r="36" spans="1:22">
      <c r="A36" s="544"/>
      <c r="B36" s="544"/>
      <c r="C36" s="544"/>
      <c r="D36" s="544"/>
      <c r="E36" s="544"/>
      <c r="F36" s="544"/>
      <c r="G36" s="544"/>
      <c r="H36" s="544"/>
      <c r="I36" s="544"/>
      <c r="J36" s="544"/>
      <c r="K36" s="544"/>
      <c r="L36" s="544"/>
    </row>
  </sheetData>
  <mergeCells count="13">
    <mergeCell ref="A15:N15"/>
    <mergeCell ref="P18:V18"/>
    <mergeCell ref="A34:L34"/>
    <mergeCell ref="A35:L35"/>
    <mergeCell ref="A1:M1"/>
    <mergeCell ref="A13:N13"/>
    <mergeCell ref="A14:N14"/>
    <mergeCell ref="A16:J16"/>
    <mergeCell ref="A36:L36"/>
    <mergeCell ref="A28:N28"/>
    <mergeCell ref="A18:N18"/>
    <mergeCell ref="A26:H26"/>
    <mergeCell ref="P28:V2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V135"/>
  <sheetViews>
    <sheetView showGridLines="0" workbookViewId="0">
      <pane xSplit="4" ySplit="9" topLeftCell="E103" activePane="bottomRight" state="frozen"/>
      <selection activeCell="B268" sqref="B268"/>
      <selection pane="topRight" activeCell="B268" sqref="B268"/>
      <selection pane="bottomLeft" activeCell="B268" sqref="B268"/>
      <selection pane="bottomRight" activeCell="B1" sqref="B1"/>
    </sheetView>
  </sheetViews>
  <sheetFormatPr baseColWidth="10" defaultRowHeight="15"/>
  <cols>
    <col min="1" max="1" width="5.42578125" style="480" bestFit="1" customWidth="1"/>
    <col min="2" max="2" width="27.140625" style="480" bestFit="1" customWidth="1"/>
    <col min="3" max="3" width="7" style="480" bestFit="1" customWidth="1"/>
    <col min="4" max="4" width="45.28515625" style="480" customWidth="1"/>
    <col min="5" max="16384" width="11.42578125" style="480"/>
  </cols>
  <sheetData>
    <row r="1" spans="1:22" s="492" customFormat="1">
      <c r="B1" s="493" t="s">
        <v>182</v>
      </c>
      <c r="C1" s="494"/>
      <c r="D1" s="494"/>
      <c r="E1" s="494"/>
      <c r="F1" s="494"/>
      <c r="G1" s="494"/>
      <c r="H1" s="494"/>
      <c r="I1" s="494"/>
      <c r="J1" s="494"/>
      <c r="K1" s="494"/>
      <c r="L1" s="494"/>
      <c r="M1" s="494"/>
      <c r="N1" s="494"/>
      <c r="O1" s="494"/>
      <c r="P1" s="494"/>
      <c r="Q1" s="494"/>
      <c r="R1" s="494"/>
      <c r="S1" s="494"/>
      <c r="T1" s="494"/>
      <c r="U1" s="494"/>
      <c r="V1" s="494"/>
    </row>
    <row r="3" spans="1:22" s="492" customFormat="1">
      <c r="A3" s="182" t="s">
        <v>183</v>
      </c>
    </row>
    <row r="4" spans="1:22" s="492" customFormat="1">
      <c r="A4" s="253" t="s">
        <v>184</v>
      </c>
      <c r="B4" s="495"/>
      <c r="C4" s="495"/>
      <c r="D4" s="495"/>
      <c r="E4" s="495"/>
      <c r="F4" s="495"/>
      <c r="G4" s="495"/>
      <c r="H4" s="495"/>
      <c r="I4" s="495"/>
      <c r="J4" s="495"/>
      <c r="K4" s="495"/>
      <c r="L4" s="495"/>
      <c r="M4" s="495"/>
      <c r="N4" s="495"/>
      <c r="O4" s="495"/>
      <c r="P4" s="495"/>
      <c r="Q4" s="495"/>
      <c r="R4" s="495"/>
      <c r="S4" s="495"/>
      <c r="T4" s="495"/>
      <c r="U4" s="495"/>
    </row>
    <row r="5" spans="1:22" ht="28.9" customHeight="1">
      <c r="A5" s="496" t="s">
        <v>185</v>
      </c>
      <c r="B5" s="496"/>
      <c r="C5" s="496"/>
      <c r="D5" s="496"/>
      <c r="E5" s="496"/>
      <c r="F5" s="496"/>
      <c r="G5" s="496"/>
      <c r="H5" s="496"/>
      <c r="I5" s="492"/>
      <c r="J5" s="492"/>
      <c r="K5" s="492"/>
      <c r="L5" s="492"/>
      <c r="M5" s="497"/>
    </row>
    <row r="9" spans="1:22">
      <c r="A9" s="480" t="s">
        <v>152</v>
      </c>
      <c r="B9" s="480" t="s">
        <v>186</v>
      </c>
      <c r="C9" s="480" t="s">
        <v>154</v>
      </c>
      <c r="D9" s="480" t="s">
        <v>155</v>
      </c>
      <c r="E9" s="480">
        <v>2015</v>
      </c>
      <c r="F9" s="480">
        <v>2016</v>
      </c>
      <c r="G9" s="480">
        <v>2017</v>
      </c>
      <c r="H9" s="480">
        <v>2018</v>
      </c>
      <c r="I9" s="480">
        <v>2019</v>
      </c>
    </row>
    <row r="10" spans="1:22">
      <c r="A10" s="480">
        <v>1</v>
      </c>
      <c r="B10" s="480" t="s">
        <v>187</v>
      </c>
      <c r="C10" s="480" t="s">
        <v>88</v>
      </c>
      <c r="D10" s="480" t="s">
        <v>45</v>
      </c>
      <c r="E10" s="482">
        <v>3034.93</v>
      </c>
      <c r="F10" s="482">
        <v>3058</v>
      </c>
      <c r="G10" s="482">
        <v>3130</v>
      </c>
      <c r="H10" s="482">
        <v>3185.86</v>
      </c>
      <c r="I10" s="482">
        <v>3220</v>
      </c>
    </row>
    <row r="11" spans="1:22">
      <c r="A11" s="480">
        <v>2</v>
      </c>
      <c r="B11" s="480" t="s">
        <v>187</v>
      </c>
      <c r="C11" s="480" t="s">
        <v>88</v>
      </c>
      <c r="D11" s="480" t="s">
        <v>188</v>
      </c>
      <c r="E11" s="482">
        <v>3710.98</v>
      </c>
      <c r="F11" s="482">
        <v>3726</v>
      </c>
      <c r="G11" s="482">
        <v>3834</v>
      </c>
      <c r="H11" s="482">
        <v>3928.49</v>
      </c>
      <c r="I11" s="482">
        <v>3956</v>
      </c>
    </row>
    <row r="12" spans="1:22">
      <c r="A12" s="480">
        <v>3</v>
      </c>
      <c r="B12" s="480" t="s">
        <v>187</v>
      </c>
      <c r="C12" s="480" t="s">
        <v>88</v>
      </c>
      <c r="D12" s="480" t="s">
        <v>189</v>
      </c>
      <c r="E12" s="482">
        <v>2767.06</v>
      </c>
      <c r="F12" s="482">
        <v>2801</v>
      </c>
      <c r="G12" s="482">
        <v>2870</v>
      </c>
      <c r="H12" s="482">
        <v>2872.1</v>
      </c>
      <c r="I12" s="482">
        <v>2890</v>
      </c>
    </row>
    <row r="13" spans="1:22">
      <c r="A13" s="480">
        <v>4</v>
      </c>
      <c r="B13" s="480" t="s">
        <v>187</v>
      </c>
      <c r="C13" s="480" t="s">
        <v>88</v>
      </c>
      <c r="D13" s="480" t="s">
        <v>190</v>
      </c>
      <c r="E13" s="482">
        <v>2439.58</v>
      </c>
      <c r="F13" s="482">
        <v>2446</v>
      </c>
      <c r="G13" s="482">
        <v>2503</v>
      </c>
      <c r="H13" s="482">
        <v>2604.75</v>
      </c>
      <c r="I13" s="482">
        <v>2653</v>
      </c>
    </row>
    <row r="14" spans="1:22">
      <c r="A14" s="480">
        <v>5</v>
      </c>
      <c r="B14" s="480" t="s">
        <v>187</v>
      </c>
      <c r="C14" s="480" t="s">
        <v>88</v>
      </c>
      <c r="D14" s="480" t="s">
        <v>28</v>
      </c>
      <c r="E14" s="482">
        <v>3209.26</v>
      </c>
      <c r="F14" s="482">
        <v>3239</v>
      </c>
      <c r="G14" s="482">
        <v>3324</v>
      </c>
      <c r="H14" s="482">
        <v>3380.03</v>
      </c>
      <c r="I14" s="482">
        <v>3423</v>
      </c>
    </row>
    <row r="15" spans="1:22">
      <c r="A15" s="480">
        <v>6</v>
      </c>
      <c r="B15" s="480" t="s">
        <v>187</v>
      </c>
      <c r="C15" s="480" t="s">
        <v>88</v>
      </c>
      <c r="D15" s="480" t="s">
        <v>191</v>
      </c>
      <c r="E15" s="482">
        <v>3497.6</v>
      </c>
      <c r="F15" s="482">
        <v>3526</v>
      </c>
      <c r="G15" s="482">
        <v>3619</v>
      </c>
      <c r="H15" s="482">
        <v>3676.64</v>
      </c>
      <c r="I15" s="482">
        <v>3703</v>
      </c>
    </row>
    <row r="16" spans="1:22">
      <c r="A16" s="480">
        <v>7</v>
      </c>
      <c r="B16" s="480" t="s">
        <v>187</v>
      </c>
      <c r="C16" s="480" t="s">
        <v>88</v>
      </c>
      <c r="D16" s="480" t="s">
        <v>158</v>
      </c>
      <c r="E16" s="482">
        <v>2925.67</v>
      </c>
      <c r="F16" s="482">
        <v>2945</v>
      </c>
      <c r="G16" s="482">
        <v>3004</v>
      </c>
      <c r="H16" s="482">
        <v>3039.39</v>
      </c>
      <c r="I16" s="482">
        <v>3116</v>
      </c>
    </row>
    <row r="17" spans="1:9">
      <c r="A17" s="480">
        <v>8</v>
      </c>
      <c r="B17" s="480" t="s">
        <v>187</v>
      </c>
      <c r="C17" s="480" t="s">
        <v>88</v>
      </c>
      <c r="D17" s="480" t="s">
        <v>159</v>
      </c>
      <c r="E17" s="482">
        <v>2331.62</v>
      </c>
      <c r="F17" s="482">
        <v>2355</v>
      </c>
      <c r="G17" s="482">
        <v>2412</v>
      </c>
      <c r="H17" s="482">
        <v>2459.33</v>
      </c>
      <c r="I17" s="482">
        <v>2487</v>
      </c>
    </row>
    <row r="18" spans="1:9">
      <c r="A18" s="480">
        <v>9</v>
      </c>
      <c r="B18" s="480" t="s">
        <v>187</v>
      </c>
      <c r="C18" s="480" t="s">
        <v>88</v>
      </c>
      <c r="D18" s="480" t="s">
        <v>160</v>
      </c>
      <c r="E18" s="482">
        <v>2567.63</v>
      </c>
      <c r="F18" s="482">
        <v>2579</v>
      </c>
      <c r="G18" s="482">
        <v>2558</v>
      </c>
      <c r="H18" s="482">
        <v>2560.34</v>
      </c>
      <c r="I18" s="482">
        <v>2532</v>
      </c>
    </row>
    <row r="19" spans="1:9">
      <c r="A19" s="480">
        <v>10</v>
      </c>
      <c r="B19" s="480" t="s">
        <v>187</v>
      </c>
      <c r="C19" s="480" t="s">
        <v>88</v>
      </c>
      <c r="D19" s="480" t="s">
        <v>192</v>
      </c>
      <c r="E19" s="482">
        <v>2860.05</v>
      </c>
      <c r="F19" s="482">
        <v>2847</v>
      </c>
      <c r="G19" s="482">
        <v>2978</v>
      </c>
      <c r="H19" s="482">
        <v>3018.62</v>
      </c>
      <c r="I19" s="482">
        <v>3054</v>
      </c>
    </row>
    <row r="20" spans="1:9">
      <c r="A20" s="480">
        <v>11</v>
      </c>
      <c r="B20" s="480" t="s">
        <v>187</v>
      </c>
      <c r="C20" s="480" t="s">
        <v>88</v>
      </c>
      <c r="D20" s="480" t="s">
        <v>162</v>
      </c>
      <c r="E20" s="482">
        <v>3075.7</v>
      </c>
      <c r="F20" s="482">
        <v>3098</v>
      </c>
      <c r="G20" s="482">
        <v>3168</v>
      </c>
      <c r="H20" s="482">
        <v>3207.58</v>
      </c>
      <c r="I20" s="482">
        <v>3230</v>
      </c>
    </row>
    <row r="21" spans="1:9">
      <c r="A21" s="480">
        <v>12</v>
      </c>
      <c r="B21" s="480" t="s">
        <v>187</v>
      </c>
      <c r="C21" s="480" t="s">
        <v>88</v>
      </c>
      <c r="D21" s="480" t="s">
        <v>163</v>
      </c>
      <c r="E21" s="482">
        <v>1481.7</v>
      </c>
      <c r="F21" s="482">
        <v>1493</v>
      </c>
      <c r="G21" s="482">
        <v>1505</v>
      </c>
      <c r="H21" s="482">
        <v>1519.06</v>
      </c>
      <c r="I21" s="482">
        <v>1561</v>
      </c>
    </row>
    <row r="22" spans="1:9">
      <c r="A22" s="480">
        <v>13</v>
      </c>
      <c r="B22" s="480" t="s">
        <v>187</v>
      </c>
      <c r="C22" s="480" t="s">
        <v>88</v>
      </c>
      <c r="D22" s="480" t="s">
        <v>164</v>
      </c>
      <c r="E22" s="482">
        <v>2850.59</v>
      </c>
      <c r="F22" s="482">
        <v>2877</v>
      </c>
      <c r="G22" s="482">
        <v>2955</v>
      </c>
      <c r="H22" s="482">
        <v>3009.25</v>
      </c>
      <c r="I22" s="482">
        <v>3042</v>
      </c>
    </row>
    <row r="23" spans="1:9">
      <c r="A23" s="480">
        <v>14</v>
      </c>
      <c r="B23" s="480" t="s">
        <v>187</v>
      </c>
      <c r="C23" s="480" t="s">
        <v>88</v>
      </c>
      <c r="D23" s="480" t="s">
        <v>165</v>
      </c>
      <c r="E23" s="482">
        <v>3314.58</v>
      </c>
      <c r="F23" s="482">
        <v>3337</v>
      </c>
      <c r="G23" s="482">
        <v>3401</v>
      </c>
      <c r="H23" s="482">
        <v>3461.19</v>
      </c>
      <c r="I23" s="482">
        <v>3500</v>
      </c>
    </row>
    <row r="24" spans="1:9">
      <c r="A24" s="480">
        <v>15</v>
      </c>
      <c r="B24" s="480" t="s">
        <v>187</v>
      </c>
      <c r="C24" s="480" t="s">
        <v>88</v>
      </c>
      <c r="D24" s="480" t="s">
        <v>166</v>
      </c>
      <c r="E24" s="482">
        <v>2115</v>
      </c>
      <c r="F24" s="482">
        <v>2126</v>
      </c>
      <c r="G24" s="482">
        <v>2174</v>
      </c>
      <c r="H24" s="482">
        <v>2204</v>
      </c>
      <c r="I24" s="482">
        <v>2223</v>
      </c>
    </row>
    <row r="25" spans="1:9">
      <c r="A25" s="480">
        <v>16</v>
      </c>
      <c r="B25" s="480" t="s">
        <v>187</v>
      </c>
      <c r="C25" s="480" t="s">
        <v>88</v>
      </c>
      <c r="D25" s="480" t="s">
        <v>167</v>
      </c>
      <c r="E25" s="482">
        <v>2652.36</v>
      </c>
      <c r="F25" s="482">
        <v>2665</v>
      </c>
      <c r="G25" s="482">
        <v>2716</v>
      </c>
      <c r="H25" s="482">
        <v>2740.13</v>
      </c>
      <c r="I25" s="482">
        <v>2755</v>
      </c>
    </row>
    <row r="26" spans="1:9">
      <c r="A26" s="480">
        <v>17</v>
      </c>
      <c r="B26" s="480" t="s">
        <v>187</v>
      </c>
      <c r="C26" s="480" t="s">
        <v>88</v>
      </c>
      <c r="D26" s="480" t="s">
        <v>168</v>
      </c>
      <c r="E26" s="482">
        <v>3085.74</v>
      </c>
      <c r="F26" s="482">
        <v>3110</v>
      </c>
      <c r="G26" s="482">
        <v>3183</v>
      </c>
      <c r="H26" s="482">
        <v>3234.92</v>
      </c>
      <c r="I26" s="482">
        <v>3263</v>
      </c>
    </row>
    <row r="27" spans="1:9">
      <c r="A27" s="480">
        <v>18</v>
      </c>
      <c r="B27" s="480" t="s">
        <v>187</v>
      </c>
      <c r="C27" s="480" t="s">
        <v>88</v>
      </c>
      <c r="D27" s="480" t="s">
        <v>169</v>
      </c>
      <c r="E27" s="482">
        <v>3442.34</v>
      </c>
      <c r="F27" s="482">
        <v>3464</v>
      </c>
      <c r="G27" s="482">
        <v>3538</v>
      </c>
      <c r="H27" s="482">
        <v>3606.33</v>
      </c>
      <c r="I27" s="482">
        <v>3644</v>
      </c>
    </row>
    <row r="28" spans="1:9">
      <c r="A28" s="480">
        <v>19</v>
      </c>
      <c r="B28" s="480" t="s">
        <v>187</v>
      </c>
      <c r="C28" s="480" t="s">
        <v>88</v>
      </c>
      <c r="D28" s="480" t="s">
        <v>170</v>
      </c>
      <c r="E28" s="482">
        <v>3967.97</v>
      </c>
      <c r="F28" s="482">
        <v>3954</v>
      </c>
      <c r="G28" s="482">
        <v>3992</v>
      </c>
      <c r="H28" s="482">
        <v>4060.69</v>
      </c>
      <c r="I28" s="482">
        <v>4079</v>
      </c>
    </row>
    <row r="29" spans="1:9">
      <c r="A29" s="480">
        <v>20</v>
      </c>
      <c r="B29" s="480" t="s">
        <v>187</v>
      </c>
      <c r="C29" s="480" t="s">
        <v>88</v>
      </c>
      <c r="D29" s="480" t="s">
        <v>193</v>
      </c>
      <c r="E29" s="482">
        <v>3004.11</v>
      </c>
      <c r="F29" s="482">
        <v>3027</v>
      </c>
      <c r="G29" s="482">
        <v>3098</v>
      </c>
      <c r="H29" s="482">
        <v>3152.56</v>
      </c>
      <c r="I29" s="482">
        <v>3186</v>
      </c>
    </row>
    <row r="30" spans="1:9">
      <c r="A30" s="480">
        <v>21</v>
      </c>
      <c r="B30" s="480" t="s">
        <v>187</v>
      </c>
      <c r="C30" s="480" t="s">
        <v>88</v>
      </c>
      <c r="D30" s="480" t="s">
        <v>194</v>
      </c>
      <c r="E30" s="482">
        <v>3902.88</v>
      </c>
      <c r="F30" s="482">
        <v>3946</v>
      </c>
      <c r="G30" s="482">
        <v>4048</v>
      </c>
      <c r="H30" s="482">
        <v>4122.87</v>
      </c>
      <c r="I30" s="482">
        <v>4168</v>
      </c>
    </row>
    <row r="31" spans="1:9">
      <c r="A31" s="480">
        <v>22</v>
      </c>
      <c r="B31" s="480" t="s">
        <v>195</v>
      </c>
      <c r="C31" s="480" t="s">
        <v>88</v>
      </c>
      <c r="D31" s="480" t="s">
        <v>45</v>
      </c>
      <c r="E31" s="482">
        <v>2495</v>
      </c>
      <c r="F31" s="482">
        <v>2505</v>
      </c>
      <c r="G31" s="482">
        <v>2556</v>
      </c>
      <c r="H31" s="482">
        <v>2572.71</v>
      </c>
      <c r="I31" s="482">
        <v>2599</v>
      </c>
    </row>
    <row r="32" spans="1:9">
      <c r="A32" s="480">
        <v>23</v>
      </c>
      <c r="B32" s="480" t="s">
        <v>195</v>
      </c>
      <c r="C32" s="480" t="s">
        <v>88</v>
      </c>
      <c r="D32" s="480" t="s">
        <v>188</v>
      </c>
      <c r="E32" s="482">
        <v>3055.81</v>
      </c>
      <c r="F32" s="482">
        <v>3057</v>
      </c>
      <c r="G32" s="482">
        <v>3138</v>
      </c>
      <c r="H32" s="482">
        <v>3182.88</v>
      </c>
      <c r="I32" s="482">
        <v>3205</v>
      </c>
    </row>
    <row r="33" spans="1:9">
      <c r="A33" s="480">
        <v>24</v>
      </c>
      <c r="B33" s="480" t="s">
        <v>195</v>
      </c>
      <c r="C33" s="480" t="s">
        <v>88</v>
      </c>
      <c r="D33" s="480" t="s">
        <v>189</v>
      </c>
      <c r="E33" s="482">
        <v>2272.1</v>
      </c>
      <c r="F33" s="482">
        <v>2292</v>
      </c>
      <c r="G33" s="482">
        <v>2341</v>
      </c>
      <c r="H33" s="482">
        <v>2314.81</v>
      </c>
      <c r="I33" s="482">
        <v>2326</v>
      </c>
    </row>
    <row r="34" spans="1:9">
      <c r="A34" s="480">
        <v>25</v>
      </c>
      <c r="B34" s="480" t="s">
        <v>195</v>
      </c>
      <c r="C34" s="480" t="s">
        <v>88</v>
      </c>
      <c r="D34" s="480" t="s">
        <v>190</v>
      </c>
      <c r="E34" s="482">
        <v>2001.99</v>
      </c>
      <c r="F34" s="482">
        <v>2001</v>
      </c>
      <c r="G34" s="482">
        <v>2040</v>
      </c>
      <c r="H34" s="482">
        <v>2095</v>
      </c>
      <c r="I34" s="482">
        <v>2137</v>
      </c>
    </row>
    <row r="35" spans="1:9">
      <c r="A35" s="480">
        <v>26</v>
      </c>
      <c r="B35" s="480" t="s">
        <v>195</v>
      </c>
      <c r="C35" s="480" t="s">
        <v>88</v>
      </c>
      <c r="D35" s="480" t="s">
        <v>28</v>
      </c>
      <c r="E35" s="482">
        <v>2657.99</v>
      </c>
      <c r="F35" s="482">
        <v>2672</v>
      </c>
      <c r="G35" s="482">
        <v>2732</v>
      </c>
      <c r="H35" s="482">
        <v>2744.09</v>
      </c>
      <c r="I35" s="482">
        <v>2776</v>
      </c>
    </row>
    <row r="36" spans="1:9">
      <c r="A36" s="480">
        <v>27</v>
      </c>
      <c r="B36" s="480" t="s">
        <v>195</v>
      </c>
      <c r="C36" s="480" t="s">
        <v>88</v>
      </c>
      <c r="D36" s="480" t="s">
        <v>191</v>
      </c>
      <c r="E36" s="482">
        <v>2896.55</v>
      </c>
      <c r="F36" s="482">
        <v>2909</v>
      </c>
      <c r="G36" s="482">
        <v>2975</v>
      </c>
      <c r="H36" s="482">
        <v>2987.57</v>
      </c>
      <c r="I36" s="482">
        <v>3005</v>
      </c>
    </row>
    <row r="37" spans="1:9">
      <c r="A37" s="480">
        <v>28</v>
      </c>
      <c r="B37" s="480" t="s">
        <v>195</v>
      </c>
      <c r="C37" s="480" t="s">
        <v>88</v>
      </c>
      <c r="D37" s="480" t="s">
        <v>158</v>
      </c>
      <c r="E37" s="482">
        <v>2416.64</v>
      </c>
      <c r="F37" s="482">
        <v>2422</v>
      </c>
      <c r="G37" s="482">
        <v>2461</v>
      </c>
      <c r="H37" s="482">
        <v>2456.14</v>
      </c>
      <c r="I37" s="482">
        <v>2517</v>
      </c>
    </row>
    <row r="38" spans="1:9">
      <c r="A38" s="480">
        <v>29</v>
      </c>
      <c r="B38" s="480" t="s">
        <v>195</v>
      </c>
      <c r="C38" s="480" t="s">
        <v>88</v>
      </c>
      <c r="D38" s="480" t="s">
        <v>159</v>
      </c>
      <c r="E38" s="482">
        <v>1937.99</v>
      </c>
      <c r="F38" s="482">
        <v>1950</v>
      </c>
      <c r="G38" s="482">
        <v>1989</v>
      </c>
      <c r="H38" s="482">
        <v>1997.05</v>
      </c>
      <c r="I38" s="482">
        <v>2018</v>
      </c>
    </row>
    <row r="39" spans="1:9">
      <c r="A39" s="480">
        <v>30</v>
      </c>
      <c r="B39" s="480" t="s">
        <v>195</v>
      </c>
      <c r="C39" s="480" t="s">
        <v>88</v>
      </c>
      <c r="D39" s="480" t="s">
        <v>160</v>
      </c>
      <c r="E39" s="482">
        <v>2063</v>
      </c>
      <c r="F39" s="482">
        <v>2068</v>
      </c>
      <c r="G39" s="482">
        <v>2050</v>
      </c>
      <c r="H39" s="482">
        <v>2040.69</v>
      </c>
      <c r="I39" s="482">
        <v>2020</v>
      </c>
    </row>
    <row r="40" spans="1:9">
      <c r="A40" s="480">
        <v>31</v>
      </c>
      <c r="B40" s="480" t="s">
        <v>195</v>
      </c>
      <c r="C40" s="480" t="s">
        <v>88</v>
      </c>
      <c r="D40" s="480" t="s">
        <v>192</v>
      </c>
      <c r="E40" s="482">
        <v>2268.52</v>
      </c>
      <c r="F40" s="482">
        <v>2256</v>
      </c>
      <c r="G40" s="482">
        <v>2349</v>
      </c>
      <c r="H40" s="482">
        <v>2360.12</v>
      </c>
      <c r="I40" s="482">
        <v>2398</v>
      </c>
    </row>
    <row r="41" spans="1:9">
      <c r="A41" s="480">
        <v>32</v>
      </c>
      <c r="B41" s="480" t="s">
        <v>195</v>
      </c>
      <c r="C41" s="480" t="s">
        <v>88</v>
      </c>
      <c r="D41" s="480" t="s">
        <v>162</v>
      </c>
      <c r="E41" s="482">
        <v>2529</v>
      </c>
      <c r="F41" s="482">
        <v>2538</v>
      </c>
      <c r="G41" s="482">
        <v>2587</v>
      </c>
      <c r="H41" s="482">
        <v>2590.35</v>
      </c>
      <c r="I41" s="482">
        <v>2607</v>
      </c>
    </row>
    <row r="42" spans="1:9">
      <c r="A42" s="480">
        <v>33</v>
      </c>
      <c r="B42" s="480" t="s">
        <v>195</v>
      </c>
      <c r="C42" s="480" t="s">
        <v>88</v>
      </c>
      <c r="D42" s="480" t="s">
        <v>163</v>
      </c>
      <c r="E42" s="482">
        <v>1207.7</v>
      </c>
      <c r="F42" s="482">
        <v>1215</v>
      </c>
      <c r="G42" s="482">
        <v>1222</v>
      </c>
      <c r="H42" s="482">
        <v>1219</v>
      </c>
      <c r="I42" s="482">
        <v>1254</v>
      </c>
    </row>
    <row r="43" spans="1:9">
      <c r="A43" s="480">
        <v>34</v>
      </c>
      <c r="B43" s="480" t="s">
        <v>195</v>
      </c>
      <c r="C43" s="480" t="s">
        <v>88</v>
      </c>
      <c r="D43" s="480" t="s">
        <v>164</v>
      </c>
      <c r="E43" s="482">
        <v>2338.11</v>
      </c>
      <c r="F43" s="482">
        <v>2351</v>
      </c>
      <c r="G43" s="482">
        <v>2408</v>
      </c>
      <c r="H43" s="482">
        <v>2425</v>
      </c>
      <c r="I43" s="482">
        <v>2449</v>
      </c>
    </row>
    <row r="44" spans="1:9">
      <c r="A44" s="480">
        <v>35</v>
      </c>
      <c r="B44" s="480" t="s">
        <v>195</v>
      </c>
      <c r="C44" s="480" t="s">
        <v>88</v>
      </c>
      <c r="D44" s="480" t="s">
        <v>165</v>
      </c>
      <c r="E44" s="482">
        <v>2732.88</v>
      </c>
      <c r="F44" s="482">
        <v>2742</v>
      </c>
      <c r="G44" s="482">
        <v>2785</v>
      </c>
      <c r="H44" s="482">
        <v>2803.26</v>
      </c>
      <c r="I44" s="482">
        <v>2835</v>
      </c>
    </row>
    <row r="45" spans="1:9">
      <c r="A45" s="480">
        <v>36</v>
      </c>
      <c r="B45" s="480" t="s">
        <v>195</v>
      </c>
      <c r="C45" s="480" t="s">
        <v>88</v>
      </c>
      <c r="D45" s="480" t="s">
        <v>166</v>
      </c>
      <c r="E45" s="482">
        <v>1732.81</v>
      </c>
      <c r="F45" s="482">
        <v>1740</v>
      </c>
      <c r="G45" s="482">
        <v>1771</v>
      </c>
      <c r="H45" s="482">
        <v>1776.45</v>
      </c>
      <c r="I45" s="482">
        <v>1792</v>
      </c>
    </row>
    <row r="46" spans="1:9">
      <c r="A46" s="480">
        <v>37</v>
      </c>
      <c r="B46" s="480" t="s">
        <v>195</v>
      </c>
      <c r="C46" s="480" t="s">
        <v>88</v>
      </c>
      <c r="D46" s="480" t="s">
        <v>167</v>
      </c>
      <c r="E46" s="482">
        <v>2179</v>
      </c>
      <c r="F46" s="482">
        <v>2182</v>
      </c>
      <c r="G46" s="482">
        <v>2218</v>
      </c>
      <c r="H46" s="482">
        <v>2213</v>
      </c>
      <c r="I46" s="482">
        <v>2226</v>
      </c>
    </row>
    <row r="47" spans="1:9">
      <c r="A47" s="480">
        <v>38</v>
      </c>
      <c r="B47" s="480" t="s">
        <v>195</v>
      </c>
      <c r="C47" s="480" t="s">
        <v>88</v>
      </c>
      <c r="D47" s="480" t="s">
        <v>168</v>
      </c>
      <c r="E47" s="482">
        <v>2535.89</v>
      </c>
      <c r="F47" s="482">
        <v>2547</v>
      </c>
      <c r="G47" s="482">
        <v>2598</v>
      </c>
      <c r="H47" s="482">
        <v>2611.92</v>
      </c>
      <c r="I47" s="482">
        <v>2635</v>
      </c>
    </row>
    <row r="48" spans="1:9">
      <c r="A48" s="480">
        <v>39</v>
      </c>
      <c r="B48" s="480" t="s">
        <v>195</v>
      </c>
      <c r="C48" s="480" t="s">
        <v>88</v>
      </c>
      <c r="D48" s="480" t="s">
        <v>169</v>
      </c>
      <c r="E48" s="482">
        <v>2831.11</v>
      </c>
      <c r="F48" s="482">
        <v>2838</v>
      </c>
      <c r="G48" s="482">
        <v>2889</v>
      </c>
      <c r="H48" s="482">
        <v>2910.98</v>
      </c>
      <c r="I48" s="482">
        <v>2938</v>
      </c>
    </row>
    <row r="49" spans="1:9">
      <c r="A49" s="480">
        <v>40</v>
      </c>
      <c r="B49" s="480" t="s">
        <v>195</v>
      </c>
      <c r="C49" s="480" t="s">
        <v>88</v>
      </c>
      <c r="D49" s="480" t="s">
        <v>170</v>
      </c>
      <c r="E49" s="482">
        <v>3275.61</v>
      </c>
      <c r="F49" s="482">
        <v>3251</v>
      </c>
      <c r="G49" s="482">
        <v>3272</v>
      </c>
      <c r="H49" s="482">
        <v>3289.85</v>
      </c>
      <c r="I49" s="482">
        <v>3298</v>
      </c>
    </row>
    <row r="50" spans="1:9">
      <c r="A50" s="480">
        <v>41</v>
      </c>
      <c r="B50" s="480" t="s">
        <v>195</v>
      </c>
      <c r="C50" s="480" t="s">
        <v>88</v>
      </c>
      <c r="D50" s="480" t="s">
        <v>193</v>
      </c>
      <c r="E50" s="482">
        <v>2467.16</v>
      </c>
      <c r="F50" s="482">
        <v>2477</v>
      </c>
      <c r="G50" s="482">
        <v>2527</v>
      </c>
      <c r="H50" s="482">
        <v>2542.84</v>
      </c>
      <c r="I50" s="482">
        <v>2569</v>
      </c>
    </row>
    <row r="51" spans="1:9">
      <c r="A51" s="480">
        <v>42</v>
      </c>
      <c r="B51" s="480" t="s">
        <v>195</v>
      </c>
      <c r="C51" s="480" t="s">
        <v>88</v>
      </c>
      <c r="D51" s="480" t="s">
        <v>194</v>
      </c>
      <c r="E51" s="482">
        <v>3277.3</v>
      </c>
      <c r="F51" s="482">
        <v>3305</v>
      </c>
      <c r="G51" s="482">
        <v>3382</v>
      </c>
      <c r="H51" s="482">
        <v>3413.21</v>
      </c>
      <c r="I51" s="482">
        <v>3447</v>
      </c>
    </row>
    <row r="52" spans="1:9">
      <c r="A52" s="480">
        <v>43</v>
      </c>
      <c r="B52" s="480" t="s">
        <v>187</v>
      </c>
      <c r="C52" s="480" t="s">
        <v>3</v>
      </c>
      <c r="D52" s="480" t="s">
        <v>45</v>
      </c>
      <c r="E52" s="482">
        <v>2280.69</v>
      </c>
      <c r="F52" s="482">
        <v>2303</v>
      </c>
      <c r="G52" s="482">
        <v>2363</v>
      </c>
      <c r="H52" s="482">
        <v>2417</v>
      </c>
      <c r="I52" s="482">
        <v>2456</v>
      </c>
    </row>
    <row r="53" spans="1:9">
      <c r="A53" s="480">
        <v>44</v>
      </c>
      <c r="B53" s="480" t="s">
        <v>187</v>
      </c>
      <c r="C53" s="480" t="s">
        <v>3</v>
      </c>
      <c r="D53" s="480" t="s">
        <v>188</v>
      </c>
      <c r="E53" s="482">
        <v>3939.31</v>
      </c>
      <c r="F53" s="482">
        <v>3976</v>
      </c>
      <c r="G53" s="482">
        <v>4071</v>
      </c>
      <c r="H53" s="482">
        <v>4126</v>
      </c>
      <c r="I53" s="482">
        <v>4165</v>
      </c>
    </row>
    <row r="54" spans="1:9">
      <c r="A54" s="480">
        <v>45</v>
      </c>
      <c r="B54" s="480" t="s">
        <v>187</v>
      </c>
      <c r="C54" s="480" t="s">
        <v>3</v>
      </c>
      <c r="D54" s="480" t="s">
        <v>189</v>
      </c>
      <c r="E54" s="482">
        <v>2696.08</v>
      </c>
      <c r="F54" s="482">
        <v>2727</v>
      </c>
      <c r="G54" s="482">
        <v>2786</v>
      </c>
      <c r="H54" s="482">
        <v>2823</v>
      </c>
      <c r="I54" s="482">
        <v>2863</v>
      </c>
    </row>
    <row r="55" spans="1:9">
      <c r="A55" s="480">
        <v>46</v>
      </c>
      <c r="B55" s="480" t="s">
        <v>187</v>
      </c>
      <c r="C55" s="480" t="s">
        <v>3</v>
      </c>
      <c r="D55" s="480" t="s">
        <v>190</v>
      </c>
      <c r="E55" s="482">
        <v>2017.94</v>
      </c>
      <c r="F55" s="482">
        <v>2034</v>
      </c>
      <c r="G55" s="482">
        <v>2084</v>
      </c>
      <c r="H55" s="482">
        <v>2135</v>
      </c>
      <c r="I55" s="482">
        <v>2168</v>
      </c>
    </row>
    <row r="56" spans="1:9">
      <c r="A56" s="480">
        <v>47</v>
      </c>
      <c r="B56" s="480" t="s">
        <v>187</v>
      </c>
      <c r="C56" s="480" t="s">
        <v>3</v>
      </c>
      <c r="D56" s="480" t="s">
        <v>28</v>
      </c>
      <c r="E56" s="482">
        <v>2370.6</v>
      </c>
      <c r="F56" s="482">
        <v>2397</v>
      </c>
      <c r="G56" s="482">
        <v>2456</v>
      </c>
      <c r="H56" s="482">
        <v>2507</v>
      </c>
      <c r="I56" s="482">
        <v>2548</v>
      </c>
    </row>
    <row r="57" spans="1:9">
      <c r="A57" s="480">
        <v>48</v>
      </c>
      <c r="B57" s="480" t="s">
        <v>187</v>
      </c>
      <c r="C57" s="480" t="s">
        <v>3</v>
      </c>
      <c r="D57" s="480" t="s">
        <v>191</v>
      </c>
      <c r="E57" s="482">
        <v>3921.54</v>
      </c>
      <c r="F57" s="482">
        <v>3961</v>
      </c>
      <c r="G57" s="482">
        <v>4079</v>
      </c>
      <c r="H57" s="482">
        <v>4152</v>
      </c>
      <c r="I57" s="482">
        <v>3912</v>
      </c>
    </row>
    <row r="58" spans="1:9">
      <c r="A58" s="480">
        <v>49</v>
      </c>
      <c r="B58" s="480" t="s">
        <v>187</v>
      </c>
      <c r="C58" s="480" t="s">
        <v>3</v>
      </c>
      <c r="D58" s="480" t="s">
        <v>158</v>
      </c>
      <c r="E58" s="482">
        <v>2775.18</v>
      </c>
      <c r="F58" s="482">
        <v>2805</v>
      </c>
      <c r="G58" s="482">
        <v>2861</v>
      </c>
      <c r="H58" s="482">
        <v>2907</v>
      </c>
      <c r="I58" s="482">
        <v>2959</v>
      </c>
    </row>
    <row r="59" spans="1:9">
      <c r="A59" s="480">
        <v>50</v>
      </c>
      <c r="B59" s="480" t="s">
        <v>187</v>
      </c>
      <c r="C59" s="480" t="s">
        <v>3</v>
      </c>
      <c r="D59" s="480" t="s">
        <v>159</v>
      </c>
      <c r="E59" s="482">
        <v>2098.04</v>
      </c>
      <c r="F59" s="482">
        <v>2117</v>
      </c>
      <c r="G59" s="482">
        <v>2170</v>
      </c>
      <c r="H59" s="482">
        <v>2218</v>
      </c>
      <c r="I59" s="482">
        <v>2255</v>
      </c>
    </row>
    <row r="60" spans="1:9">
      <c r="A60" s="480">
        <v>51</v>
      </c>
      <c r="B60" s="480" t="s">
        <v>187</v>
      </c>
      <c r="C60" s="480" t="s">
        <v>3</v>
      </c>
      <c r="D60" s="480" t="s">
        <v>160</v>
      </c>
      <c r="E60" s="482">
        <v>2059.16</v>
      </c>
      <c r="F60" s="482">
        <v>2071</v>
      </c>
      <c r="G60" s="482">
        <v>2110</v>
      </c>
      <c r="H60" s="482">
        <v>2109</v>
      </c>
      <c r="I60" s="482">
        <v>2132</v>
      </c>
    </row>
    <row r="61" spans="1:9">
      <c r="A61" s="480">
        <v>52</v>
      </c>
      <c r="B61" s="480" t="s">
        <v>187</v>
      </c>
      <c r="C61" s="480" t="s">
        <v>3</v>
      </c>
      <c r="D61" s="480" t="s">
        <v>192</v>
      </c>
      <c r="E61" s="482">
        <v>1987.1</v>
      </c>
      <c r="F61" s="482">
        <v>2016</v>
      </c>
      <c r="G61" s="482">
        <v>4495</v>
      </c>
      <c r="H61" s="482">
        <v>4483</v>
      </c>
      <c r="I61" s="482">
        <v>4382</v>
      </c>
    </row>
    <row r="62" spans="1:9">
      <c r="A62" s="480">
        <v>53</v>
      </c>
      <c r="B62" s="480" t="s">
        <v>187</v>
      </c>
      <c r="C62" s="480" t="s">
        <v>3</v>
      </c>
      <c r="D62" s="480" t="s">
        <v>162</v>
      </c>
      <c r="E62" s="482">
        <v>2315.38</v>
      </c>
      <c r="F62" s="482">
        <v>2339</v>
      </c>
      <c r="G62" s="482">
        <v>2397</v>
      </c>
      <c r="H62" s="482">
        <v>2435</v>
      </c>
      <c r="I62" s="482">
        <v>2470</v>
      </c>
    </row>
    <row r="63" spans="1:9">
      <c r="A63" s="480">
        <v>54</v>
      </c>
      <c r="B63" s="480" t="s">
        <v>187</v>
      </c>
      <c r="C63" s="480" t="s">
        <v>3</v>
      </c>
      <c r="D63" s="480" t="s">
        <v>163</v>
      </c>
      <c r="E63" s="482">
        <v>1486.95</v>
      </c>
      <c r="F63" s="482">
        <v>1494</v>
      </c>
      <c r="G63" s="482">
        <v>1510</v>
      </c>
      <c r="H63" s="482">
        <v>1532</v>
      </c>
      <c r="I63" s="482">
        <v>1551</v>
      </c>
    </row>
    <row r="64" spans="1:9">
      <c r="A64" s="480">
        <v>55</v>
      </c>
      <c r="B64" s="480" t="s">
        <v>187</v>
      </c>
      <c r="C64" s="480" t="s">
        <v>3</v>
      </c>
      <c r="D64" s="480" t="s">
        <v>164</v>
      </c>
      <c r="E64" s="482">
        <v>2189.48</v>
      </c>
      <c r="F64" s="482">
        <v>2213</v>
      </c>
      <c r="G64" s="482">
        <v>2272</v>
      </c>
      <c r="H64" s="482">
        <v>2324</v>
      </c>
      <c r="I64" s="482">
        <v>2363</v>
      </c>
    </row>
    <row r="65" spans="1:9">
      <c r="A65" s="480">
        <v>56</v>
      </c>
      <c r="B65" s="480" t="s">
        <v>187</v>
      </c>
      <c r="C65" s="480" t="s">
        <v>3</v>
      </c>
      <c r="D65" s="480" t="s">
        <v>165</v>
      </c>
      <c r="E65" s="482">
        <v>2408</v>
      </c>
      <c r="F65" s="482">
        <v>2429</v>
      </c>
      <c r="G65" s="482">
        <v>2493</v>
      </c>
      <c r="H65" s="482">
        <v>2550</v>
      </c>
      <c r="I65" s="482">
        <v>2589</v>
      </c>
    </row>
    <row r="66" spans="1:9">
      <c r="A66" s="480">
        <v>57</v>
      </c>
      <c r="B66" s="480" t="s">
        <v>187</v>
      </c>
      <c r="C66" s="480" t="s">
        <v>3</v>
      </c>
      <c r="D66" s="480" t="s">
        <v>166</v>
      </c>
      <c r="E66" s="482">
        <v>1771.69</v>
      </c>
      <c r="F66" s="482">
        <v>1777</v>
      </c>
      <c r="G66" s="482">
        <v>1839</v>
      </c>
      <c r="H66" s="482">
        <v>1884</v>
      </c>
      <c r="I66" s="482">
        <v>1909</v>
      </c>
    </row>
    <row r="67" spans="1:9">
      <c r="A67" s="480">
        <v>58</v>
      </c>
      <c r="B67" s="480" t="s">
        <v>187</v>
      </c>
      <c r="C67" s="480" t="s">
        <v>3</v>
      </c>
      <c r="D67" s="480" t="s">
        <v>167</v>
      </c>
      <c r="E67" s="482">
        <v>2181</v>
      </c>
      <c r="F67" s="482">
        <v>2194</v>
      </c>
      <c r="G67" s="482">
        <v>2232</v>
      </c>
      <c r="H67" s="482">
        <v>2265</v>
      </c>
      <c r="I67" s="482">
        <v>2283</v>
      </c>
    </row>
    <row r="68" spans="1:9">
      <c r="A68" s="480">
        <v>59</v>
      </c>
      <c r="B68" s="480" t="s">
        <v>187</v>
      </c>
      <c r="C68" s="480" t="s">
        <v>3</v>
      </c>
      <c r="D68" s="480" t="s">
        <v>168</v>
      </c>
      <c r="E68" s="482">
        <v>2312.56</v>
      </c>
      <c r="F68" s="482">
        <v>2344</v>
      </c>
      <c r="G68" s="482">
        <v>2409</v>
      </c>
      <c r="H68" s="482">
        <v>2472</v>
      </c>
      <c r="I68" s="482">
        <v>2522</v>
      </c>
    </row>
    <row r="69" spans="1:9">
      <c r="A69" s="480">
        <v>60</v>
      </c>
      <c r="B69" s="480" t="s">
        <v>187</v>
      </c>
      <c r="C69" s="480" t="s">
        <v>3</v>
      </c>
      <c r="D69" s="480" t="s">
        <v>169</v>
      </c>
      <c r="E69" s="482">
        <v>2423</v>
      </c>
      <c r="F69" s="482">
        <v>2434</v>
      </c>
      <c r="G69" s="482">
        <v>2482</v>
      </c>
      <c r="H69" s="482">
        <v>2528</v>
      </c>
      <c r="I69" s="482">
        <v>2565</v>
      </c>
    </row>
    <row r="70" spans="1:9">
      <c r="A70" s="480">
        <v>61</v>
      </c>
      <c r="B70" s="480" t="s">
        <v>187</v>
      </c>
      <c r="C70" s="480" t="s">
        <v>3</v>
      </c>
      <c r="D70" s="480" t="s">
        <v>170</v>
      </c>
      <c r="E70" s="482">
        <v>2644.11</v>
      </c>
      <c r="F70" s="482">
        <v>2655</v>
      </c>
      <c r="G70" s="482">
        <v>2705</v>
      </c>
      <c r="H70" s="482">
        <v>2749</v>
      </c>
      <c r="I70" s="482">
        <v>2783</v>
      </c>
    </row>
    <row r="71" spans="1:9">
      <c r="A71" s="480">
        <v>62</v>
      </c>
      <c r="B71" s="480" t="s">
        <v>187</v>
      </c>
      <c r="C71" s="480" t="s">
        <v>3</v>
      </c>
      <c r="D71" s="480" t="s">
        <v>193</v>
      </c>
      <c r="E71" s="482">
        <v>2274.62</v>
      </c>
      <c r="F71" s="482">
        <v>2296</v>
      </c>
      <c r="G71" s="482">
        <v>2355</v>
      </c>
      <c r="H71" s="482">
        <v>2407</v>
      </c>
      <c r="I71" s="482">
        <v>2446</v>
      </c>
    </row>
    <row r="72" spans="1:9">
      <c r="A72" s="480">
        <v>63</v>
      </c>
      <c r="B72" s="480" t="s">
        <v>187</v>
      </c>
      <c r="C72" s="480" t="s">
        <v>3</v>
      </c>
      <c r="D72" s="480" t="s">
        <v>194</v>
      </c>
      <c r="E72" s="482">
        <v>2414</v>
      </c>
      <c r="F72" s="482">
        <v>2450</v>
      </c>
      <c r="G72" s="482">
        <v>2543</v>
      </c>
      <c r="H72" s="482">
        <v>2637</v>
      </c>
      <c r="I72" s="482">
        <v>2674</v>
      </c>
    </row>
    <row r="73" spans="1:9">
      <c r="A73" s="480">
        <v>64</v>
      </c>
      <c r="B73" s="480" t="s">
        <v>195</v>
      </c>
      <c r="C73" s="480" t="s">
        <v>3</v>
      </c>
      <c r="D73" s="480" t="s">
        <v>45</v>
      </c>
      <c r="E73" s="482">
        <v>1889.78</v>
      </c>
      <c r="F73" s="482">
        <v>1902</v>
      </c>
      <c r="G73" s="482">
        <v>1944</v>
      </c>
      <c r="H73" s="482">
        <v>1963</v>
      </c>
      <c r="I73" s="482">
        <v>1993</v>
      </c>
    </row>
    <row r="74" spans="1:9">
      <c r="A74" s="480">
        <v>65</v>
      </c>
      <c r="B74" s="480" t="s">
        <v>195</v>
      </c>
      <c r="C74" s="480" t="s">
        <v>3</v>
      </c>
      <c r="D74" s="480" t="s">
        <v>188</v>
      </c>
      <c r="E74" s="482">
        <v>3275.3</v>
      </c>
      <c r="F74" s="482">
        <v>3296</v>
      </c>
      <c r="G74" s="482">
        <v>3365</v>
      </c>
      <c r="H74" s="482">
        <v>3381</v>
      </c>
      <c r="I74" s="482">
        <v>3409</v>
      </c>
    </row>
    <row r="75" spans="1:9">
      <c r="A75" s="480">
        <v>66</v>
      </c>
      <c r="B75" s="480" t="s">
        <v>195</v>
      </c>
      <c r="C75" s="480" t="s">
        <v>3</v>
      </c>
      <c r="D75" s="480" t="s">
        <v>189</v>
      </c>
      <c r="E75" s="482">
        <v>2231.46</v>
      </c>
      <c r="F75" s="482">
        <v>2248</v>
      </c>
      <c r="G75" s="482">
        <v>2290</v>
      </c>
      <c r="H75" s="482">
        <v>2294</v>
      </c>
      <c r="I75" s="482">
        <v>2325</v>
      </c>
    </row>
    <row r="76" spans="1:9">
      <c r="A76" s="480">
        <v>67</v>
      </c>
      <c r="B76" s="480" t="s">
        <v>195</v>
      </c>
      <c r="C76" s="480" t="s">
        <v>3</v>
      </c>
      <c r="D76" s="480" t="s">
        <v>190</v>
      </c>
      <c r="E76" s="482">
        <v>1670.98</v>
      </c>
      <c r="F76" s="482">
        <v>1678</v>
      </c>
      <c r="G76" s="482">
        <v>1713</v>
      </c>
      <c r="H76" s="482">
        <v>1730</v>
      </c>
      <c r="I76" s="482">
        <v>1755</v>
      </c>
    </row>
    <row r="77" spans="1:9">
      <c r="A77" s="480">
        <v>68</v>
      </c>
      <c r="B77" s="480" t="s">
        <v>195</v>
      </c>
      <c r="C77" s="480" t="s">
        <v>3</v>
      </c>
      <c r="D77" s="480" t="s">
        <v>28</v>
      </c>
      <c r="E77" s="482">
        <v>1970.91</v>
      </c>
      <c r="F77" s="482">
        <v>1985</v>
      </c>
      <c r="G77" s="482">
        <v>2026</v>
      </c>
      <c r="H77" s="482">
        <v>2040</v>
      </c>
      <c r="I77" s="482">
        <v>2071</v>
      </c>
    </row>
    <row r="78" spans="1:9">
      <c r="A78" s="480">
        <v>69</v>
      </c>
      <c r="B78" s="480" t="s">
        <v>195</v>
      </c>
      <c r="C78" s="480" t="s">
        <v>3</v>
      </c>
      <c r="D78" s="480" t="s">
        <v>191</v>
      </c>
      <c r="E78" s="482">
        <v>3275.36</v>
      </c>
      <c r="F78" s="482">
        <v>3297</v>
      </c>
      <c r="G78" s="482">
        <v>3385</v>
      </c>
      <c r="H78" s="482">
        <v>3410</v>
      </c>
      <c r="I78" s="482">
        <v>3202</v>
      </c>
    </row>
    <row r="79" spans="1:9">
      <c r="A79" s="480">
        <v>70</v>
      </c>
      <c r="B79" s="480" t="s">
        <v>195</v>
      </c>
      <c r="C79" s="480" t="s">
        <v>3</v>
      </c>
      <c r="D79" s="480" t="s">
        <v>158</v>
      </c>
      <c r="E79" s="482">
        <v>2304</v>
      </c>
      <c r="F79" s="482">
        <v>2319</v>
      </c>
      <c r="G79" s="482">
        <v>2358</v>
      </c>
      <c r="H79" s="482">
        <v>2369</v>
      </c>
      <c r="I79" s="482">
        <v>2410</v>
      </c>
    </row>
    <row r="80" spans="1:9">
      <c r="A80" s="480">
        <v>71</v>
      </c>
      <c r="B80" s="480" t="s">
        <v>195</v>
      </c>
      <c r="C80" s="480" t="s">
        <v>3</v>
      </c>
      <c r="D80" s="480" t="s">
        <v>159</v>
      </c>
      <c r="E80" s="482">
        <v>1742.97</v>
      </c>
      <c r="F80" s="482">
        <v>1752</v>
      </c>
      <c r="G80" s="482">
        <v>1789</v>
      </c>
      <c r="H80" s="482">
        <v>1801</v>
      </c>
      <c r="I80" s="482">
        <v>1828</v>
      </c>
    </row>
    <row r="81" spans="1:9">
      <c r="A81" s="480">
        <v>72</v>
      </c>
      <c r="B81" s="480" t="s">
        <v>195</v>
      </c>
      <c r="C81" s="480" t="s">
        <v>3</v>
      </c>
      <c r="D81" s="480" t="s">
        <v>160</v>
      </c>
      <c r="E81" s="482">
        <v>1676.64</v>
      </c>
      <c r="F81" s="482">
        <v>1682</v>
      </c>
      <c r="G81" s="482">
        <v>1711</v>
      </c>
      <c r="H81" s="482">
        <v>1696</v>
      </c>
      <c r="I81" s="482">
        <v>1717</v>
      </c>
    </row>
    <row r="82" spans="1:9">
      <c r="A82" s="480">
        <v>73</v>
      </c>
      <c r="B82" s="480" t="s">
        <v>195</v>
      </c>
      <c r="C82" s="480" t="s">
        <v>3</v>
      </c>
      <c r="D82" s="480" t="s">
        <v>192</v>
      </c>
      <c r="E82" s="482">
        <v>1725.62</v>
      </c>
      <c r="F82" s="482">
        <v>1745</v>
      </c>
      <c r="G82" s="482">
        <v>3669</v>
      </c>
      <c r="H82" s="482">
        <v>3652</v>
      </c>
      <c r="I82" s="482">
        <v>3569</v>
      </c>
    </row>
    <row r="83" spans="1:9">
      <c r="A83" s="480">
        <v>74</v>
      </c>
      <c r="B83" s="480" t="s">
        <v>195</v>
      </c>
      <c r="C83" s="480" t="s">
        <v>3</v>
      </c>
      <c r="D83" s="480" t="s">
        <v>162</v>
      </c>
      <c r="E83" s="482">
        <v>1919.39</v>
      </c>
      <c r="F83" s="482">
        <v>1932</v>
      </c>
      <c r="G83" s="482">
        <v>1972</v>
      </c>
      <c r="H83" s="482">
        <v>1978</v>
      </c>
      <c r="I83" s="482">
        <v>2004</v>
      </c>
    </row>
    <row r="84" spans="1:9">
      <c r="A84" s="480">
        <v>75</v>
      </c>
      <c r="B84" s="480" t="s">
        <v>195</v>
      </c>
      <c r="C84" s="480" t="s">
        <v>3</v>
      </c>
      <c r="D84" s="480" t="s">
        <v>163</v>
      </c>
      <c r="E84" s="482">
        <v>1212</v>
      </c>
      <c r="F84" s="482">
        <v>1215</v>
      </c>
      <c r="G84" s="482">
        <v>1226</v>
      </c>
      <c r="H84" s="482">
        <v>1230</v>
      </c>
      <c r="I84" s="482">
        <v>1248</v>
      </c>
    </row>
    <row r="85" spans="1:9">
      <c r="A85" s="480">
        <v>76</v>
      </c>
      <c r="B85" s="480" t="s">
        <v>195</v>
      </c>
      <c r="C85" s="480" t="s">
        <v>3</v>
      </c>
      <c r="D85" s="480" t="s">
        <v>164</v>
      </c>
      <c r="E85" s="482">
        <v>1812.52</v>
      </c>
      <c r="F85" s="482">
        <v>1826</v>
      </c>
      <c r="G85" s="482">
        <v>1867</v>
      </c>
      <c r="H85" s="482">
        <v>1885</v>
      </c>
      <c r="I85" s="482">
        <v>1916</v>
      </c>
    </row>
    <row r="86" spans="1:9">
      <c r="A86" s="480">
        <v>77</v>
      </c>
      <c r="B86" s="480" t="s">
        <v>195</v>
      </c>
      <c r="C86" s="480" t="s">
        <v>3</v>
      </c>
      <c r="D86" s="480" t="s">
        <v>165</v>
      </c>
      <c r="E86" s="482">
        <v>1997.4</v>
      </c>
      <c r="F86" s="482">
        <v>2008</v>
      </c>
      <c r="G86" s="482">
        <v>2053</v>
      </c>
      <c r="H86" s="482">
        <v>2074</v>
      </c>
      <c r="I86" s="482">
        <v>2103</v>
      </c>
    </row>
    <row r="87" spans="1:9">
      <c r="A87" s="480">
        <v>78</v>
      </c>
      <c r="B87" s="480" t="s">
        <v>195</v>
      </c>
      <c r="C87" s="480" t="s">
        <v>3</v>
      </c>
      <c r="D87" s="480" t="s">
        <v>166</v>
      </c>
      <c r="E87" s="482">
        <v>1460.73</v>
      </c>
      <c r="F87" s="482">
        <v>1461</v>
      </c>
      <c r="G87" s="482">
        <v>1503</v>
      </c>
      <c r="H87" s="482">
        <v>1520</v>
      </c>
      <c r="I87" s="482">
        <v>1541</v>
      </c>
    </row>
    <row r="88" spans="1:9">
      <c r="A88" s="480">
        <v>79</v>
      </c>
      <c r="B88" s="480" t="s">
        <v>195</v>
      </c>
      <c r="C88" s="480" t="s">
        <v>3</v>
      </c>
      <c r="D88" s="480" t="s">
        <v>167</v>
      </c>
      <c r="E88" s="482">
        <v>1809.46</v>
      </c>
      <c r="F88" s="482">
        <v>1814</v>
      </c>
      <c r="G88" s="482">
        <v>1838</v>
      </c>
      <c r="H88" s="482">
        <v>1839</v>
      </c>
      <c r="I88" s="482">
        <v>1853</v>
      </c>
    </row>
    <row r="89" spans="1:9">
      <c r="A89" s="480">
        <v>80</v>
      </c>
      <c r="B89" s="480" t="s">
        <v>195</v>
      </c>
      <c r="C89" s="480" t="s">
        <v>3</v>
      </c>
      <c r="D89" s="480" t="s">
        <v>168</v>
      </c>
      <c r="E89" s="482">
        <v>1919.51</v>
      </c>
      <c r="F89" s="482">
        <v>1939</v>
      </c>
      <c r="G89" s="482">
        <v>1986</v>
      </c>
      <c r="H89" s="482">
        <v>2011</v>
      </c>
      <c r="I89" s="482">
        <v>2050</v>
      </c>
    </row>
    <row r="90" spans="1:9">
      <c r="A90" s="480">
        <v>81</v>
      </c>
      <c r="B90" s="480" t="s">
        <v>195</v>
      </c>
      <c r="C90" s="480" t="s">
        <v>3</v>
      </c>
      <c r="D90" s="480" t="s">
        <v>169</v>
      </c>
      <c r="E90" s="482">
        <v>2006.06</v>
      </c>
      <c r="F90" s="482">
        <v>2008</v>
      </c>
      <c r="G90" s="482">
        <v>2040</v>
      </c>
      <c r="H90" s="482">
        <v>2052</v>
      </c>
      <c r="I90" s="482">
        <v>2080</v>
      </c>
    </row>
    <row r="91" spans="1:9">
      <c r="A91" s="480">
        <v>82</v>
      </c>
      <c r="B91" s="480" t="s">
        <v>195</v>
      </c>
      <c r="C91" s="480" t="s">
        <v>3</v>
      </c>
      <c r="D91" s="480" t="s">
        <v>170</v>
      </c>
      <c r="E91" s="482">
        <v>2189</v>
      </c>
      <c r="F91" s="482">
        <v>2190</v>
      </c>
      <c r="G91" s="482">
        <v>2223</v>
      </c>
      <c r="H91" s="482">
        <v>2233</v>
      </c>
      <c r="I91" s="482">
        <v>2259</v>
      </c>
    </row>
    <row r="92" spans="1:9">
      <c r="A92" s="480">
        <v>83</v>
      </c>
      <c r="B92" s="480" t="s">
        <v>195</v>
      </c>
      <c r="C92" s="480" t="s">
        <v>3</v>
      </c>
      <c r="D92" s="480" t="s">
        <v>193</v>
      </c>
      <c r="E92" s="482">
        <v>1883.7</v>
      </c>
      <c r="F92" s="482">
        <v>1895</v>
      </c>
      <c r="G92" s="482">
        <v>1936</v>
      </c>
      <c r="H92" s="482">
        <v>1953</v>
      </c>
      <c r="I92" s="482">
        <v>1984</v>
      </c>
    </row>
    <row r="93" spans="1:9">
      <c r="A93" s="480">
        <v>84</v>
      </c>
      <c r="B93" s="480" t="s">
        <v>195</v>
      </c>
      <c r="C93" s="480" t="s">
        <v>3</v>
      </c>
      <c r="D93" s="480" t="s">
        <v>194</v>
      </c>
      <c r="E93" s="482">
        <v>2023.1</v>
      </c>
      <c r="F93" s="482">
        <v>2048</v>
      </c>
      <c r="G93" s="482">
        <v>2116</v>
      </c>
      <c r="H93" s="482">
        <v>2178</v>
      </c>
      <c r="I93" s="482">
        <v>2202</v>
      </c>
    </row>
    <row r="94" spans="1:9">
      <c r="A94" s="480">
        <v>85</v>
      </c>
      <c r="B94" s="480" t="s">
        <v>187</v>
      </c>
      <c r="C94" s="480" t="s">
        <v>1</v>
      </c>
      <c r="D94" s="480" t="s">
        <v>45</v>
      </c>
      <c r="E94" s="482">
        <v>2703.99</v>
      </c>
      <c r="F94" s="482">
        <v>2736</v>
      </c>
      <c r="G94" s="482">
        <v>2783</v>
      </c>
      <c r="H94" s="482">
        <v>2835</v>
      </c>
      <c r="I94" s="482">
        <v>2842</v>
      </c>
    </row>
    <row r="95" spans="1:9">
      <c r="A95" s="480">
        <v>86</v>
      </c>
      <c r="B95" s="480" t="s">
        <v>187</v>
      </c>
      <c r="C95" s="480" t="s">
        <v>1</v>
      </c>
      <c r="D95" s="480" t="s">
        <v>188</v>
      </c>
      <c r="E95" s="482">
        <v>5748.84</v>
      </c>
      <c r="F95" s="482">
        <v>5822</v>
      </c>
      <c r="G95" s="482">
        <v>5896</v>
      </c>
      <c r="H95" s="482">
        <v>6007</v>
      </c>
      <c r="I95" s="482">
        <v>5983</v>
      </c>
    </row>
    <row r="96" spans="1:9">
      <c r="A96" s="480">
        <v>87</v>
      </c>
      <c r="B96" s="480" t="s">
        <v>187</v>
      </c>
      <c r="C96" s="480" t="s">
        <v>1</v>
      </c>
      <c r="D96" s="480" t="s">
        <v>189</v>
      </c>
      <c r="E96" s="482">
        <v>2760.94</v>
      </c>
      <c r="F96" s="482">
        <v>2803</v>
      </c>
      <c r="G96" s="482">
        <v>2840</v>
      </c>
      <c r="H96" s="482">
        <v>2877</v>
      </c>
      <c r="I96" s="482">
        <v>2892</v>
      </c>
    </row>
    <row r="97" spans="1:9">
      <c r="A97" s="480">
        <v>88</v>
      </c>
      <c r="B97" s="480" t="s">
        <v>187</v>
      </c>
      <c r="C97" s="480" t="s">
        <v>1</v>
      </c>
      <c r="D97" s="480" t="s">
        <v>190</v>
      </c>
      <c r="E97" s="482">
        <v>2074.56</v>
      </c>
      <c r="F97" s="482">
        <v>2083</v>
      </c>
      <c r="G97" s="482">
        <v>2118</v>
      </c>
      <c r="H97" s="482">
        <v>2161</v>
      </c>
      <c r="I97" s="482">
        <v>2168</v>
      </c>
    </row>
    <row r="98" spans="1:9">
      <c r="A98" s="480">
        <v>89</v>
      </c>
      <c r="B98" s="480" t="s">
        <v>187</v>
      </c>
      <c r="C98" s="480" t="s">
        <v>1</v>
      </c>
      <c r="D98" s="480" t="s">
        <v>28</v>
      </c>
      <c r="E98" s="482">
        <v>2529</v>
      </c>
      <c r="F98" s="482">
        <v>2559</v>
      </c>
      <c r="G98" s="482">
        <v>2604</v>
      </c>
      <c r="H98" s="482">
        <v>2653</v>
      </c>
      <c r="I98" s="482">
        <v>2669</v>
      </c>
    </row>
    <row r="99" spans="1:9">
      <c r="A99" s="480">
        <v>90</v>
      </c>
      <c r="B99" s="480" t="s">
        <v>187</v>
      </c>
      <c r="C99" s="480" t="s">
        <v>1</v>
      </c>
      <c r="D99" s="480" t="s">
        <v>191</v>
      </c>
      <c r="E99" s="482">
        <v>3021.1</v>
      </c>
      <c r="F99" s="482">
        <v>3100</v>
      </c>
      <c r="G99" s="482">
        <v>3144</v>
      </c>
      <c r="H99" s="482">
        <v>3179</v>
      </c>
      <c r="I99" s="482">
        <v>3162</v>
      </c>
    </row>
    <row r="100" spans="1:9">
      <c r="A100" s="480">
        <v>91</v>
      </c>
      <c r="B100" s="480" t="s">
        <v>187</v>
      </c>
      <c r="C100" s="480" t="s">
        <v>1</v>
      </c>
      <c r="D100" s="480" t="s">
        <v>158</v>
      </c>
      <c r="E100" s="482">
        <v>2819.41</v>
      </c>
      <c r="F100" s="482">
        <v>2841</v>
      </c>
      <c r="G100" s="482">
        <v>2880</v>
      </c>
      <c r="H100" s="482">
        <v>2919</v>
      </c>
      <c r="I100" s="482">
        <v>2952</v>
      </c>
    </row>
    <row r="101" spans="1:9">
      <c r="A101" s="480">
        <v>92</v>
      </c>
      <c r="B101" s="480" t="s">
        <v>187</v>
      </c>
      <c r="C101" s="480" t="s">
        <v>1</v>
      </c>
      <c r="D101" s="480" t="s">
        <v>159</v>
      </c>
      <c r="E101" s="482">
        <v>2159</v>
      </c>
      <c r="F101" s="482">
        <v>2169</v>
      </c>
      <c r="G101" s="482">
        <v>2210</v>
      </c>
      <c r="H101" s="482">
        <v>2257</v>
      </c>
      <c r="I101" s="482">
        <v>2270</v>
      </c>
    </row>
    <row r="102" spans="1:9">
      <c r="A102" s="480">
        <v>93</v>
      </c>
      <c r="B102" s="480" t="s">
        <v>187</v>
      </c>
      <c r="C102" s="480" t="s">
        <v>1</v>
      </c>
      <c r="D102" s="480" t="s">
        <v>160</v>
      </c>
      <c r="E102" s="482">
        <v>2015.49</v>
      </c>
      <c r="F102" s="482">
        <v>1984</v>
      </c>
      <c r="G102" s="482">
        <v>2056</v>
      </c>
      <c r="H102" s="482">
        <v>2076</v>
      </c>
      <c r="I102" s="482">
        <v>2082</v>
      </c>
    </row>
    <row r="103" spans="1:9">
      <c r="A103" s="480">
        <v>94</v>
      </c>
      <c r="B103" s="480" t="s">
        <v>187</v>
      </c>
      <c r="C103" s="480" t="s">
        <v>1</v>
      </c>
      <c r="D103" s="480" t="s">
        <v>192</v>
      </c>
      <c r="E103" s="482">
        <v>6523.84</v>
      </c>
      <c r="F103" s="482">
        <v>6619</v>
      </c>
      <c r="G103" s="482">
        <v>6720</v>
      </c>
      <c r="H103" s="482">
        <v>6849</v>
      </c>
      <c r="I103" s="482">
        <v>6834</v>
      </c>
    </row>
    <row r="104" spans="1:9">
      <c r="A104" s="480">
        <v>95</v>
      </c>
      <c r="B104" s="480" t="s">
        <v>187</v>
      </c>
      <c r="C104" s="480" t="s">
        <v>1</v>
      </c>
      <c r="D104" s="480" t="s">
        <v>162</v>
      </c>
      <c r="E104" s="482">
        <v>2724.49</v>
      </c>
      <c r="F104" s="482">
        <v>2756</v>
      </c>
      <c r="G104" s="482">
        <v>2800</v>
      </c>
      <c r="H104" s="482">
        <v>2842</v>
      </c>
      <c r="I104" s="482">
        <v>2848</v>
      </c>
    </row>
    <row r="105" spans="1:9">
      <c r="A105" s="480">
        <v>96</v>
      </c>
      <c r="B105" s="480" t="s">
        <v>187</v>
      </c>
      <c r="C105" s="480" t="s">
        <v>1</v>
      </c>
      <c r="D105" s="480" t="s">
        <v>163</v>
      </c>
      <c r="E105" s="482">
        <v>1526.44</v>
      </c>
      <c r="F105" s="482">
        <v>1536</v>
      </c>
      <c r="G105" s="482">
        <v>1571</v>
      </c>
      <c r="H105" s="482">
        <v>1620</v>
      </c>
      <c r="I105" s="482">
        <v>1656</v>
      </c>
    </row>
    <row r="106" spans="1:9">
      <c r="A106" s="480">
        <v>97</v>
      </c>
      <c r="B106" s="480" t="s">
        <v>187</v>
      </c>
      <c r="C106" s="480" t="s">
        <v>1</v>
      </c>
      <c r="D106" s="480" t="s">
        <v>164</v>
      </c>
      <c r="E106" s="482">
        <v>2555.65</v>
      </c>
      <c r="F106" s="482">
        <v>2589</v>
      </c>
      <c r="G106" s="482">
        <v>2636</v>
      </c>
      <c r="H106" s="482">
        <v>2685</v>
      </c>
      <c r="I106" s="482">
        <v>2699</v>
      </c>
    </row>
    <row r="107" spans="1:9">
      <c r="A107" s="480">
        <v>98</v>
      </c>
      <c r="B107" s="480" t="s">
        <v>187</v>
      </c>
      <c r="C107" s="480" t="s">
        <v>1</v>
      </c>
      <c r="D107" s="480" t="s">
        <v>165</v>
      </c>
      <c r="E107" s="482">
        <v>3218.18</v>
      </c>
      <c r="F107" s="482">
        <v>3247</v>
      </c>
      <c r="G107" s="482">
        <v>3297</v>
      </c>
      <c r="H107" s="482">
        <v>3364</v>
      </c>
      <c r="I107" s="482">
        <v>3358</v>
      </c>
    </row>
    <row r="108" spans="1:9">
      <c r="A108" s="480">
        <v>99</v>
      </c>
      <c r="B108" s="480" t="s">
        <v>187</v>
      </c>
      <c r="C108" s="480" t="s">
        <v>1</v>
      </c>
      <c r="D108" s="480" t="s">
        <v>166</v>
      </c>
      <c r="E108" s="482">
        <v>2014.29</v>
      </c>
      <c r="F108" s="482">
        <v>2028</v>
      </c>
      <c r="G108" s="482">
        <v>2070</v>
      </c>
      <c r="H108" s="482">
        <v>2106</v>
      </c>
      <c r="I108" s="482">
        <v>2124</v>
      </c>
    </row>
    <row r="109" spans="1:9">
      <c r="A109" s="480">
        <v>100</v>
      </c>
      <c r="B109" s="480" t="s">
        <v>187</v>
      </c>
      <c r="C109" s="480" t="s">
        <v>1</v>
      </c>
      <c r="D109" s="480" t="s">
        <v>167</v>
      </c>
      <c r="E109" s="482">
        <v>2494.41</v>
      </c>
      <c r="F109" s="482">
        <v>2539</v>
      </c>
      <c r="G109" s="482">
        <v>2590</v>
      </c>
      <c r="H109" s="482">
        <v>2644</v>
      </c>
      <c r="I109" s="482">
        <v>2655</v>
      </c>
    </row>
    <row r="110" spans="1:9">
      <c r="A110" s="480">
        <v>101</v>
      </c>
      <c r="B110" s="480" t="s">
        <v>187</v>
      </c>
      <c r="C110" s="480" t="s">
        <v>1</v>
      </c>
      <c r="D110" s="480" t="s">
        <v>168</v>
      </c>
      <c r="E110" s="482">
        <v>2720.29</v>
      </c>
      <c r="F110" s="482">
        <v>2756</v>
      </c>
      <c r="G110" s="482">
        <v>2801</v>
      </c>
      <c r="H110" s="482">
        <v>2857</v>
      </c>
      <c r="I110" s="482">
        <v>2867</v>
      </c>
    </row>
    <row r="111" spans="1:9">
      <c r="A111" s="480">
        <v>102</v>
      </c>
      <c r="B111" s="480" t="s">
        <v>187</v>
      </c>
      <c r="C111" s="480" t="s">
        <v>1</v>
      </c>
      <c r="D111" s="480" t="s">
        <v>169</v>
      </c>
      <c r="E111" s="482">
        <v>3067.8</v>
      </c>
      <c r="F111" s="482">
        <v>3072</v>
      </c>
      <c r="G111" s="482">
        <v>3094</v>
      </c>
      <c r="H111" s="482">
        <v>3130</v>
      </c>
      <c r="I111" s="482">
        <v>3117</v>
      </c>
    </row>
    <row r="112" spans="1:9">
      <c r="A112" s="480">
        <v>103</v>
      </c>
      <c r="B112" s="480" t="s">
        <v>187</v>
      </c>
      <c r="C112" s="480" t="s">
        <v>1</v>
      </c>
      <c r="D112" s="480" t="s">
        <v>170</v>
      </c>
      <c r="E112" s="482">
        <v>4175</v>
      </c>
      <c r="F112" s="482">
        <v>4166</v>
      </c>
      <c r="G112" s="482">
        <v>4170</v>
      </c>
      <c r="H112" s="482">
        <v>4213</v>
      </c>
      <c r="I112" s="482">
        <v>4162</v>
      </c>
    </row>
    <row r="113" spans="1:9">
      <c r="A113" s="480">
        <v>104</v>
      </c>
      <c r="B113" s="480" t="s">
        <v>187</v>
      </c>
      <c r="C113" s="480" t="s">
        <v>1</v>
      </c>
      <c r="D113" s="480" t="s">
        <v>193</v>
      </c>
      <c r="E113" s="482">
        <v>2679.36</v>
      </c>
      <c r="F113" s="482">
        <v>2711</v>
      </c>
      <c r="G113" s="482">
        <v>2757</v>
      </c>
      <c r="H113" s="482">
        <v>2808</v>
      </c>
      <c r="I113" s="482">
        <v>2815</v>
      </c>
    </row>
    <row r="114" spans="1:9">
      <c r="A114" s="480">
        <v>105</v>
      </c>
      <c r="B114" s="480" t="s">
        <v>187</v>
      </c>
      <c r="C114" s="480" t="s">
        <v>1</v>
      </c>
      <c r="D114" s="480" t="s">
        <v>194</v>
      </c>
      <c r="E114" s="482">
        <v>3672.31</v>
      </c>
      <c r="F114" s="482">
        <v>3709</v>
      </c>
      <c r="G114" s="482">
        <v>3774</v>
      </c>
      <c r="H114" s="482">
        <v>3836</v>
      </c>
      <c r="I114" s="482">
        <v>3850</v>
      </c>
    </row>
    <row r="115" spans="1:9">
      <c r="A115" s="480">
        <v>106</v>
      </c>
      <c r="B115" s="480" t="s">
        <v>195</v>
      </c>
      <c r="C115" s="480" t="s">
        <v>1</v>
      </c>
      <c r="D115" s="480" t="s">
        <v>45</v>
      </c>
      <c r="E115" s="482">
        <v>2239</v>
      </c>
      <c r="F115" s="482">
        <v>2258</v>
      </c>
      <c r="G115" s="482">
        <v>2288</v>
      </c>
      <c r="H115" s="482">
        <v>2308</v>
      </c>
      <c r="I115" s="482">
        <v>2315</v>
      </c>
    </row>
    <row r="116" spans="1:9">
      <c r="A116" s="480">
        <v>107</v>
      </c>
      <c r="B116" s="480" t="s">
        <v>195</v>
      </c>
      <c r="C116" s="480" t="s">
        <v>1</v>
      </c>
      <c r="D116" s="480" t="s">
        <v>188</v>
      </c>
      <c r="E116" s="482">
        <v>4775</v>
      </c>
      <c r="F116" s="482">
        <v>4823</v>
      </c>
      <c r="G116" s="482">
        <v>4876</v>
      </c>
      <c r="H116" s="482">
        <v>4953</v>
      </c>
      <c r="I116" s="482">
        <v>4976</v>
      </c>
    </row>
    <row r="117" spans="1:9">
      <c r="A117" s="480">
        <v>108</v>
      </c>
      <c r="B117" s="480" t="s">
        <v>195</v>
      </c>
      <c r="C117" s="480" t="s">
        <v>1</v>
      </c>
      <c r="D117" s="480" t="s">
        <v>189</v>
      </c>
      <c r="E117" s="482">
        <v>2283.85</v>
      </c>
      <c r="F117" s="482">
        <v>2310</v>
      </c>
      <c r="G117" s="482">
        <v>2332</v>
      </c>
      <c r="H117" s="482">
        <v>2339</v>
      </c>
      <c r="I117" s="482">
        <v>2346</v>
      </c>
    </row>
    <row r="118" spans="1:9">
      <c r="A118" s="480">
        <v>109</v>
      </c>
      <c r="B118" s="480" t="s">
        <v>195</v>
      </c>
      <c r="C118" s="480" t="s">
        <v>1</v>
      </c>
      <c r="D118" s="480" t="s">
        <v>190</v>
      </c>
      <c r="E118" s="482">
        <v>1717.74</v>
      </c>
      <c r="F118" s="482">
        <v>1719</v>
      </c>
      <c r="G118" s="482">
        <v>1740</v>
      </c>
      <c r="H118" s="482">
        <v>1749</v>
      </c>
      <c r="I118" s="482">
        <v>1752</v>
      </c>
    </row>
    <row r="119" spans="1:9">
      <c r="A119" s="480">
        <v>110</v>
      </c>
      <c r="B119" s="480" t="s">
        <v>195</v>
      </c>
      <c r="C119" s="480" t="s">
        <v>1</v>
      </c>
      <c r="D119" s="480" t="s">
        <v>28</v>
      </c>
      <c r="E119" s="482">
        <v>2100</v>
      </c>
      <c r="F119" s="482">
        <v>2117</v>
      </c>
      <c r="G119" s="482">
        <v>2145</v>
      </c>
      <c r="H119" s="482">
        <v>2158</v>
      </c>
      <c r="I119" s="482">
        <v>2165</v>
      </c>
    </row>
    <row r="120" spans="1:9">
      <c r="A120" s="480">
        <v>111</v>
      </c>
      <c r="B120" s="480" t="s">
        <v>195</v>
      </c>
      <c r="C120" s="480" t="s">
        <v>1</v>
      </c>
      <c r="D120" s="480" t="s">
        <v>191</v>
      </c>
      <c r="E120" s="482">
        <v>2512</v>
      </c>
      <c r="F120" s="482">
        <v>2569</v>
      </c>
      <c r="G120" s="482">
        <v>2595</v>
      </c>
      <c r="H120" s="482">
        <v>2597</v>
      </c>
      <c r="I120" s="482">
        <v>2575</v>
      </c>
    </row>
    <row r="121" spans="1:9">
      <c r="A121" s="480">
        <v>112</v>
      </c>
      <c r="B121" s="480" t="s">
        <v>195</v>
      </c>
      <c r="C121" s="480" t="s">
        <v>1</v>
      </c>
      <c r="D121" s="480" t="s">
        <v>158</v>
      </c>
      <c r="E121" s="482">
        <v>2333.58</v>
      </c>
      <c r="F121" s="482">
        <v>2341</v>
      </c>
      <c r="G121" s="482">
        <v>2365</v>
      </c>
      <c r="H121" s="482">
        <v>2371</v>
      </c>
      <c r="I121" s="482">
        <v>2392</v>
      </c>
    </row>
    <row r="122" spans="1:9">
      <c r="A122" s="480">
        <v>113</v>
      </c>
      <c r="B122" s="480" t="s">
        <v>195</v>
      </c>
      <c r="C122" s="480" t="s">
        <v>1</v>
      </c>
      <c r="D122" s="480" t="s">
        <v>159</v>
      </c>
      <c r="E122" s="482">
        <v>1794.76</v>
      </c>
      <c r="F122" s="482">
        <v>1796</v>
      </c>
      <c r="G122" s="482">
        <v>1821</v>
      </c>
      <c r="H122" s="482">
        <v>1830</v>
      </c>
      <c r="I122" s="482">
        <v>1836</v>
      </c>
    </row>
    <row r="123" spans="1:9">
      <c r="A123" s="480">
        <v>114</v>
      </c>
      <c r="B123" s="480" t="s">
        <v>195</v>
      </c>
      <c r="C123" s="480" t="s">
        <v>1</v>
      </c>
      <c r="D123" s="480" t="s">
        <v>160</v>
      </c>
      <c r="E123" s="482">
        <v>1640.87</v>
      </c>
      <c r="F123" s="482">
        <v>1611</v>
      </c>
      <c r="G123" s="482">
        <v>1667</v>
      </c>
      <c r="H123" s="482">
        <v>1670</v>
      </c>
      <c r="I123" s="482">
        <v>1679</v>
      </c>
    </row>
    <row r="124" spans="1:9">
      <c r="A124" s="480">
        <v>115</v>
      </c>
      <c r="B124" s="480" t="s">
        <v>195</v>
      </c>
      <c r="C124" s="480" t="s">
        <v>1</v>
      </c>
      <c r="D124" s="480" t="s">
        <v>192</v>
      </c>
      <c r="E124" s="482">
        <v>5417.46</v>
      </c>
      <c r="F124" s="482">
        <v>5481</v>
      </c>
      <c r="G124" s="482">
        <v>5557</v>
      </c>
      <c r="H124" s="482">
        <v>5654</v>
      </c>
      <c r="I124" s="482">
        <v>5704</v>
      </c>
    </row>
    <row r="125" spans="1:9">
      <c r="A125" s="480">
        <v>116</v>
      </c>
      <c r="B125" s="480" t="s">
        <v>195</v>
      </c>
      <c r="C125" s="480" t="s">
        <v>1</v>
      </c>
      <c r="D125" s="480" t="s">
        <v>162</v>
      </c>
      <c r="E125" s="482">
        <v>2257</v>
      </c>
      <c r="F125" s="482">
        <v>2275</v>
      </c>
      <c r="G125" s="482">
        <v>2303</v>
      </c>
      <c r="H125" s="482">
        <v>2314</v>
      </c>
      <c r="I125" s="482">
        <v>2319</v>
      </c>
    </row>
    <row r="126" spans="1:9">
      <c r="A126" s="480">
        <v>117</v>
      </c>
      <c r="B126" s="480" t="s">
        <v>195</v>
      </c>
      <c r="C126" s="480" t="s">
        <v>1</v>
      </c>
      <c r="D126" s="480" t="s">
        <v>163</v>
      </c>
      <c r="E126" s="482">
        <v>1245.48</v>
      </c>
      <c r="F126" s="482">
        <v>1251</v>
      </c>
      <c r="G126" s="482">
        <v>1277</v>
      </c>
      <c r="H126" s="482">
        <v>1303</v>
      </c>
      <c r="I126" s="482">
        <v>1334</v>
      </c>
    </row>
    <row r="127" spans="1:9">
      <c r="A127" s="480">
        <v>118</v>
      </c>
      <c r="B127" s="480" t="s">
        <v>195</v>
      </c>
      <c r="C127" s="480" t="s">
        <v>1</v>
      </c>
      <c r="D127" s="480" t="s">
        <v>164</v>
      </c>
      <c r="E127" s="482">
        <v>2114.27</v>
      </c>
      <c r="F127" s="482">
        <v>2134</v>
      </c>
      <c r="G127" s="482">
        <v>2164</v>
      </c>
      <c r="H127" s="482">
        <v>2181</v>
      </c>
      <c r="I127" s="482">
        <v>2191</v>
      </c>
    </row>
    <row r="128" spans="1:9">
      <c r="A128" s="480">
        <v>119</v>
      </c>
      <c r="B128" s="480" t="s">
        <v>195</v>
      </c>
      <c r="C128" s="480" t="s">
        <v>1</v>
      </c>
      <c r="D128" s="480" t="s">
        <v>165</v>
      </c>
      <c r="E128" s="482">
        <v>2673.45</v>
      </c>
      <c r="F128" s="482">
        <v>2689</v>
      </c>
      <c r="G128" s="482">
        <v>2722</v>
      </c>
      <c r="H128" s="482">
        <v>2756</v>
      </c>
      <c r="I128" s="482">
        <v>2759</v>
      </c>
    </row>
    <row r="129" spans="1:9">
      <c r="A129" s="480">
        <v>120</v>
      </c>
      <c r="B129" s="480" t="s">
        <v>195</v>
      </c>
      <c r="C129" s="480" t="s">
        <v>1</v>
      </c>
      <c r="D129" s="480" t="s">
        <v>166</v>
      </c>
      <c r="E129" s="482">
        <v>1658.82</v>
      </c>
      <c r="F129" s="482">
        <v>1663</v>
      </c>
      <c r="G129" s="482">
        <v>1692</v>
      </c>
      <c r="H129" s="482">
        <v>1703</v>
      </c>
      <c r="I129" s="482">
        <v>1719</v>
      </c>
    </row>
    <row r="130" spans="1:9">
      <c r="A130" s="480">
        <v>121</v>
      </c>
      <c r="B130" s="480" t="s">
        <v>195</v>
      </c>
      <c r="C130" s="480" t="s">
        <v>1</v>
      </c>
      <c r="D130" s="480" t="s">
        <v>167</v>
      </c>
      <c r="E130" s="482">
        <v>2066</v>
      </c>
      <c r="F130" s="482">
        <v>2096</v>
      </c>
      <c r="G130" s="482">
        <v>2130</v>
      </c>
      <c r="H130" s="482">
        <v>2151</v>
      </c>
      <c r="I130" s="482">
        <v>2164</v>
      </c>
    </row>
    <row r="131" spans="1:9">
      <c r="A131" s="480">
        <v>122</v>
      </c>
      <c r="B131" s="480" t="s">
        <v>195</v>
      </c>
      <c r="C131" s="480" t="s">
        <v>1</v>
      </c>
      <c r="D131" s="480" t="s">
        <v>168</v>
      </c>
      <c r="E131" s="482">
        <v>2256</v>
      </c>
      <c r="F131" s="482">
        <v>2278</v>
      </c>
      <c r="G131" s="482">
        <v>2307</v>
      </c>
      <c r="H131" s="482">
        <v>2328</v>
      </c>
      <c r="I131" s="482">
        <v>2335</v>
      </c>
    </row>
    <row r="132" spans="1:9">
      <c r="A132" s="480">
        <v>123</v>
      </c>
      <c r="B132" s="480" t="s">
        <v>195</v>
      </c>
      <c r="C132" s="480" t="s">
        <v>1</v>
      </c>
      <c r="D132" s="480" t="s">
        <v>169</v>
      </c>
      <c r="E132" s="482">
        <v>2541</v>
      </c>
      <c r="F132" s="482">
        <v>2535</v>
      </c>
      <c r="G132" s="482">
        <v>2544</v>
      </c>
      <c r="H132" s="482">
        <v>2549</v>
      </c>
      <c r="I132" s="482">
        <v>2536</v>
      </c>
    </row>
    <row r="133" spans="1:9">
      <c r="A133" s="480">
        <v>124</v>
      </c>
      <c r="B133" s="480" t="s">
        <v>195</v>
      </c>
      <c r="C133" s="480" t="s">
        <v>1</v>
      </c>
      <c r="D133" s="480" t="s">
        <v>170</v>
      </c>
      <c r="E133" s="482">
        <v>3470.68</v>
      </c>
      <c r="F133" s="482">
        <v>3452</v>
      </c>
      <c r="G133" s="482">
        <v>3445</v>
      </c>
      <c r="H133" s="482">
        <v>3456</v>
      </c>
      <c r="I133" s="482">
        <v>3418</v>
      </c>
    </row>
    <row r="134" spans="1:9">
      <c r="A134" s="480">
        <v>125</v>
      </c>
      <c r="B134" s="480" t="s">
        <v>195</v>
      </c>
      <c r="C134" s="480" t="s">
        <v>1</v>
      </c>
      <c r="D134" s="480" t="s">
        <v>193</v>
      </c>
      <c r="E134" s="482">
        <v>2217.63</v>
      </c>
      <c r="F134" s="482">
        <v>2236</v>
      </c>
      <c r="G134" s="482">
        <v>2266</v>
      </c>
      <c r="H134" s="482">
        <v>2284</v>
      </c>
      <c r="I134" s="482">
        <v>2291</v>
      </c>
    </row>
    <row r="135" spans="1:9">
      <c r="A135" s="480">
        <v>126</v>
      </c>
      <c r="B135" s="480" t="s">
        <v>195</v>
      </c>
      <c r="C135" s="480" t="s">
        <v>1</v>
      </c>
      <c r="D135" s="480" t="s">
        <v>194</v>
      </c>
      <c r="E135" s="482">
        <v>3098.07</v>
      </c>
      <c r="F135" s="482">
        <v>3125</v>
      </c>
      <c r="G135" s="482">
        <v>3169</v>
      </c>
      <c r="H135" s="482">
        <v>3197</v>
      </c>
      <c r="I135" s="482">
        <v>3206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0000"/>
  </sheetPr>
  <dimension ref="A1:L134"/>
  <sheetViews>
    <sheetView showGridLines="0" zoomScale="85" zoomScaleNormal="85" workbookViewId="0"/>
  </sheetViews>
  <sheetFormatPr baseColWidth="10" defaultColWidth="11.42578125" defaultRowHeight="15"/>
  <cols>
    <col min="1" max="1" width="73.28515625" style="411" customWidth="1"/>
    <col min="2" max="2" width="23.140625" style="411" bestFit="1" customWidth="1"/>
    <col min="3" max="7" width="11.42578125" style="411" customWidth="1"/>
    <col min="8" max="12" width="11.42578125" style="411"/>
    <col min="13" max="13" width="9.42578125" style="411" customWidth="1"/>
    <col min="14" max="16384" width="11.42578125" style="411"/>
  </cols>
  <sheetData>
    <row r="1" spans="1:12" ht="12.75" customHeight="1">
      <c r="A1" s="181" t="s">
        <v>98</v>
      </c>
      <c r="B1" s="181"/>
      <c r="C1" s="181"/>
    </row>
    <row r="2" spans="1:12" ht="12.75" customHeight="1"/>
    <row r="3" spans="1:12" s="255" customFormat="1" ht="12.75" customHeight="1">
      <c r="A3" s="412"/>
      <c r="B3" s="412"/>
      <c r="C3" s="413">
        <v>2014</v>
      </c>
      <c r="D3" s="413">
        <v>2015</v>
      </c>
      <c r="E3" s="414">
        <v>2016</v>
      </c>
      <c r="F3" s="414">
        <v>2017</v>
      </c>
      <c r="G3" s="414">
        <v>2018</v>
      </c>
      <c r="H3" s="414">
        <v>2019</v>
      </c>
    </row>
    <row r="4" spans="1:12" ht="12.75" customHeight="1">
      <c r="A4" s="415" t="s">
        <v>52</v>
      </c>
      <c r="B4" s="415" t="s">
        <v>49</v>
      </c>
      <c r="C4" s="416">
        <v>7712</v>
      </c>
      <c r="D4" s="416">
        <v>7733</v>
      </c>
      <c r="E4" s="416">
        <v>7742</v>
      </c>
      <c r="F4" s="416">
        <v>7789</v>
      </c>
      <c r="G4" s="416">
        <v>7874.47</v>
      </c>
      <c r="H4" s="416">
        <v>7930</v>
      </c>
      <c r="J4" s="417"/>
      <c r="K4" s="417"/>
      <c r="L4" s="417"/>
    </row>
    <row r="5" spans="1:12" ht="12.75" customHeight="1">
      <c r="A5" s="418" t="s">
        <v>53</v>
      </c>
      <c r="B5" s="418" t="s">
        <v>49</v>
      </c>
      <c r="C5" s="416">
        <v>12111</v>
      </c>
      <c r="D5" s="416">
        <v>12289</v>
      </c>
      <c r="E5" s="416">
        <v>11950</v>
      </c>
      <c r="F5" s="416">
        <v>12473</v>
      </c>
      <c r="G5" s="416">
        <v>12563.82</v>
      </c>
      <c r="H5" s="416">
        <v>12764</v>
      </c>
      <c r="J5" s="417"/>
      <c r="K5" s="417"/>
      <c r="L5" s="417"/>
    </row>
    <row r="6" spans="1:12" ht="12.75" customHeight="1">
      <c r="A6" s="419" t="s">
        <v>54</v>
      </c>
      <c r="B6" s="419" t="s">
        <v>49</v>
      </c>
      <c r="C6" s="420">
        <v>12240</v>
      </c>
      <c r="D6" s="420">
        <v>12412</v>
      </c>
      <c r="E6" s="420">
        <v>12109</v>
      </c>
      <c r="F6" s="420">
        <v>12162</v>
      </c>
      <c r="G6" s="420">
        <v>12573.88</v>
      </c>
      <c r="H6" s="420">
        <v>12632</v>
      </c>
      <c r="J6" s="417"/>
      <c r="K6" s="417"/>
      <c r="L6" s="417"/>
    </row>
    <row r="7" spans="1:12" ht="12.75" customHeight="1">
      <c r="A7" s="419" t="s">
        <v>55</v>
      </c>
      <c r="B7" s="419" t="s">
        <v>49</v>
      </c>
      <c r="C7" s="420">
        <v>13080</v>
      </c>
      <c r="D7" s="420">
        <v>13138</v>
      </c>
      <c r="E7" s="420">
        <v>12426</v>
      </c>
      <c r="F7" s="420">
        <v>13625</v>
      </c>
      <c r="G7" s="420">
        <v>13466.22</v>
      </c>
      <c r="H7" s="420">
        <v>13572</v>
      </c>
      <c r="J7" s="417"/>
      <c r="K7" s="417"/>
      <c r="L7" s="417"/>
    </row>
    <row r="8" spans="1:12" ht="12.75" customHeight="1">
      <c r="A8" s="419" t="s">
        <v>56</v>
      </c>
      <c r="B8" s="419" t="s">
        <v>49</v>
      </c>
      <c r="C8" s="420">
        <v>11052</v>
      </c>
      <c r="D8" s="420">
        <v>12033</v>
      </c>
      <c r="E8" s="420">
        <v>11866</v>
      </c>
      <c r="F8" s="420">
        <v>12861</v>
      </c>
      <c r="G8" s="420">
        <v>13189.91</v>
      </c>
      <c r="H8" s="420">
        <v>14613</v>
      </c>
      <c r="J8" s="417"/>
      <c r="K8" s="417"/>
      <c r="L8" s="417"/>
    </row>
    <row r="9" spans="1:12" ht="12.75" customHeight="1">
      <c r="A9" s="419" t="s">
        <v>57</v>
      </c>
      <c r="B9" s="419" t="s">
        <v>49</v>
      </c>
      <c r="C9" s="420">
        <v>13005</v>
      </c>
      <c r="D9" s="420">
        <v>12649</v>
      </c>
      <c r="E9" s="420">
        <v>13005</v>
      </c>
      <c r="F9" s="420">
        <v>13021</v>
      </c>
      <c r="G9" s="420">
        <v>12726.53</v>
      </c>
      <c r="H9" s="420">
        <v>12557</v>
      </c>
      <c r="J9" s="417"/>
      <c r="K9" s="417"/>
      <c r="L9" s="417"/>
    </row>
    <row r="10" spans="1:12" ht="12.75" customHeight="1">
      <c r="A10" s="418" t="s">
        <v>58</v>
      </c>
      <c r="B10" s="418" t="s">
        <v>49</v>
      </c>
      <c r="C10" s="416">
        <v>9823</v>
      </c>
      <c r="D10" s="416">
        <v>9760</v>
      </c>
      <c r="E10" s="416">
        <v>9719</v>
      </c>
      <c r="F10" s="416">
        <v>9328</v>
      </c>
      <c r="G10" s="416">
        <v>9346.32</v>
      </c>
      <c r="H10" s="416">
        <v>9367</v>
      </c>
      <c r="J10" s="417"/>
      <c r="K10" s="417"/>
      <c r="L10" s="417"/>
    </row>
    <row r="11" spans="1:12" ht="12.75" customHeight="1">
      <c r="A11" s="419" t="s">
        <v>59</v>
      </c>
      <c r="B11" s="419" t="s">
        <v>49</v>
      </c>
      <c r="C11" s="420">
        <v>9810</v>
      </c>
      <c r="D11" s="420">
        <v>9778</v>
      </c>
      <c r="E11" s="420">
        <v>9712</v>
      </c>
      <c r="F11" s="420">
        <v>9959</v>
      </c>
      <c r="G11" s="420">
        <v>10101.82</v>
      </c>
      <c r="H11" s="420">
        <v>10199</v>
      </c>
      <c r="J11" s="417"/>
      <c r="K11" s="417"/>
      <c r="L11" s="417"/>
    </row>
    <row r="12" spans="1:12" ht="12.75" customHeight="1">
      <c r="A12" s="419" t="s">
        <v>60</v>
      </c>
      <c r="B12" s="419" t="s">
        <v>49</v>
      </c>
      <c r="C12" s="420">
        <v>8327</v>
      </c>
      <c r="D12" s="420">
        <v>8356</v>
      </c>
      <c r="E12" s="420">
        <v>8417</v>
      </c>
      <c r="F12" s="420">
        <v>7795</v>
      </c>
      <c r="G12" s="420">
        <v>7916.29</v>
      </c>
      <c r="H12" s="420">
        <v>7949</v>
      </c>
      <c r="J12" s="417"/>
      <c r="K12" s="417"/>
      <c r="L12" s="417"/>
    </row>
    <row r="13" spans="1:12" ht="12.75" customHeight="1">
      <c r="A13" s="418" t="s">
        <v>61</v>
      </c>
      <c r="B13" s="418" t="s">
        <v>49</v>
      </c>
      <c r="C13" s="416">
        <v>6708</v>
      </c>
      <c r="D13" s="416">
        <v>6734</v>
      </c>
      <c r="E13" s="416">
        <v>6767</v>
      </c>
      <c r="F13" s="416">
        <v>6862</v>
      </c>
      <c r="G13" s="416">
        <v>6976.61</v>
      </c>
      <c r="H13" s="416">
        <v>7030</v>
      </c>
      <c r="J13" s="417"/>
      <c r="K13" s="417"/>
      <c r="L13" s="417"/>
    </row>
    <row r="14" spans="1:12" ht="12.75" customHeight="1">
      <c r="A14" s="419" t="s">
        <v>62</v>
      </c>
      <c r="B14" s="419" t="s">
        <v>49</v>
      </c>
      <c r="C14" s="420">
        <v>7535</v>
      </c>
      <c r="D14" s="420">
        <v>7527</v>
      </c>
      <c r="E14" s="420">
        <v>7499</v>
      </c>
      <c r="F14" s="420">
        <v>7539</v>
      </c>
      <c r="G14" s="420">
        <v>7710.42</v>
      </c>
      <c r="H14" s="420">
        <v>7763</v>
      </c>
      <c r="J14" s="417"/>
      <c r="K14" s="417"/>
      <c r="L14" s="417"/>
    </row>
    <row r="15" spans="1:12" ht="12.75" customHeight="1">
      <c r="A15" s="419" t="s">
        <v>63</v>
      </c>
      <c r="B15" s="419" t="s">
        <v>49</v>
      </c>
      <c r="C15" s="420">
        <v>7015</v>
      </c>
      <c r="D15" s="420">
        <v>7112</v>
      </c>
      <c r="E15" s="420">
        <v>7180</v>
      </c>
      <c r="F15" s="420">
        <v>7307</v>
      </c>
      <c r="G15" s="420">
        <v>7227.95</v>
      </c>
      <c r="H15" s="420">
        <v>7253</v>
      </c>
      <c r="J15" s="417"/>
      <c r="K15" s="417"/>
      <c r="L15" s="417"/>
    </row>
    <row r="16" spans="1:12" ht="12.75" customHeight="1">
      <c r="A16" s="415" t="s">
        <v>64</v>
      </c>
      <c r="B16" s="415" t="s">
        <v>49</v>
      </c>
      <c r="C16" s="416">
        <v>6300</v>
      </c>
      <c r="D16" s="416">
        <v>6238</v>
      </c>
      <c r="E16" s="416">
        <v>6359</v>
      </c>
      <c r="F16" s="416">
        <v>6478</v>
      </c>
      <c r="G16" s="416">
        <v>6577.43</v>
      </c>
      <c r="H16" s="416">
        <v>6706</v>
      </c>
      <c r="J16" s="417"/>
      <c r="K16" s="417"/>
      <c r="L16" s="417"/>
    </row>
    <row r="17" spans="1:12" ht="12.75" customHeight="1">
      <c r="A17" s="418" t="s">
        <v>140</v>
      </c>
      <c r="B17" s="418" t="s">
        <v>49</v>
      </c>
      <c r="C17" s="416">
        <v>7888</v>
      </c>
      <c r="D17" s="416">
        <v>7789</v>
      </c>
      <c r="E17" s="416">
        <v>7849</v>
      </c>
      <c r="F17" s="416">
        <v>8076</v>
      </c>
      <c r="G17" s="416">
        <v>8311.14</v>
      </c>
      <c r="H17" s="416">
        <v>8488</v>
      </c>
      <c r="J17" s="417"/>
      <c r="K17" s="417"/>
      <c r="L17" s="417"/>
    </row>
    <row r="18" spans="1:12" ht="12.75" customHeight="1">
      <c r="A18" s="418" t="s">
        <v>65</v>
      </c>
      <c r="B18" s="418" t="s">
        <v>49</v>
      </c>
      <c r="C18" s="416">
        <v>6020</v>
      </c>
      <c r="D18" s="416">
        <v>6015</v>
      </c>
      <c r="E18" s="416">
        <v>6030</v>
      </c>
      <c r="F18" s="416">
        <v>6155</v>
      </c>
      <c r="G18" s="416">
        <v>6234.48</v>
      </c>
      <c r="H18" s="416">
        <v>6322</v>
      </c>
      <c r="J18" s="417"/>
      <c r="K18" s="417"/>
      <c r="L18" s="417"/>
    </row>
    <row r="19" spans="1:12" ht="12.75" customHeight="1">
      <c r="A19" s="419" t="s">
        <v>66</v>
      </c>
      <c r="B19" s="419" t="s">
        <v>49</v>
      </c>
      <c r="C19" s="420">
        <v>5783</v>
      </c>
      <c r="D19" s="420">
        <v>5817</v>
      </c>
      <c r="E19" s="420">
        <v>5967</v>
      </c>
      <c r="F19" s="420">
        <v>6151</v>
      </c>
      <c r="G19" s="420">
        <v>6217.96</v>
      </c>
      <c r="H19" s="420">
        <v>6310</v>
      </c>
      <c r="J19" s="417"/>
      <c r="K19" s="417"/>
      <c r="L19" s="417"/>
    </row>
    <row r="20" spans="1:12" ht="12.75" customHeight="1">
      <c r="A20" s="421" t="s">
        <v>67</v>
      </c>
      <c r="B20" s="421" t="s">
        <v>49</v>
      </c>
      <c r="C20" s="422">
        <v>7007</v>
      </c>
      <c r="D20" s="422">
        <v>6984</v>
      </c>
      <c r="E20" s="422">
        <v>7006</v>
      </c>
      <c r="F20" s="422">
        <v>7364</v>
      </c>
      <c r="G20" s="422">
        <v>7364.73</v>
      </c>
      <c r="H20" s="422">
        <v>7480</v>
      </c>
      <c r="J20" s="417"/>
      <c r="K20" s="417"/>
      <c r="L20" s="417"/>
    </row>
    <row r="21" spans="1:12" ht="12.75" customHeight="1">
      <c r="A21" s="421" t="s">
        <v>68</v>
      </c>
      <c r="B21" s="421" t="s">
        <v>49</v>
      </c>
      <c r="C21" s="422">
        <v>5138</v>
      </c>
      <c r="D21" s="422">
        <v>5194</v>
      </c>
      <c r="E21" s="422">
        <v>5359</v>
      </c>
      <c r="F21" s="422">
        <v>5407</v>
      </c>
      <c r="G21" s="422">
        <v>5493.98</v>
      </c>
      <c r="H21" s="422">
        <v>5532</v>
      </c>
      <c r="J21" s="417"/>
      <c r="K21" s="417"/>
      <c r="L21" s="417"/>
    </row>
    <row r="22" spans="1:12" ht="12.75" customHeight="1">
      <c r="A22" s="419" t="s">
        <v>69</v>
      </c>
      <c r="B22" s="419" t="s">
        <v>49</v>
      </c>
      <c r="C22" s="420">
        <v>6107</v>
      </c>
      <c r="D22" s="420">
        <v>6083</v>
      </c>
      <c r="E22" s="420">
        <v>6057</v>
      </c>
      <c r="F22" s="420">
        <v>6156</v>
      </c>
      <c r="G22" s="420">
        <v>6192.38</v>
      </c>
      <c r="H22" s="420">
        <v>6284</v>
      </c>
      <c r="J22" s="417"/>
      <c r="K22" s="417"/>
      <c r="L22" s="417"/>
    </row>
    <row r="23" spans="1:12" ht="12.75" customHeight="1">
      <c r="A23" s="421" t="s">
        <v>70</v>
      </c>
      <c r="B23" s="421" t="s">
        <v>49</v>
      </c>
      <c r="C23" s="422">
        <v>7208</v>
      </c>
      <c r="D23" s="422">
        <v>7121</v>
      </c>
      <c r="E23" s="422">
        <v>6770</v>
      </c>
      <c r="F23" s="422">
        <v>7149</v>
      </c>
      <c r="G23" s="422">
        <v>7323.8</v>
      </c>
      <c r="H23" s="422">
        <v>7445</v>
      </c>
      <c r="J23" s="417"/>
      <c r="K23" s="417"/>
      <c r="L23" s="417"/>
    </row>
    <row r="24" spans="1:12" ht="12.75" customHeight="1">
      <c r="A24" s="421" t="s">
        <v>71</v>
      </c>
      <c r="B24" s="421" t="s">
        <v>49</v>
      </c>
      <c r="C24" s="422">
        <v>5592</v>
      </c>
      <c r="D24" s="422">
        <v>5596</v>
      </c>
      <c r="E24" s="422">
        <v>5708</v>
      </c>
      <c r="F24" s="422">
        <v>5694</v>
      </c>
      <c r="G24" s="422">
        <v>5702.95</v>
      </c>
      <c r="H24" s="422">
        <v>5773</v>
      </c>
      <c r="J24" s="417"/>
      <c r="K24" s="417"/>
      <c r="L24" s="417"/>
    </row>
    <row r="25" spans="1:12" ht="12.75" customHeight="1">
      <c r="A25" s="415" t="s">
        <v>72</v>
      </c>
      <c r="B25" s="415" t="s">
        <v>49</v>
      </c>
      <c r="C25" s="416">
        <v>6603</v>
      </c>
      <c r="D25" s="416">
        <v>6700</v>
      </c>
      <c r="E25" s="416">
        <v>6773</v>
      </c>
      <c r="F25" s="416">
        <v>7071</v>
      </c>
      <c r="G25" s="416">
        <v>7382.87</v>
      </c>
      <c r="H25" s="416">
        <v>7609</v>
      </c>
      <c r="J25" s="417"/>
      <c r="K25" s="417"/>
      <c r="L25" s="417"/>
    </row>
    <row r="26" spans="1:12" ht="12.75" customHeight="1">
      <c r="A26" s="415" t="s">
        <v>73</v>
      </c>
      <c r="B26" s="415" t="s">
        <v>49</v>
      </c>
      <c r="C26" s="416">
        <v>6764</v>
      </c>
      <c r="D26" s="416">
        <v>6881</v>
      </c>
      <c r="E26" s="416">
        <v>6974</v>
      </c>
      <c r="F26" s="416">
        <v>7313</v>
      </c>
      <c r="G26" s="416">
        <v>7686.81</v>
      </c>
      <c r="H26" s="416">
        <v>7605</v>
      </c>
      <c r="J26" s="417"/>
      <c r="K26" s="417"/>
      <c r="L26" s="417"/>
    </row>
    <row r="27" spans="1:12" ht="12.75" customHeight="1">
      <c r="A27" s="419" t="s">
        <v>74</v>
      </c>
      <c r="B27" s="419" t="s">
        <v>49</v>
      </c>
      <c r="C27" s="420">
        <v>7330</v>
      </c>
      <c r="D27" s="420">
        <v>7441</v>
      </c>
      <c r="E27" s="420">
        <v>7540</v>
      </c>
      <c r="F27" s="420">
        <v>7926</v>
      </c>
      <c r="G27" s="420">
        <v>8353.84</v>
      </c>
      <c r="H27" s="420">
        <v>8182</v>
      </c>
      <c r="J27" s="417"/>
      <c r="K27" s="417"/>
      <c r="L27" s="417"/>
    </row>
    <row r="28" spans="1:12" ht="12.75" customHeight="1">
      <c r="A28" s="421" t="s">
        <v>75</v>
      </c>
      <c r="B28" s="421" t="s">
        <v>49</v>
      </c>
      <c r="C28" s="422">
        <v>9353</v>
      </c>
      <c r="D28" s="422">
        <v>8731</v>
      </c>
      <c r="E28" s="422">
        <v>8992</v>
      </c>
      <c r="F28" s="422">
        <v>10065</v>
      </c>
      <c r="G28" s="422">
        <v>10757.53</v>
      </c>
      <c r="H28" s="422">
        <v>10079</v>
      </c>
      <c r="J28" s="417"/>
      <c r="K28" s="417"/>
      <c r="L28" s="417"/>
    </row>
    <row r="29" spans="1:12" ht="12.75" customHeight="1">
      <c r="A29" s="421" t="s">
        <v>76</v>
      </c>
      <c r="B29" s="421" t="s">
        <v>49</v>
      </c>
      <c r="C29" s="422">
        <v>7574</v>
      </c>
      <c r="D29" s="422">
        <v>7758</v>
      </c>
      <c r="E29" s="422">
        <v>7889</v>
      </c>
      <c r="F29" s="422">
        <v>8152</v>
      </c>
      <c r="G29" s="422">
        <v>8581.26</v>
      </c>
      <c r="H29" s="422">
        <v>8546</v>
      </c>
      <c r="J29" s="417"/>
      <c r="K29" s="417"/>
      <c r="L29" s="417"/>
    </row>
    <row r="30" spans="1:12" ht="12.75" customHeight="1">
      <c r="A30" s="421" t="s">
        <v>77</v>
      </c>
      <c r="B30" s="421" t="s">
        <v>49</v>
      </c>
      <c r="C30" s="422">
        <v>5553</v>
      </c>
      <c r="D30" s="422">
        <v>5610</v>
      </c>
      <c r="E30" s="422">
        <v>5556</v>
      </c>
      <c r="F30" s="422">
        <v>5573</v>
      </c>
      <c r="G30" s="422">
        <v>5861.85</v>
      </c>
      <c r="H30" s="422">
        <v>5772</v>
      </c>
      <c r="J30" s="417"/>
      <c r="K30" s="417"/>
      <c r="L30" s="417"/>
    </row>
    <row r="31" spans="1:12" ht="12.75" customHeight="1">
      <c r="A31" s="419" t="s">
        <v>78</v>
      </c>
      <c r="B31" s="419" t="s">
        <v>49</v>
      </c>
      <c r="C31" s="420">
        <v>5778</v>
      </c>
      <c r="D31" s="420">
        <v>5870</v>
      </c>
      <c r="E31" s="420">
        <v>5950</v>
      </c>
      <c r="F31" s="420">
        <v>6115</v>
      </c>
      <c r="G31" s="420">
        <v>6388.53</v>
      </c>
      <c r="H31" s="420">
        <v>6445</v>
      </c>
      <c r="J31" s="417"/>
      <c r="K31" s="417"/>
      <c r="L31" s="417"/>
    </row>
    <row r="32" spans="1:12" ht="12.75" customHeight="1">
      <c r="A32" s="415" t="s">
        <v>147</v>
      </c>
      <c r="B32" s="415" t="s">
        <v>49</v>
      </c>
      <c r="C32" s="416">
        <v>5704</v>
      </c>
      <c r="D32" s="416">
        <v>5748</v>
      </c>
      <c r="E32" s="416">
        <v>5789</v>
      </c>
      <c r="F32" s="416">
        <v>5817</v>
      </c>
      <c r="G32" s="416">
        <v>5888.33</v>
      </c>
      <c r="H32" s="416" t="s">
        <v>47</v>
      </c>
      <c r="J32" s="417"/>
      <c r="K32" s="417"/>
      <c r="L32" s="417"/>
    </row>
    <row r="33" spans="1:12" ht="12.75" customHeight="1" thickBot="1">
      <c r="A33" s="423" t="s">
        <v>79</v>
      </c>
      <c r="B33" s="423" t="s">
        <v>49</v>
      </c>
      <c r="C33" s="424">
        <v>5704</v>
      </c>
      <c r="D33" s="424">
        <v>5748</v>
      </c>
      <c r="E33" s="424">
        <v>5789</v>
      </c>
      <c r="F33" s="424">
        <v>5817</v>
      </c>
      <c r="G33" s="424">
        <v>5888.33</v>
      </c>
      <c r="H33" s="424" t="s">
        <v>47</v>
      </c>
      <c r="J33" s="417"/>
      <c r="K33" s="417"/>
      <c r="L33" s="417"/>
    </row>
    <row r="34" spans="1:12" ht="12.75" customHeight="1">
      <c r="A34" s="415" t="s">
        <v>52</v>
      </c>
      <c r="B34" s="415" t="s">
        <v>99</v>
      </c>
      <c r="C34" s="425">
        <v>46.2</v>
      </c>
      <c r="D34" s="425">
        <v>46.1</v>
      </c>
      <c r="E34" s="425">
        <v>45.7</v>
      </c>
      <c r="F34" s="425">
        <v>44.8</v>
      </c>
      <c r="G34" s="425">
        <v>45.3</v>
      </c>
      <c r="H34" s="425">
        <v>45.3</v>
      </c>
      <c r="J34" s="417"/>
      <c r="K34" s="417"/>
      <c r="L34" s="417"/>
    </row>
    <row r="35" spans="1:12" ht="12.75" customHeight="1">
      <c r="A35" s="418" t="s">
        <v>53</v>
      </c>
      <c r="B35" s="418" t="s">
        <v>99</v>
      </c>
      <c r="C35" s="425">
        <v>52.4</v>
      </c>
      <c r="D35" s="425">
        <v>52.8</v>
      </c>
      <c r="E35" s="425">
        <v>52.6</v>
      </c>
      <c r="F35" s="425">
        <v>52.6</v>
      </c>
      <c r="G35" s="425">
        <v>52.7</v>
      </c>
      <c r="H35" s="425">
        <v>53.1</v>
      </c>
      <c r="J35" s="417"/>
      <c r="K35" s="417"/>
      <c r="L35" s="417"/>
    </row>
    <row r="36" spans="1:12" ht="12.75" customHeight="1">
      <c r="A36" s="419" t="s">
        <v>54</v>
      </c>
      <c r="B36" s="419" t="s">
        <v>99</v>
      </c>
      <c r="C36" s="426">
        <v>52</v>
      </c>
      <c r="D36" s="426">
        <v>52.5</v>
      </c>
      <c r="E36" s="426">
        <v>51.9</v>
      </c>
      <c r="F36" s="426">
        <v>50.8</v>
      </c>
      <c r="G36" s="426">
        <v>52.2</v>
      </c>
      <c r="H36" s="426">
        <v>52.2</v>
      </c>
      <c r="J36" s="417"/>
      <c r="K36" s="417"/>
      <c r="L36" s="417"/>
    </row>
    <row r="37" spans="1:12" ht="12.75" customHeight="1">
      <c r="A37" s="419" t="s">
        <v>55</v>
      </c>
      <c r="B37" s="419" t="s">
        <v>99</v>
      </c>
      <c r="C37" s="426">
        <v>56.4</v>
      </c>
      <c r="D37" s="426">
        <v>56.4</v>
      </c>
      <c r="E37" s="426">
        <v>55.1</v>
      </c>
      <c r="F37" s="426">
        <v>56.3</v>
      </c>
      <c r="G37" s="426">
        <v>55.6</v>
      </c>
      <c r="H37" s="426">
        <v>55.6</v>
      </c>
      <c r="J37" s="417"/>
      <c r="K37" s="417"/>
      <c r="L37" s="417"/>
    </row>
    <row r="38" spans="1:12" ht="12.75" customHeight="1">
      <c r="A38" s="419" t="s">
        <v>56</v>
      </c>
      <c r="B38" s="419" t="s">
        <v>99</v>
      </c>
      <c r="C38" s="426">
        <v>45.5</v>
      </c>
      <c r="D38" s="426">
        <v>49.7</v>
      </c>
      <c r="E38" s="426">
        <v>53.3</v>
      </c>
      <c r="F38" s="426">
        <v>52.1</v>
      </c>
      <c r="G38" s="426">
        <v>53</v>
      </c>
      <c r="H38" s="426">
        <v>56.8</v>
      </c>
      <c r="J38" s="417"/>
      <c r="K38" s="417"/>
      <c r="L38" s="417"/>
    </row>
    <row r="39" spans="1:12" ht="12.75" customHeight="1">
      <c r="A39" s="419" t="s">
        <v>57</v>
      </c>
      <c r="B39" s="419" t="s">
        <v>99</v>
      </c>
      <c r="C39" s="426">
        <v>52.6</v>
      </c>
      <c r="D39" s="426">
        <v>51.6</v>
      </c>
      <c r="E39" s="426">
        <v>52.4</v>
      </c>
      <c r="F39" s="426">
        <v>52.5</v>
      </c>
      <c r="G39" s="426">
        <v>50.4</v>
      </c>
      <c r="H39" s="426">
        <v>50.7</v>
      </c>
      <c r="J39" s="417"/>
      <c r="K39" s="417"/>
      <c r="L39" s="417"/>
    </row>
    <row r="40" spans="1:12" ht="12.75" customHeight="1">
      <c r="A40" s="418" t="s">
        <v>58</v>
      </c>
      <c r="B40" s="418" t="s">
        <v>99</v>
      </c>
      <c r="C40" s="425">
        <v>51.2</v>
      </c>
      <c r="D40" s="425">
        <v>50.7</v>
      </c>
      <c r="E40" s="425">
        <v>50.3</v>
      </c>
      <c r="F40" s="425">
        <v>48</v>
      </c>
      <c r="G40" s="425">
        <v>48.1</v>
      </c>
      <c r="H40" s="425">
        <v>47.9</v>
      </c>
      <c r="J40" s="417"/>
      <c r="K40" s="417"/>
      <c r="L40" s="417"/>
    </row>
    <row r="41" spans="1:12" ht="12.75" customHeight="1">
      <c r="A41" s="419" t="s">
        <v>59</v>
      </c>
      <c r="B41" s="419" t="s">
        <v>99</v>
      </c>
      <c r="C41" s="426">
        <v>51.8</v>
      </c>
      <c r="D41" s="426">
        <v>51.6</v>
      </c>
      <c r="E41" s="426">
        <v>51.2</v>
      </c>
      <c r="F41" s="426">
        <v>50.9</v>
      </c>
      <c r="G41" s="426">
        <v>51.6</v>
      </c>
      <c r="H41" s="426">
        <v>51.4</v>
      </c>
      <c r="J41" s="417"/>
      <c r="K41" s="417"/>
      <c r="L41" s="417"/>
    </row>
    <row r="42" spans="1:12" ht="12.75" customHeight="1">
      <c r="A42" s="419" t="s">
        <v>60</v>
      </c>
      <c r="B42" s="419" t="s">
        <v>99</v>
      </c>
      <c r="C42" s="426">
        <v>43.4</v>
      </c>
      <c r="D42" s="426">
        <v>43.5</v>
      </c>
      <c r="E42" s="426">
        <v>43.4</v>
      </c>
      <c r="F42" s="426">
        <v>40.299999999999997</v>
      </c>
      <c r="G42" s="426">
        <v>41</v>
      </c>
      <c r="H42" s="426">
        <v>40.799999999999997</v>
      </c>
      <c r="J42" s="417"/>
      <c r="K42" s="417"/>
      <c r="L42" s="417"/>
    </row>
    <row r="43" spans="1:12" ht="12.75" customHeight="1">
      <c r="A43" s="418" t="s">
        <v>61</v>
      </c>
      <c r="B43" s="418" t="s">
        <v>99</v>
      </c>
      <c r="C43" s="425">
        <v>43</v>
      </c>
      <c r="D43" s="425">
        <v>42.9</v>
      </c>
      <c r="E43" s="425">
        <v>42.6</v>
      </c>
      <c r="F43" s="425">
        <v>42.2</v>
      </c>
      <c r="G43" s="425">
        <v>43</v>
      </c>
      <c r="H43" s="425">
        <v>43</v>
      </c>
      <c r="J43" s="417"/>
      <c r="K43" s="417"/>
      <c r="L43" s="417"/>
    </row>
    <row r="44" spans="1:12" ht="12.75" customHeight="1">
      <c r="A44" s="419" t="s">
        <v>62</v>
      </c>
      <c r="B44" s="419" t="s">
        <v>99</v>
      </c>
      <c r="C44" s="426">
        <v>48.6</v>
      </c>
      <c r="D44" s="426">
        <v>48.4</v>
      </c>
      <c r="E44" s="426">
        <v>47.7</v>
      </c>
      <c r="F44" s="426">
        <v>47</v>
      </c>
      <c r="G44" s="426">
        <v>48.06</v>
      </c>
      <c r="H44" s="426">
        <v>48.1</v>
      </c>
      <c r="J44" s="417"/>
      <c r="K44" s="417"/>
      <c r="L44" s="417"/>
    </row>
    <row r="45" spans="1:12" ht="12.75" customHeight="1">
      <c r="A45" s="419" t="s">
        <v>63</v>
      </c>
      <c r="B45" s="419" t="s">
        <v>99</v>
      </c>
      <c r="C45" s="426">
        <v>43.6</v>
      </c>
      <c r="D45" s="426">
        <v>43.7</v>
      </c>
      <c r="E45" s="426">
        <v>43.5</v>
      </c>
      <c r="F45" s="426">
        <v>43</v>
      </c>
      <c r="G45" s="426">
        <v>43.1</v>
      </c>
      <c r="H45" s="426">
        <v>43</v>
      </c>
      <c r="J45" s="417"/>
      <c r="K45" s="417"/>
      <c r="L45" s="417"/>
    </row>
    <row r="46" spans="1:12" ht="12.75" customHeight="1">
      <c r="A46" s="415" t="s">
        <v>64</v>
      </c>
      <c r="B46" s="415" t="s">
        <v>99</v>
      </c>
      <c r="C46" s="425">
        <v>40.9</v>
      </c>
      <c r="D46" s="425">
        <v>41</v>
      </c>
      <c r="E46" s="425">
        <v>41.2</v>
      </c>
      <c r="F46" s="425">
        <v>40.6</v>
      </c>
      <c r="G46" s="425">
        <v>41.6</v>
      </c>
      <c r="H46" s="425">
        <v>41.4</v>
      </c>
      <c r="J46" s="417"/>
      <c r="K46" s="417"/>
      <c r="L46" s="417"/>
    </row>
    <row r="47" spans="1:12" ht="12.75" customHeight="1">
      <c r="A47" s="418" t="s">
        <v>140</v>
      </c>
      <c r="B47" s="418" t="s">
        <v>99</v>
      </c>
      <c r="C47" s="425">
        <v>44.8</v>
      </c>
      <c r="D47" s="425">
        <v>45.6</v>
      </c>
      <c r="E47" s="425">
        <v>45.7</v>
      </c>
      <c r="F47" s="425">
        <v>44.9</v>
      </c>
      <c r="G47" s="425">
        <v>47.6</v>
      </c>
      <c r="H47" s="425">
        <v>47.4</v>
      </c>
      <c r="J47" s="417"/>
      <c r="K47" s="417"/>
      <c r="L47" s="417"/>
    </row>
    <row r="48" spans="1:12" ht="12.75" customHeight="1">
      <c r="A48" s="418" t="s">
        <v>65</v>
      </c>
      <c r="B48" s="418" t="s">
        <v>99</v>
      </c>
      <c r="C48" s="425">
        <v>40</v>
      </c>
      <c r="D48" s="425">
        <v>40.1</v>
      </c>
      <c r="E48" s="425">
        <v>39.9</v>
      </c>
      <c r="F48" s="425">
        <v>39.4</v>
      </c>
      <c r="G48" s="425">
        <v>40</v>
      </c>
      <c r="H48" s="425">
        <v>39.700000000000003</v>
      </c>
      <c r="J48" s="417"/>
      <c r="K48" s="417"/>
      <c r="L48" s="417"/>
    </row>
    <row r="49" spans="1:12" ht="12.75" customHeight="1">
      <c r="A49" s="419" t="s">
        <v>66</v>
      </c>
      <c r="B49" s="419" t="s">
        <v>99</v>
      </c>
      <c r="C49" s="426">
        <v>39.200000000000003</v>
      </c>
      <c r="D49" s="426">
        <v>39.6</v>
      </c>
      <c r="E49" s="426">
        <v>39.700000000000003</v>
      </c>
      <c r="F49" s="426">
        <v>39.5</v>
      </c>
      <c r="G49" s="426">
        <v>40</v>
      </c>
      <c r="H49" s="426">
        <v>40.299999999999997</v>
      </c>
      <c r="J49" s="417"/>
      <c r="K49" s="417"/>
      <c r="L49" s="417"/>
    </row>
    <row r="50" spans="1:12" ht="12.75" customHeight="1">
      <c r="A50" s="421" t="s">
        <v>67</v>
      </c>
      <c r="B50" s="421" t="s">
        <v>99</v>
      </c>
      <c r="C50" s="427">
        <v>39.299999999999997</v>
      </c>
      <c r="D50" s="427">
        <v>39.5</v>
      </c>
      <c r="E50" s="427">
        <v>40.1</v>
      </c>
      <c r="F50" s="427">
        <v>39.299999999999997</v>
      </c>
      <c r="G50" s="427">
        <v>39.9</v>
      </c>
      <c r="H50" s="427">
        <v>40.700000000000003</v>
      </c>
      <c r="J50" s="417"/>
      <c r="K50" s="417"/>
      <c r="L50" s="417"/>
    </row>
    <row r="51" spans="1:12" ht="12.75" customHeight="1">
      <c r="A51" s="421" t="s">
        <v>68</v>
      </c>
      <c r="B51" s="421" t="s">
        <v>99</v>
      </c>
      <c r="C51" s="427">
        <v>39.1</v>
      </c>
      <c r="D51" s="427">
        <v>39.700000000000003</v>
      </c>
      <c r="E51" s="427">
        <v>39.4</v>
      </c>
      <c r="F51" s="427">
        <v>39.700000000000003</v>
      </c>
      <c r="G51" s="427">
        <v>40.1</v>
      </c>
      <c r="H51" s="427">
        <v>39.799999999999997</v>
      </c>
      <c r="J51" s="417"/>
      <c r="K51" s="417"/>
      <c r="L51" s="417"/>
    </row>
    <row r="52" spans="1:12" ht="12.75" customHeight="1">
      <c r="A52" s="419" t="s">
        <v>69</v>
      </c>
      <c r="B52" s="419" t="s">
        <v>99</v>
      </c>
      <c r="C52" s="426">
        <v>40.299999999999997</v>
      </c>
      <c r="D52" s="426">
        <v>40.299999999999997</v>
      </c>
      <c r="E52" s="426">
        <v>39.9</v>
      </c>
      <c r="F52" s="426">
        <v>39.4</v>
      </c>
      <c r="G52" s="426">
        <v>39.799999999999997</v>
      </c>
      <c r="H52" s="426">
        <v>39.200000000000003</v>
      </c>
      <c r="J52" s="417"/>
      <c r="K52" s="417"/>
      <c r="L52" s="417"/>
    </row>
    <row r="53" spans="1:12" ht="12.75" customHeight="1">
      <c r="A53" s="421" t="s">
        <v>70</v>
      </c>
      <c r="B53" s="421" t="s">
        <v>99</v>
      </c>
      <c r="C53" s="427">
        <v>40.799999999999997</v>
      </c>
      <c r="D53" s="427">
        <v>40.799999999999997</v>
      </c>
      <c r="E53" s="427">
        <v>39.9</v>
      </c>
      <c r="F53" s="427">
        <v>40.200000000000003</v>
      </c>
      <c r="G53" s="427">
        <v>40.299999999999997</v>
      </c>
      <c r="H53" s="427">
        <v>39.299999999999997</v>
      </c>
      <c r="J53" s="417"/>
      <c r="K53" s="417"/>
      <c r="L53" s="417"/>
    </row>
    <row r="54" spans="1:12" ht="12.75" customHeight="1">
      <c r="A54" s="421" t="s">
        <v>71</v>
      </c>
      <c r="B54" s="421" t="s">
        <v>99</v>
      </c>
      <c r="C54" s="427">
        <v>39.9</v>
      </c>
      <c r="D54" s="427">
        <v>39.9</v>
      </c>
      <c r="E54" s="427">
        <v>39.9</v>
      </c>
      <c r="F54" s="427">
        <v>38.9</v>
      </c>
      <c r="G54" s="427">
        <v>39.5</v>
      </c>
      <c r="H54" s="427">
        <v>39.200000000000003</v>
      </c>
      <c r="J54" s="417"/>
      <c r="K54" s="417"/>
      <c r="L54" s="417"/>
    </row>
    <row r="55" spans="1:12" ht="12.75" customHeight="1">
      <c r="A55" s="415" t="s">
        <v>72</v>
      </c>
      <c r="B55" s="415" t="s">
        <v>99</v>
      </c>
      <c r="C55" s="425">
        <v>44.3</v>
      </c>
      <c r="D55" s="425">
        <v>44.8</v>
      </c>
      <c r="E55" s="425">
        <v>45.2</v>
      </c>
      <c r="F55" s="425">
        <v>45.9</v>
      </c>
      <c r="G55" s="425">
        <v>48.2</v>
      </c>
      <c r="H55" s="425">
        <v>49.2</v>
      </c>
      <c r="J55" s="417"/>
      <c r="K55" s="417"/>
      <c r="L55" s="417"/>
    </row>
    <row r="56" spans="1:12" ht="12.75" customHeight="1">
      <c r="A56" s="415" t="s">
        <v>73</v>
      </c>
      <c r="B56" s="415" t="s">
        <v>99</v>
      </c>
      <c r="C56" s="425">
        <v>45.9</v>
      </c>
      <c r="D56" s="425">
        <v>46.6</v>
      </c>
      <c r="E56" s="425">
        <v>47.1</v>
      </c>
      <c r="F56" s="425">
        <v>47.8</v>
      </c>
      <c r="G56" s="425">
        <v>50.347499999999997</v>
      </c>
      <c r="H56" s="425">
        <v>49.3</v>
      </c>
      <c r="J56" s="417"/>
      <c r="K56" s="417"/>
      <c r="L56" s="417"/>
    </row>
    <row r="57" spans="1:12" ht="12.75" customHeight="1">
      <c r="A57" s="419" t="s">
        <v>74</v>
      </c>
      <c r="B57" s="419" t="s">
        <v>99</v>
      </c>
      <c r="C57" s="426">
        <v>46.1</v>
      </c>
      <c r="D57" s="426">
        <v>47</v>
      </c>
      <c r="E57" s="426">
        <v>47.5</v>
      </c>
      <c r="F57" s="426">
        <v>48.3</v>
      </c>
      <c r="G57" s="426">
        <v>51</v>
      </c>
      <c r="H57" s="426">
        <v>49.6</v>
      </c>
      <c r="J57" s="417"/>
      <c r="K57" s="417"/>
      <c r="L57" s="417"/>
    </row>
    <row r="58" spans="1:12" ht="12.75" customHeight="1">
      <c r="A58" s="421" t="s">
        <v>75</v>
      </c>
      <c r="B58" s="421" t="s">
        <v>99</v>
      </c>
      <c r="C58" s="427">
        <v>49.7</v>
      </c>
      <c r="D58" s="427">
        <v>49.7</v>
      </c>
      <c r="E58" s="427">
        <v>50.4</v>
      </c>
      <c r="F58" s="427">
        <v>51.8</v>
      </c>
      <c r="G58" s="427">
        <v>54.3</v>
      </c>
      <c r="H58" s="427">
        <v>50.4</v>
      </c>
      <c r="J58" s="417"/>
      <c r="K58" s="417"/>
      <c r="L58" s="417"/>
    </row>
    <row r="59" spans="1:12" ht="12.75" customHeight="1">
      <c r="A59" s="421" t="s">
        <v>76</v>
      </c>
      <c r="B59" s="421" t="s">
        <v>99</v>
      </c>
      <c r="C59" s="427">
        <v>45.8</v>
      </c>
      <c r="D59" s="427">
        <v>46.8</v>
      </c>
      <c r="E59" s="427">
        <v>47.4</v>
      </c>
      <c r="F59" s="427">
        <v>47.8</v>
      </c>
      <c r="G59" s="427">
        <v>50.5</v>
      </c>
      <c r="H59" s="427">
        <v>49.6</v>
      </c>
      <c r="J59" s="417"/>
      <c r="K59" s="417"/>
      <c r="L59" s="417"/>
    </row>
    <row r="60" spans="1:12" ht="12.75" customHeight="1">
      <c r="A60" s="421" t="s">
        <v>77</v>
      </c>
      <c r="B60" s="421" t="s">
        <v>99</v>
      </c>
      <c r="C60" s="427">
        <v>45.8</v>
      </c>
      <c r="D60" s="427">
        <v>47</v>
      </c>
      <c r="E60" s="427">
        <v>47.2</v>
      </c>
      <c r="F60" s="427">
        <v>47.5</v>
      </c>
      <c r="G60" s="427">
        <v>50.2</v>
      </c>
      <c r="H60" s="427">
        <v>49.3</v>
      </c>
      <c r="J60" s="417"/>
      <c r="K60" s="417"/>
      <c r="L60" s="417"/>
    </row>
    <row r="61" spans="1:12" ht="12.75" customHeight="1">
      <c r="A61" s="419" t="s">
        <v>78</v>
      </c>
      <c r="B61" s="419" t="s">
        <v>99</v>
      </c>
      <c r="C61" s="426">
        <v>45.5</v>
      </c>
      <c r="D61" s="426">
        <v>45.8</v>
      </c>
      <c r="E61" s="426">
        <v>46.2</v>
      </c>
      <c r="F61" s="426">
        <v>46.6</v>
      </c>
      <c r="G61" s="426">
        <v>48.6</v>
      </c>
      <c r="H61" s="426">
        <v>48.4</v>
      </c>
      <c r="J61" s="417"/>
      <c r="K61" s="417"/>
      <c r="L61" s="417"/>
    </row>
    <row r="62" spans="1:12" ht="12.75" customHeight="1">
      <c r="A62" s="415" t="s">
        <v>147</v>
      </c>
      <c r="B62" s="415" t="s">
        <v>99</v>
      </c>
      <c r="C62" s="425">
        <v>33.299999999999997</v>
      </c>
      <c r="D62" s="425">
        <v>33.200000000000003</v>
      </c>
      <c r="E62" s="425">
        <v>33.6</v>
      </c>
      <c r="F62" s="425">
        <v>33.299999999999997</v>
      </c>
      <c r="G62" s="425">
        <v>34.200000000000003</v>
      </c>
      <c r="H62" s="425" t="s">
        <v>47</v>
      </c>
      <c r="J62" s="417"/>
      <c r="K62" s="417"/>
      <c r="L62" s="417"/>
    </row>
    <row r="63" spans="1:12" ht="12.75" customHeight="1" thickBot="1">
      <c r="A63" s="423" t="s">
        <v>79</v>
      </c>
      <c r="B63" s="423" t="s">
        <v>99</v>
      </c>
      <c r="C63" s="428">
        <v>33.299999999999997</v>
      </c>
      <c r="D63" s="428">
        <v>33.200000000000003</v>
      </c>
      <c r="E63" s="428">
        <v>33.6</v>
      </c>
      <c r="F63" s="428">
        <v>33.299999999999997</v>
      </c>
      <c r="G63" s="428">
        <v>34.200000000000003</v>
      </c>
      <c r="H63" s="428" t="s">
        <v>47</v>
      </c>
      <c r="J63" s="417"/>
      <c r="K63" s="417"/>
      <c r="L63" s="417"/>
    </row>
    <row r="64" spans="1:12" ht="12.75" customHeight="1">
      <c r="A64" s="415" t="s">
        <v>52</v>
      </c>
      <c r="B64" s="415" t="s">
        <v>50</v>
      </c>
      <c r="C64" s="429">
        <v>6579</v>
      </c>
      <c r="D64" s="429">
        <v>6579</v>
      </c>
      <c r="E64" s="429">
        <v>6566</v>
      </c>
      <c r="F64" s="429">
        <v>6583</v>
      </c>
      <c r="G64" s="429">
        <v>6586.48</v>
      </c>
      <c r="H64" s="429">
        <v>6622</v>
      </c>
      <c r="J64" s="417"/>
      <c r="K64" s="417"/>
      <c r="L64" s="417"/>
    </row>
    <row r="65" spans="1:12" ht="12.75" customHeight="1">
      <c r="A65" s="418" t="s">
        <v>53</v>
      </c>
      <c r="B65" s="418" t="s">
        <v>50</v>
      </c>
      <c r="C65" s="429">
        <v>10413</v>
      </c>
      <c r="D65" s="429">
        <v>10542</v>
      </c>
      <c r="E65" s="429">
        <v>10232</v>
      </c>
      <c r="F65" s="429">
        <v>10653</v>
      </c>
      <c r="G65" s="429">
        <v>10615.07</v>
      </c>
      <c r="H65" s="429">
        <v>10772</v>
      </c>
      <c r="J65" s="417"/>
      <c r="K65" s="417"/>
      <c r="L65" s="417"/>
    </row>
    <row r="66" spans="1:12" ht="12.75" customHeight="1">
      <c r="A66" s="419" t="s">
        <v>54</v>
      </c>
      <c r="B66" s="419" t="s">
        <v>50</v>
      </c>
      <c r="C66" s="430">
        <v>10531</v>
      </c>
      <c r="D66" s="430">
        <v>10658</v>
      </c>
      <c r="E66" s="430">
        <v>10367</v>
      </c>
      <c r="F66" s="430">
        <v>10369</v>
      </c>
      <c r="G66" s="430">
        <v>10624.98</v>
      </c>
      <c r="H66" s="430">
        <v>10652</v>
      </c>
      <c r="J66" s="417"/>
      <c r="K66" s="417"/>
      <c r="L66" s="417"/>
    </row>
    <row r="67" spans="1:12" ht="12.75" customHeight="1">
      <c r="A67" s="419" t="s">
        <v>55</v>
      </c>
      <c r="B67" s="419" t="s">
        <v>50</v>
      </c>
      <c r="C67" s="430">
        <v>11301</v>
      </c>
      <c r="D67" s="430">
        <v>11320</v>
      </c>
      <c r="E67" s="430">
        <v>10680</v>
      </c>
      <c r="F67" s="430">
        <v>11692</v>
      </c>
      <c r="G67" s="430">
        <v>11416.14</v>
      </c>
      <c r="H67" s="430">
        <v>11490</v>
      </c>
      <c r="J67" s="417"/>
      <c r="K67" s="417"/>
      <c r="L67" s="417"/>
    </row>
    <row r="68" spans="1:12" ht="12.75" customHeight="1">
      <c r="A68" s="419" t="s">
        <v>56</v>
      </c>
      <c r="B68" s="419" t="s">
        <v>50</v>
      </c>
      <c r="C68" s="430">
        <v>9413</v>
      </c>
      <c r="D68" s="430">
        <v>10283</v>
      </c>
      <c r="E68" s="430">
        <v>10158</v>
      </c>
      <c r="F68" s="430">
        <v>10962</v>
      </c>
      <c r="G68" s="430">
        <v>11145.01</v>
      </c>
      <c r="H68" s="430">
        <v>12411</v>
      </c>
      <c r="J68" s="417"/>
      <c r="K68" s="417"/>
      <c r="L68" s="417"/>
    </row>
    <row r="69" spans="1:12" ht="12.75" customHeight="1">
      <c r="A69" s="419" t="s">
        <v>57</v>
      </c>
      <c r="B69" s="419" t="s">
        <v>50</v>
      </c>
      <c r="C69" s="430">
        <v>11058</v>
      </c>
      <c r="D69" s="430">
        <v>10699</v>
      </c>
      <c r="E69" s="430">
        <v>10992</v>
      </c>
      <c r="F69" s="430">
        <v>10986</v>
      </c>
      <c r="G69" s="430">
        <v>10604.7</v>
      </c>
      <c r="H69" s="430">
        <v>10454</v>
      </c>
      <c r="J69" s="417"/>
      <c r="K69" s="417"/>
      <c r="L69" s="417"/>
    </row>
    <row r="70" spans="1:12" ht="12.75" customHeight="1">
      <c r="A70" s="418" t="s">
        <v>58</v>
      </c>
      <c r="B70" s="418" t="s">
        <v>50</v>
      </c>
      <c r="C70" s="429">
        <v>8453</v>
      </c>
      <c r="D70" s="429">
        <v>8373</v>
      </c>
      <c r="E70" s="429">
        <v>8315</v>
      </c>
      <c r="F70" s="429">
        <v>7940</v>
      </c>
      <c r="G70" s="429">
        <v>7871.81</v>
      </c>
      <c r="H70" s="429">
        <v>7872</v>
      </c>
      <c r="J70" s="417"/>
      <c r="K70" s="417"/>
      <c r="L70" s="417"/>
    </row>
    <row r="71" spans="1:12" ht="12.75" customHeight="1">
      <c r="A71" s="419" t="s">
        <v>59</v>
      </c>
      <c r="B71" s="419" t="s">
        <v>50</v>
      </c>
      <c r="C71" s="430">
        <v>8427</v>
      </c>
      <c r="D71" s="430">
        <v>8374</v>
      </c>
      <c r="E71" s="430">
        <v>8297</v>
      </c>
      <c r="F71" s="430">
        <v>8482</v>
      </c>
      <c r="G71" s="430">
        <v>8526.6</v>
      </c>
      <c r="H71" s="430">
        <v>8590</v>
      </c>
      <c r="J71" s="417"/>
      <c r="K71" s="417"/>
      <c r="L71" s="417"/>
    </row>
    <row r="72" spans="1:12" ht="12.75" customHeight="1">
      <c r="A72" s="419" t="s">
        <v>60</v>
      </c>
      <c r="B72" s="419" t="s">
        <v>50</v>
      </c>
      <c r="C72" s="430">
        <v>7111</v>
      </c>
      <c r="D72" s="430">
        <v>7117</v>
      </c>
      <c r="E72" s="430">
        <v>7151</v>
      </c>
      <c r="F72" s="430">
        <v>6576</v>
      </c>
      <c r="G72" s="430">
        <v>6612.42</v>
      </c>
      <c r="H72" s="430">
        <v>6625</v>
      </c>
      <c r="J72" s="417"/>
      <c r="K72" s="417"/>
      <c r="L72" s="417"/>
    </row>
    <row r="73" spans="1:12" ht="12.75" customHeight="1">
      <c r="A73" s="418" t="s">
        <v>61</v>
      </c>
      <c r="B73" s="418" t="s">
        <v>50</v>
      </c>
      <c r="C73" s="429">
        <v>5693</v>
      </c>
      <c r="D73" s="429">
        <v>5698</v>
      </c>
      <c r="E73" s="429">
        <v>5707</v>
      </c>
      <c r="F73" s="429">
        <v>5770</v>
      </c>
      <c r="G73" s="429">
        <v>5806.36</v>
      </c>
      <c r="H73" s="429">
        <v>5842</v>
      </c>
      <c r="J73" s="417"/>
      <c r="K73" s="417"/>
      <c r="L73" s="417"/>
    </row>
    <row r="74" spans="1:12" ht="12.75" customHeight="1">
      <c r="A74" s="419" t="s">
        <v>62</v>
      </c>
      <c r="B74" s="419" t="s">
        <v>50</v>
      </c>
      <c r="C74" s="430">
        <v>6473</v>
      </c>
      <c r="D74" s="430">
        <v>6451</v>
      </c>
      <c r="E74" s="430">
        <v>6405</v>
      </c>
      <c r="F74" s="430">
        <v>6420</v>
      </c>
      <c r="G74" s="430">
        <v>6490.73</v>
      </c>
      <c r="H74" s="430">
        <v>6538</v>
      </c>
      <c r="J74" s="417"/>
      <c r="K74" s="417"/>
      <c r="L74" s="417"/>
    </row>
    <row r="75" spans="1:12" ht="12.75" customHeight="1">
      <c r="A75" s="419" t="s">
        <v>63</v>
      </c>
      <c r="B75" s="419" t="s">
        <v>50</v>
      </c>
      <c r="C75" s="430">
        <v>5990</v>
      </c>
      <c r="D75" s="430">
        <v>6058</v>
      </c>
      <c r="E75" s="430">
        <v>6100</v>
      </c>
      <c r="F75" s="430">
        <v>6189</v>
      </c>
      <c r="G75" s="430">
        <v>6058.15</v>
      </c>
      <c r="H75" s="430">
        <v>6067</v>
      </c>
      <c r="J75" s="417"/>
      <c r="K75" s="417"/>
      <c r="L75" s="417"/>
    </row>
    <row r="76" spans="1:12" ht="12.75" customHeight="1">
      <c r="A76" s="415" t="s">
        <v>64</v>
      </c>
      <c r="B76" s="415" t="s">
        <v>50</v>
      </c>
      <c r="C76" s="429">
        <v>5349</v>
      </c>
      <c r="D76" s="429">
        <v>5286</v>
      </c>
      <c r="E76" s="429">
        <v>5374</v>
      </c>
      <c r="F76" s="429">
        <v>5454</v>
      </c>
      <c r="G76" s="429">
        <v>5477.5</v>
      </c>
      <c r="H76" s="429">
        <v>5581</v>
      </c>
      <c r="J76" s="417"/>
      <c r="K76" s="417"/>
      <c r="L76" s="417"/>
    </row>
    <row r="77" spans="1:12" ht="12.75" customHeight="1">
      <c r="A77" s="418" t="s">
        <v>140</v>
      </c>
      <c r="B77" s="418" t="s">
        <v>50</v>
      </c>
      <c r="C77" s="429">
        <v>6699</v>
      </c>
      <c r="D77" s="429">
        <v>6611</v>
      </c>
      <c r="E77" s="429">
        <v>6644</v>
      </c>
      <c r="F77" s="429">
        <v>6793</v>
      </c>
      <c r="G77" s="429">
        <v>6920.86</v>
      </c>
      <c r="H77" s="429">
        <v>7062</v>
      </c>
      <c r="J77" s="417"/>
      <c r="K77" s="417"/>
      <c r="L77" s="417"/>
    </row>
    <row r="78" spans="1:12" ht="12.75" customHeight="1">
      <c r="A78" s="418" t="s">
        <v>65</v>
      </c>
      <c r="B78" s="418" t="s">
        <v>50</v>
      </c>
      <c r="C78" s="429">
        <v>5111</v>
      </c>
      <c r="D78" s="429">
        <v>5096</v>
      </c>
      <c r="E78" s="429">
        <v>5094</v>
      </c>
      <c r="F78" s="429">
        <v>5183</v>
      </c>
      <c r="G78" s="429">
        <v>5191.99</v>
      </c>
      <c r="H78" s="429">
        <v>5262</v>
      </c>
      <c r="J78" s="417"/>
      <c r="K78" s="417"/>
      <c r="L78" s="417"/>
    </row>
    <row r="79" spans="1:12" ht="12.75" customHeight="1">
      <c r="A79" s="419" t="s">
        <v>66</v>
      </c>
      <c r="B79" s="419" t="s">
        <v>50</v>
      </c>
      <c r="C79" s="430">
        <v>4906</v>
      </c>
      <c r="D79" s="430">
        <v>4924</v>
      </c>
      <c r="E79" s="430">
        <v>5038</v>
      </c>
      <c r="F79" s="430">
        <v>5182</v>
      </c>
      <c r="G79" s="430">
        <v>5185.55</v>
      </c>
      <c r="H79" s="430">
        <v>5265</v>
      </c>
      <c r="J79" s="417"/>
      <c r="K79" s="417"/>
      <c r="L79" s="417"/>
    </row>
    <row r="80" spans="1:12" ht="12.75" customHeight="1">
      <c r="A80" s="421" t="s">
        <v>67</v>
      </c>
      <c r="B80" s="421" t="s">
        <v>50</v>
      </c>
      <c r="C80" s="431">
        <v>5942</v>
      </c>
      <c r="D80" s="431">
        <v>5910</v>
      </c>
      <c r="E80" s="431">
        <v>5915</v>
      </c>
      <c r="F80" s="431">
        <v>6207</v>
      </c>
      <c r="G80" s="431">
        <v>6145.22</v>
      </c>
      <c r="H80" s="431">
        <v>6239</v>
      </c>
      <c r="J80" s="417"/>
      <c r="K80" s="417"/>
      <c r="L80" s="417"/>
    </row>
    <row r="81" spans="1:12" ht="12.75" customHeight="1">
      <c r="A81" s="421" t="s">
        <v>68</v>
      </c>
      <c r="B81" s="421" t="s">
        <v>50</v>
      </c>
      <c r="C81" s="431">
        <v>4359</v>
      </c>
      <c r="D81" s="431">
        <v>4397</v>
      </c>
      <c r="E81" s="431">
        <v>4525</v>
      </c>
      <c r="F81" s="431">
        <v>4554</v>
      </c>
      <c r="G81" s="431">
        <v>4579.7</v>
      </c>
      <c r="H81" s="431">
        <v>4617</v>
      </c>
      <c r="J81" s="417"/>
      <c r="K81" s="417"/>
      <c r="L81" s="417"/>
    </row>
    <row r="82" spans="1:12" ht="12.75" customHeight="1">
      <c r="A82" s="419" t="s">
        <v>69</v>
      </c>
      <c r="B82" s="419" t="s">
        <v>50</v>
      </c>
      <c r="C82" s="430">
        <v>5187</v>
      </c>
      <c r="D82" s="430">
        <v>5154</v>
      </c>
      <c r="E82" s="430">
        <v>5118</v>
      </c>
      <c r="F82" s="430">
        <v>5184</v>
      </c>
      <c r="G82" s="430">
        <v>5160</v>
      </c>
      <c r="H82" s="430">
        <v>5231</v>
      </c>
      <c r="J82" s="417"/>
      <c r="K82" s="417"/>
      <c r="L82" s="417"/>
    </row>
    <row r="83" spans="1:12" ht="12.75" customHeight="1">
      <c r="A83" s="421" t="s">
        <v>70</v>
      </c>
      <c r="B83" s="421" t="s">
        <v>50</v>
      </c>
      <c r="C83" s="431">
        <v>6123</v>
      </c>
      <c r="D83" s="431">
        <v>6036</v>
      </c>
      <c r="E83" s="431">
        <v>5718</v>
      </c>
      <c r="F83" s="431">
        <v>6023</v>
      </c>
      <c r="G83" s="431">
        <v>6105.45</v>
      </c>
      <c r="H83" s="431">
        <v>6202</v>
      </c>
      <c r="J83" s="417"/>
      <c r="K83" s="417"/>
      <c r="L83" s="417"/>
    </row>
    <row r="84" spans="1:12" ht="12.75" customHeight="1">
      <c r="A84" s="421" t="s">
        <v>71</v>
      </c>
      <c r="B84" s="421" t="s">
        <v>50</v>
      </c>
      <c r="C84" s="431">
        <v>4748</v>
      </c>
      <c r="D84" s="431">
        <v>4740</v>
      </c>
      <c r="E84" s="431">
        <v>4825</v>
      </c>
      <c r="F84" s="431">
        <v>4793</v>
      </c>
      <c r="G84" s="431">
        <v>4750.45</v>
      </c>
      <c r="H84" s="431">
        <v>4804</v>
      </c>
      <c r="J84" s="417"/>
      <c r="K84" s="417"/>
      <c r="L84" s="417"/>
    </row>
    <row r="85" spans="1:12" ht="12.75" customHeight="1">
      <c r="A85" s="415" t="s">
        <v>72</v>
      </c>
      <c r="B85" s="415" t="s">
        <v>50</v>
      </c>
      <c r="C85" s="429">
        <v>5646</v>
      </c>
      <c r="D85" s="429">
        <v>5723</v>
      </c>
      <c r="E85" s="429">
        <v>5777</v>
      </c>
      <c r="F85" s="429">
        <v>6021</v>
      </c>
      <c r="G85" s="429">
        <v>6239.84</v>
      </c>
      <c r="H85" s="429">
        <v>6418</v>
      </c>
      <c r="J85" s="417"/>
      <c r="K85" s="417"/>
      <c r="L85" s="417"/>
    </row>
    <row r="86" spans="1:12" ht="12.75" customHeight="1">
      <c r="A86" s="415" t="s">
        <v>73</v>
      </c>
      <c r="B86" s="415" t="s">
        <v>50</v>
      </c>
      <c r="C86" s="429">
        <v>5796</v>
      </c>
      <c r="D86" s="429">
        <v>5892</v>
      </c>
      <c r="E86" s="429">
        <v>5964</v>
      </c>
      <c r="F86" s="429">
        <v>6245</v>
      </c>
      <c r="G86" s="429">
        <v>6517.94</v>
      </c>
      <c r="H86" s="429">
        <v>6415</v>
      </c>
      <c r="J86" s="417"/>
      <c r="K86" s="417"/>
      <c r="L86" s="417"/>
    </row>
    <row r="87" spans="1:12" ht="12.75" customHeight="1">
      <c r="A87" s="419" t="s">
        <v>74</v>
      </c>
      <c r="B87" s="419" t="s">
        <v>50</v>
      </c>
      <c r="C87" s="430">
        <v>6282</v>
      </c>
      <c r="D87" s="430">
        <v>6374</v>
      </c>
      <c r="E87" s="430">
        <v>6454</v>
      </c>
      <c r="F87" s="430">
        <v>6773</v>
      </c>
      <c r="G87" s="430">
        <v>7091.95</v>
      </c>
      <c r="H87" s="430">
        <v>6909</v>
      </c>
      <c r="J87" s="417"/>
      <c r="K87" s="417"/>
      <c r="L87" s="417"/>
    </row>
    <row r="88" spans="1:12" ht="12.75" customHeight="1">
      <c r="A88" s="421" t="s">
        <v>75</v>
      </c>
      <c r="B88" s="421" t="s">
        <v>50</v>
      </c>
      <c r="C88" s="431">
        <v>7999</v>
      </c>
      <c r="D88" s="431">
        <v>7479</v>
      </c>
      <c r="E88" s="431">
        <v>7696</v>
      </c>
      <c r="F88" s="431">
        <v>8595</v>
      </c>
      <c r="G88" s="431">
        <v>9138.65</v>
      </c>
      <c r="H88" s="431">
        <v>8506</v>
      </c>
      <c r="J88" s="417"/>
      <c r="K88" s="417"/>
      <c r="L88" s="417"/>
    </row>
    <row r="89" spans="1:12" ht="12.75" customHeight="1">
      <c r="A89" s="421" t="s">
        <v>76</v>
      </c>
      <c r="B89" s="421" t="s">
        <v>50</v>
      </c>
      <c r="C89" s="431">
        <v>6491</v>
      </c>
      <c r="D89" s="431">
        <v>6644</v>
      </c>
      <c r="E89" s="431">
        <v>6751</v>
      </c>
      <c r="F89" s="431">
        <v>6967</v>
      </c>
      <c r="G89" s="431">
        <v>7285.28</v>
      </c>
      <c r="H89" s="431">
        <v>7218</v>
      </c>
      <c r="J89" s="417"/>
      <c r="K89" s="417"/>
      <c r="L89" s="417"/>
    </row>
    <row r="90" spans="1:12" ht="12.75" customHeight="1">
      <c r="A90" s="421" t="s">
        <v>77</v>
      </c>
      <c r="B90" s="421" t="s">
        <v>50</v>
      </c>
      <c r="C90" s="431">
        <v>4766</v>
      </c>
      <c r="D90" s="431">
        <v>4814</v>
      </c>
      <c r="E90" s="431">
        <v>4758</v>
      </c>
      <c r="F90" s="431">
        <v>4763</v>
      </c>
      <c r="G90" s="431">
        <v>4971.32</v>
      </c>
      <c r="H90" s="431">
        <v>4874</v>
      </c>
      <c r="J90" s="417"/>
      <c r="K90" s="417"/>
      <c r="L90" s="417"/>
    </row>
    <row r="91" spans="1:12" ht="12.75" customHeight="1">
      <c r="A91" s="419" t="s">
        <v>78</v>
      </c>
      <c r="B91" s="419" t="s">
        <v>50</v>
      </c>
      <c r="C91" s="430">
        <v>4950</v>
      </c>
      <c r="D91" s="430">
        <v>5022</v>
      </c>
      <c r="E91" s="430">
        <v>5078</v>
      </c>
      <c r="F91" s="430">
        <v>5212</v>
      </c>
      <c r="G91" s="430">
        <v>5400.7</v>
      </c>
      <c r="H91" s="430">
        <v>5422</v>
      </c>
      <c r="J91" s="417"/>
      <c r="K91" s="417"/>
      <c r="L91" s="417"/>
    </row>
    <row r="92" spans="1:12" ht="12.75" customHeight="1">
      <c r="A92" s="415" t="s">
        <v>147</v>
      </c>
      <c r="B92" s="415" t="s">
        <v>50</v>
      </c>
      <c r="C92" s="429">
        <v>4809</v>
      </c>
      <c r="D92" s="429">
        <v>4831</v>
      </c>
      <c r="E92" s="429">
        <v>4862</v>
      </c>
      <c r="F92" s="429">
        <v>4864</v>
      </c>
      <c r="G92" s="429">
        <v>4872.38</v>
      </c>
      <c r="H92" s="429" t="s">
        <v>47</v>
      </c>
      <c r="J92" s="417"/>
      <c r="K92" s="417"/>
      <c r="L92" s="417"/>
    </row>
    <row r="93" spans="1:12" ht="12.75" customHeight="1" thickBot="1">
      <c r="A93" s="423" t="s">
        <v>79</v>
      </c>
      <c r="B93" s="423" t="s">
        <v>50</v>
      </c>
      <c r="C93" s="432">
        <v>4809</v>
      </c>
      <c r="D93" s="432">
        <v>4831</v>
      </c>
      <c r="E93" s="432">
        <v>4862</v>
      </c>
      <c r="F93" s="432">
        <v>4864</v>
      </c>
      <c r="G93" s="432">
        <v>4872.38</v>
      </c>
      <c r="H93" s="432" t="s">
        <v>47</v>
      </c>
      <c r="J93" s="417"/>
      <c r="K93" s="417"/>
      <c r="L93" s="417"/>
    </row>
    <row r="94" spans="1:12" ht="12.75" customHeight="1">
      <c r="A94" s="415" t="s">
        <v>52</v>
      </c>
      <c r="B94" s="415" t="s">
        <v>51</v>
      </c>
      <c r="C94" s="433">
        <v>6326</v>
      </c>
      <c r="D94" s="434">
        <v>6354</v>
      </c>
      <c r="E94" s="433">
        <v>6400</v>
      </c>
      <c r="F94" s="433">
        <v>6379</v>
      </c>
      <c r="G94" s="433">
        <v>6362.28</v>
      </c>
      <c r="H94" s="433">
        <v>6418</v>
      </c>
      <c r="J94" s="417"/>
      <c r="K94" s="417"/>
      <c r="L94" s="417"/>
    </row>
    <row r="95" spans="1:12" ht="12.75" customHeight="1">
      <c r="A95" s="418" t="s">
        <v>53</v>
      </c>
      <c r="B95" s="418" t="s">
        <v>51</v>
      </c>
      <c r="C95" s="433">
        <v>10389</v>
      </c>
      <c r="D95" s="434">
        <v>10437</v>
      </c>
      <c r="E95" s="433">
        <v>10183</v>
      </c>
      <c r="F95" s="433">
        <v>10461</v>
      </c>
      <c r="G95" s="433">
        <v>10563.94</v>
      </c>
      <c r="H95" s="433">
        <v>10706</v>
      </c>
      <c r="J95" s="417"/>
      <c r="K95" s="417"/>
      <c r="L95" s="417"/>
    </row>
    <row r="96" spans="1:12" ht="12.75" customHeight="1">
      <c r="A96" s="419" t="s">
        <v>54</v>
      </c>
      <c r="B96" s="419" t="s">
        <v>51</v>
      </c>
      <c r="C96" s="435">
        <v>10371</v>
      </c>
      <c r="D96" s="436">
        <v>10421</v>
      </c>
      <c r="E96" s="435">
        <v>10250</v>
      </c>
      <c r="F96" s="435">
        <v>10254</v>
      </c>
      <c r="G96" s="435">
        <v>10512.5</v>
      </c>
      <c r="H96" s="435">
        <v>10562</v>
      </c>
      <c r="J96" s="417"/>
      <c r="K96" s="417"/>
      <c r="L96" s="417"/>
    </row>
    <row r="97" spans="1:12" ht="12.75" customHeight="1">
      <c r="A97" s="419" t="s">
        <v>55</v>
      </c>
      <c r="B97" s="419" t="s">
        <v>51</v>
      </c>
      <c r="C97" s="435">
        <v>11070</v>
      </c>
      <c r="D97" s="436">
        <v>11132</v>
      </c>
      <c r="E97" s="435">
        <v>10506</v>
      </c>
      <c r="F97" s="435">
        <v>11233</v>
      </c>
      <c r="G97" s="435">
        <v>11052.75</v>
      </c>
      <c r="H97" s="435">
        <v>11269</v>
      </c>
      <c r="J97" s="417"/>
      <c r="K97" s="417"/>
      <c r="L97" s="417"/>
    </row>
    <row r="98" spans="1:12" ht="12.75" customHeight="1">
      <c r="A98" s="419" t="s">
        <v>56</v>
      </c>
      <c r="B98" s="419" t="s">
        <v>51</v>
      </c>
      <c r="C98" s="435">
        <v>9094</v>
      </c>
      <c r="D98" s="436">
        <v>10311</v>
      </c>
      <c r="E98" s="435">
        <v>10394</v>
      </c>
      <c r="F98" s="435">
        <v>10780</v>
      </c>
      <c r="G98" s="435">
        <v>10757.92</v>
      </c>
      <c r="H98" s="435">
        <v>12269</v>
      </c>
      <c r="J98" s="417"/>
      <c r="K98" s="417"/>
      <c r="L98" s="417"/>
    </row>
    <row r="99" spans="1:12" ht="12.75" customHeight="1">
      <c r="A99" s="419" t="s">
        <v>57</v>
      </c>
      <c r="B99" s="419" t="s">
        <v>51</v>
      </c>
      <c r="C99" s="435">
        <v>10315</v>
      </c>
      <c r="D99" s="436">
        <v>9984</v>
      </c>
      <c r="E99" s="435">
        <v>10408</v>
      </c>
      <c r="F99" s="435">
        <v>10173</v>
      </c>
      <c r="G99" s="435">
        <v>10315.25</v>
      </c>
      <c r="H99" s="435">
        <v>10137</v>
      </c>
      <c r="J99" s="417"/>
      <c r="K99" s="417"/>
      <c r="L99" s="417"/>
    </row>
    <row r="100" spans="1:12" ht="12.75" customHeight="1">
      <c r="A100" s="418" t="s">
        <v>58</v>
      </c>
      <c r="B100" s="418" t="s">
        <v>51</v>
      </c>
      <c r="C100" s="433">
        <v>8052</v>
      </c>
      <c r="D100" s="434">
        <v>8053</v>
      </c>
      <c r="E100" s="433">
        <v>8046</v>
      </c>
      <c r="F100" s="433">
        <v>7858</v>
      </c>
      <c r="G100" s="433">
        <v>7823.17</v>
      </c>
      <c r="H100" s="433">
        <v>7810</v>
      </c>
      <c r="J100" s="417"/>
      <c r="K100" s="417"/>
      <c r="L100" s="417"/>
    </row>
    <row r="101" spans="1:12" ht="12.75" customHeight="1">
      <c r="A101" s="419" t="s">
        <v>59</v>
      </c>
      <c r="B101" s="419" t="s">
        <v>51</v>
      </c>
      <c r="C101" s="435">
        <v>8439</v>
      </c>
      <c r="D101" s="436">
        <v>8347</v>
      </c>
      <c r="E101" s="435">
        <v>8343</v>
      </c>
      <c r="F101" s="435">
        <v>8499</v>
      </c>
      <c r="G101" s="435">
        <v>8543.08</v>
      </c>
      <c r="H101" s="435">
        <v>8621</v>
      </c>
      <c r="J101" s="417"/>
      <c r="K101" s="417"/>
      <c r="L101" s="417"/>
    </row>
    <row r="102" spans="1:12" ht="12.75" customHeight="1">
      <c r="A102" s="419" t="s">
        <v>60</v>
      </c>
      <c r="B102" s="419" t="s">
        <v>51</v>
      </c>
      <c r="C102" s="435">
        <v>7115</v>
      </c>
      <c r="D102" s="436">
        <v>7078</v>
      </c>
      <c r="E102" s="435">
        <v>7100</v>
      </c>
      <c r="F102" s="435">
        <v>6526</v>
      </c>
      <c r="G102" s="435">
        <v>6388.75</v>
      </c>
      <c r="H102" s="435">
        <v>6400</v>
      </c>
      <c r="J102" s="417"/>
      <c r="K102" s="417"/>
      <c r="L102" s="417"/>
    </row>
    <row r="103" spans="1:12" ht="12.75" customHeight="1">
      <c r="A103" s="418" t="s">
        <v>61</v>
      </c>
      <c r="B103" s="418" t="s">
        <v>51</v>
      </c>
      <c r="C103" s="433">
        <v>5582</v>
      </c>
      <c r="D103" s="434">
        <v>5576</v>
      </c>
      <c r="E103" s="433">
        <v>5603</v>
      </c>
      <c r="F103" s="433">
        <v>5675</v>
      </c>
      <c r="G103" s="433">
        <v>5724.25</v>
      </c>
      <c r="H103" s="433">
        <v>5765</v>
      </c>
      <c r="J103" s="417"/>
      <c r="K103" s="417"/>
      <c r="L103" s="417"/>
    </row>
    <row r="104" spans="1:12" ht="12.75" customHeight="1">
      <c r="A104" s="419" t="s">
        <v>62</v>
      </c>
      <c r="B104" s="419" t="s">
        <v>51</v>
      </c>
      <c r="C104" s="435">
        <v>6358</v>
      </c>
      <c r="D104" s="436">
        <v>6309</v>
      </c>
      <c r="E104" s="435">
        <v>6318</v>
      </c>
      <c r="F104" s="435">
        <v>6277</v>
      </c>
      <c r="G104" s="435">
        <v>6349.33</v>
      </c>
      <c r="H104" s="435">
        <v>6394</v>
      </c>
      <c r="J104" s="417"/>
      <c r="K104" s="417"/>
      <c r="L104" s="417"/>
    </row>
    <row r="105" spans="1:12" ht="12.75" customHeight="1">
      <c r="A105" s="419" t="s">
        <v>63</v>
      </c>
      <c r="B105" s="419" t="s">
        <v>51</v>
      </c>
      <c r="C105" s="435">
        <v>5766</v>
      </c>
      <c r="D105" s="436">
        <v>5854</v>
      </c>
      <c r="E105" s="435">
        <v>5941</v>
      </c>
      <c r="F105" s="435">
        <v>6064</v>
      </c>
      <c r="G105" s="435">
        <v>5892.5</v>
      </c>
      <c r="H105" s="435">
        <v>5956</v>
      </c>
      <c r="J105" s="417"/>
      <c r="K105" s="417"/>
      <c r="L105" s="417"/>
    </row>
    <row r="106" spans="1:12" ht="12.75" customHeight="1">
      <c r="A106" s="415" t="s">
        <v>64</v>
      </c>
      <c r="B106" s="415" t="s">
        <v>51</v>
      </c>
      <c r="C106" s="433">
        <v>5073</v>
      </c>
      <c r="D106" s="434">
        <v>5034</v>
      </c>
      <c r="E106" s="433">
        <v>5072</v>
      </c>
      <c r="F106" s="433">
        <v>5119</v>
      </c>
      <c r="G106" s="433">
        <v>5179.42</v>
      </c>
      <c r="H106" s="433">
        <v>5241</v>
      </c>
      <c r="J106" s="417"/>
      <c r="K106" s="417"/>
      <c r="L106" s="417"/>
    </row>
    <row r="107" spans="1:12" ht="12.75" customHeight="1">
      <c r="A107" s="418" t="s">
        <v>140</v>
      </c>
      <c r="B107" s="418" t="s">
        <v>51</v>
      </c>
      <c r="C107" s="433">
        <v>6513</v>
      </c>
      <c r="D107" s="434">
        <v>6438</v>
      </c>
      <c r="E107" s="433">
        <v>6353</v>
      </c>
      <c r="F107" s="433">
        <v>6567</v>
      </c>
      <c r="G107" s="433">
        <v>6752.25</v>
      </c>
      <c r="H107" s="433">
        <v>6824</v>
      </c>
      <c r="J107" s="417"/>
      <c r="K107" s="417"/>
      <c r="L107" s="417"/>
    </row>
    <row r="108" spans="1:12" ht="12.75" customHeight="1">
      <c r="A108" s="418" t="s">
        <v>65</v>
      </c>
      <c r="B108" s="418" t="s">
        <v>51</v>
      </c>
      <c r="C108" s="433">
        <v>4957</v>
      </c>
      <c r="D108" s="434">
        <v>4943</v>
      </c>
      <c r="E108" s="433">
        <v>4943</v>
      </c>
      <c r="F108" s="433">
        <v>4996</v>
      </c>
      <c r="G108" s="433">
        <v>5030.67</v>
      </c>
      <c r="H108" s="433">
        <v>5085</v>
      </c>
      <c r="J108" s="417"/>
      <c r="K108" s="417"/>
      <c r="L108" s="417"/>
    </row>
    <row r="109" spans="1:12" ht="12.75" customHeight="1">
      <c r="A109" s="419" t="s">
        <v>66</v>
      </c>
      <c r="B109" s="419" t="s">
        <v>51</v>
      </c>
      <c r="C109" s="435">
        <v>4835</v>
      </c>
      <c r="D109" s="436">
        <v>4866</v>
      </c>
      <c r="E109" s="435">
        <v>4945</v>
      </c>
      <c r="F109" s="435">
        <v>5026</v>
      </c>
      <c r="G109" s="435">
        <v>5031.75</v>
      </c>
      <c r="H109" s="435">
        <v>5102</v>
      </c>
      <c r="J109" s="417"/>
      <c r="K109" s="417"/>
      <c r="L109" s="417"/>
    </row>
    <row r="110" spans="1:12" ht="12.75" customHeight="1">
      <c r="A110" s="421" t="s">
        <v>67</v>
      </c>
      <c r="B110" s="421" t="s">
        <v>51</v>
      </c>
      <c r="C110" s="437">
        <v>5813</v>
      </c>
      <c r="D110" s="438">
        <v>5783</v>
      </c>
      <c r="E110" s="437">
        <v>5805</v>
      </c>
      <c r="F110" s="437">
        <v>5980</v>
      </c>
      <c r="G110" s="437">
        <v>5992.67</v>
      </c>
      <c r="H110" s="437">
        <v>6030</v>
      </c>
      <c r="J110" s="417"/>
      <c r="K110" s="417"/>
      <c r="L110" s="417"/>
    </row>
    <row r="111" spans="1:12" ht="12.75" customHeight="1">
      <c r="A111" s="421" t="s">
        <v>68</v>
      </c>
      <c r="B111" s="421" t="s">
        <v>51</v>
      </c>
      <c r="C111" s="437">
        <v>4532</v>
      </c>
      <c r="D111" s="438">
        <v>4515</v>
      </c>
      <c r="E111" s="437">
        <v>4588</v>
      </c>
      <c r="F111" s="437">
        <v>4626</v>
      </c>
      <c r="G111" s="437">
        <v>4648.37</v>
      </c>
      <c r="H111" s="437">
        <v>4653</v>
      </c>
      <c r="J111" s="417"/>
      <c r="K111" s="417"/>
      <c r="L111" s="417"/>
    </row>
    <row r="112" spans="1:12" ht="12.75" customHeight="1">
      <c r="A112" s="419" t="s">
        <v>69</v>
      </c>
      <c r="B112" s="419" t="s">
        <v>51</v>
      </c>
      <c r="C112" s="435">
        <v>4990</v>
      </c>
      <c r="D112" s="436">
        <v>4956</v>
      </c>
      <c r="E112" s="435">
        <v>4943</v>
      </c>
      <c r="F112" s="435">
        <v>4987</v>
      </c>
      <c r="G112" s="435">
        <v>5008.92</v>
      </c>
      <c r="H112" s="435">
        <v>5065</v>
      </c>
      <c r="J112" s="417"/>
      <c r="K112" s="417"/>
      <c r="L112" s="417"/>
    </row>
    <row r="113" spans="1:12" ht="12.75" customHeight="1">
      <c r="A113" s="421" t="s">
        <v>70</v>
      </c>
      <c r="B113" s="421" t="s">
        <v>51</v>
      </c>
      <c r="C113" s="437">
        <v>6099</v>
      </c>
      <c r="D113" s="438">
        <v>5990</v>
      </c>
      <c r="E113" s="437">
        <v>5613</v>
      </c>
      <c r="F113" s="437">
        <v>5957</v>
      </c>
      <c r="G113" s="437">
        <v>6049.42</v>
      </c>
      <c r="H113" s="437">
        <v>6088</v>
      </c>
      <c r="J113" s="417"/>
      <c r="K113" s="417"/>
      <c r="L113" s="417"/>
    </row>
    <row r="114" spans="1:12" ht="12.75" customHeight="1">
      <c r="A114" s="421" t="s">
        <v>71</v>
      </c>
      <c r="B114" s="421" t="s">
        <v>51</v>
      </c>
      <c r="C114" s="437">
        <v>4736</v>
      </c>
      <c r="D114" s="438">
        <v>4720</v>
      </c>
      <c r="E114" s="437">
        <v>4763</v>
      </c>
      <c r="F114" s="437">
        <v>4782</v>
      </c>
      <c r="G114" s="437">
        <v>4793.75</v>
      </c>
      <c r="H114" s="437">
        <v>4831</v>
      </c>
      <c r="J114" s="417"/>
      <c r="K114" s="417"/>
      <c r="L114" s="417"/>
    </row>
    <row r="115" spans="1:12" ht="12.75" customHeight="1">
      <c r="A115" s="415" t="s">
        <v>72</v>
      </c>
      <c r="B115" s="415" t="s">
        <v>51</v>
      </c>
      <c r="C115" s="433">
        <v>5522</v>
      </c>
      <c r="D115" s="434">
        <v>5604</v>
      </c>
      <c r="E115" s="433">
        <v>5682</v>
      </c>
      <c r="F115" s="433">
        <v>5875</v>
      </c>
      <c r="G115" s="433">
        <v>6029.92</v>
      </c>
      <c r="H115" s="433">
        <v>6314</v>
      </c>
      <c r="J115" s="417"/>
      <c r="K115" s="417"/>
      <c r="L115" s="417"/>
    </row>
    <row r="116" spans="1:12" ht="12.75" customHeight="1">
      <c r="A116" s="415" t="s">
        <v>73</v>
      </c>
      <c r="B116" s="415" t="s">
        <v>51</v>
      </c>
      <c r="C116" s="433">
        <v>5705</v>
      </c>
      <c r="D116" s="434">
        <v>5815</v>
      </c>
      <c r="E116" s="433">
        <v>5892</v>
      </c>
      <c r="F116" s="433">
        <v>6133</v>
      </c>
      <c r="G116" s="433">
        <v>6343.67</v>
      </c>
      <c r="H116" s="433">
        <v>6304</v>
      </c>
      <c r="J116" s="417"/>
      <c r="K116" s="417"/>
      <c r="L116" s="417"/>
    </row>
    <row r="117" spans="1:12" ht="12.75" customHeight="1">
      <c r="A117" s="419" t="s">
        <v>74</v>
      </c>
      <c r="B117" s="419" t="s">
        <v>51</v>
      </c>
      <c r="C117" s="435">
        <v>6279</v>
      </c>
      <c r="D117" s="436">
        <v>6365</v>
      </c>
      <c r="E117" s="435">
        <v>6487</v>
      </c>
      <c r="F117" s="435">
        <v>6744</v>
      </c>
      <c r="G117" s="435">
        <v>7025.67</v>
      </c>
      <c r="H117" s="435">
        <v>6942</v>
      </c>
      <c r="J117" s="417"/>
      <c r="K117" s="417"/>
      <c r="L117" s="417"/>
    </row>
    <row r="118" spans="1:12" ht="12.75" customHeight="1">
      <c r="A118" s="421" t="s">
        <v>75</v>
      </c>
      <c r="B118" s="421" t="s">
        <v>51</v>
      </c>
      <c r="C118" s="437">
        <v>8308</v>
      </c>
      <c r="D118" s="438">
        <v>8036</v>
      </c>
      <c r="E118" s="437">
        <v>8400</v>
      </c>
      <c r="F118" s="437">
        <v>8835</v>
      </c>
      <c r="G118" s="437">
        <v>9226.67</v>
      </c>
      <c r="H118" s="437">
        <v>8790</v>
      </c>
      <c r="J118" s="417"/>
      <c r="K118" s="417"/>
      <c r="L118" s="417"/>
    </row>
    <row r="119" spans="1:12" ht="12.75" customHeight="1">
      <c r="A119" s="421" t="s">
        <v>76</v>
      </c>
      <c r="B119" s="421" t="s">
        <v>51</v>
      </c>
      <c r="C119" s="437">
        <v>6472</v>
      </c>
      <c r="D119" s="438">
        <v>6591</v>
      </c>
      <c r="E119" s="437">
        <v>6711</v>
      </c>
      <c r="F119" s="437">
        <v>6887</v>
      </c>
      <c r="G119" s="437">
        <v>7160.67</v>
      </c>
      <c r="H119" s="437">
        <v>7174</v>
      </c>
      <c r="J119" s="417"/>
      <c r="K119" s="417"/>
      <c r="L119" s="417"/>
    </row>
    <row r="120" spans="1:12" ht="12.75" customHeight="1">
      <c r="A120" s="421" t="s">
        <v>77</v>
      </c>
      <c r="B120" s="421" t="s">
        <v>51</v>
      </c>
      <c r="C120" s="437">
        <v>4655</v>
      </c>
      <c r="D120" s="438">
        <v>4693</v>
      </c>
      <c r="E120" s="437">
        <v>4668</v>
      </c>
      <c r="F120" s="437">
        <v>4692</v>
      </c>
      <c r="G120" s="437">
        <v>4860.92</v>
      </c>
      <c r="H120" s="437">
        <v>4823</v>
      </c>
      <c r="J120" s="417"/>
      <c r="K120" s="417"/>
      <c r="L120" s="417"/>
    </row>
    <row r="121" spans="1:12" ht="12.75" customHeight="1">
      <c r="A121" s="419" t="s">
        <v>78</v>
      </c>
      <c r="B121" s="419" t="s">
        <v>51</v>
      </c>
      <c r="C121" s="435">
        <v>4910</v>
      </c>
      <c r="D121" s="436">
        <v>5043</v>
      </c>
      <c r="E121" s="435">
        <v>5085</v>
      </c>
      <c r="F121" s="435">
        <v>5226</v>
      </c>
      <c r="G121" s="435">
        <v>5398.33</v>
      </c>
      <c r="H121" s="435">
        <v>5439</v>
      </c>
      <c r="J121" s="417"/>
      <c r="K121" s="417"/>
      <c r="L121" s="417"/>
    </row>
    <row r="122" spans="1:12" ht="12.75" customHeight="1">
      <c r="A122" s="415" t="s">
        <v>147</v>
      </c>
      <c r="B122" s="415" t="s">
        <v>51</v>
      </c>
      <c r="C122" s="433">
        <v>4680</v>
      </c>
      <c r="D122" s="434">
        <v>4701</v>
      </c>
      <c r="E122" s="433">
        <v>4702</v>
      </c>
      <c r="F122" s="433">
        <v>4705</v>
      </c>
      <c r="G122" s="433">
        <v>4731.25</v>
      </c>
      <c r="H122" s="433" t="s">
        <v>47</v>
      </c>
      <c r="J122" s="417"/>
      <c r="K122" s="417"/>
      <c r="L122" s="417"/>
    </row>
    <row r="123" spans="1:12" ht="12.75" customHeight="1" thickBot="1">
      <c r="A123" s="423" t="s">
        <v>79</v>
      </c>
      <c r="B123" s="423" t="s">
        <v>51</v>
      </c>
      <c r="C123" s="439">
        <v>4680</v>
      </c>
      <c r="D123" s="440">
        <v>4701</v>
      </c>
      <c r="E123" s="439">
        <v>4702</v>
      </c>
      <c r="F123" s="439">
        <v>4705</v>
      </c>
      <c r="G123" s="439">
        <v>4731.25</v>
      </c>
      <c r="H123" s="439" t="s">
        <v>47</v>
      </c>
      <c r="J123" s="417"/>
      <c r="K123" s="417"/>
      <c r="L123" s="417"/>
    </row>
    <row r="124" spans="1:12" ht="24" customHeight="1">
      <c r="A124" s="441" t="s">
        <v>119</v>
      </c>
      <c r="B124" s="442"/>
    </row>
    <row r="125" spans="1:12" ht="34.5" customHeight="1">
      <c r="A125" s="559" t="s">
        <v>124</v>
      </c>
      <c r="B125" s="559"/>
      <c r="C125" s="559"/>
      <c r="D125" s="559"/>
      <c r="E125" s="559"/>
    </row>
    <row r="126" spans="1:12">
      <c r="A126" s="441" t="s">
        <v>85</v>
      </c>
      <c r="B126" s="441"/>
    </row>
    <row r="127" spans="1:12" ht="16.5" customHeight="1">
      <c r="A127" s="442" t="s">
        <v>84</v>
      </c>
      <c r="B127" s="442"/>
    </row>
    <row r="128" spans="1:12" s="443" customFormat="1" ht="15" customHeight="1">
      <c r="A128" s="442" t="s">
        <v>83</v>
      </c>
      <c r="B128" s="442"/>
    </row>
    <row r="129" spans="1:6" ht="43.5" customHeight="1">
      <c r="A129" s="444" t="s">
        <v>80</v>
      </c>
      <c r="B129" s="444"/>
    </row>
    <row r="130" spans="1:6" ht="73.5" customHeight="1">
      <c r="A130" s="555" t="s">
        <v>81</v>
      </c>
      <c r="B130" s="556"/>
      <c r="C130" s="556"/>
      <c r="D130" s="556"/>
      <c r="E130" s="556"/>
      <c r="F130" s="445"/>
    </row>
    <row r="131" spans="1:6" ht="15.75" customHeight="1">
      <c r="A131" s="446" t="s">
        <v>82</v>
      </c>
      <c r="B131" s="446"/>
    </row>
    <row r="132" spans="1:6" ht="15.75" customHeight="1">
      <c r="A132" s="446" t="s">
        <v>146</v>
      </c>
      <c r="B132" s="446"/>
    </row>
    <row r="133" spans="1:6" ht="35.25" customHeight="1">
      <c r="A133" s="557" t="s">
        <v>141</v>
      </c>
      <c r="B133" s="558"/>
      <c r="C133" s="558"/>
      <c r="D133" s="558"/>
      <c r="E133" s="558"/>
      <c r="F133" s="447"/>
    </row>
    <row r="134" spans="1:6">
      <c r="A134" s="553"/>
      <c r="B134" s="554"/>
      <c r="C134" s="554"/>
      <c r="D134" s="554"/>
      <c r="E134" s="554"/>
      <c r="F134" s="448"/>
    </row>
  </sheetData>
  <mergeCells count="4">
    <mergeCell ref="A134:E134"/>
    <mergeCell ref="A130:E130"/>
    <mergeCell ref="A133:E133"/>
    <mergeCell ref="A125:E12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SOMMAIRE</vt:lpstr>
      <vt:lpstr>SL6.3-1ter-distri salaires</vt:lpstr>
      <vt:lpstr>6.3-4 écart rému hf</vt:lpstr>
      <vt:lpstr>F 6.3-4 complément</vt:lpstr>
      <vt:lpstr>6.3-6 &amp; 7 sal moy</vt:lpstr>
      <vt:lpstr>6.3-8 RMPP</vt:lpstr>
      <vt:lpstr>6.3-8 RMPP complément</vt:lpstr>
      <vt:lpstr>SL6.3-10-salaires moyens</vt:lpstr>
      <vt:lpstr>6.3-12 salaires A+</vt:lpstr>
      <vt:lpstr>V 3.1-6 Primes 3vFP</vt:lpstr>
    </vt:vector>
  </TitlesOfParts>
  <Company>MINEFI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Nadine GAUTIER</dc:creator>
  <cp:lastModifiedBy>ROSOVSKY Maguelonne</cp:lastModifiedBy>
  <dcterms:created xsi:type="dcterms:W3CDTF">2017-03-08T10:00:41Z</dcterms:created>
  <dcterms:modified xsi:type="dcterms:W3CDTF">2021-09-28T07:43:21Z</dcterms:modified>
</cp:coreProperties>
</file>