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Publications DES réalisation\Point Stat\EmploiFP\2021\"/>
    </mc:Choice>
  </mc:AlternateContent>
  <bookViews>
    <workbookView xWindow="0" yWindow="0" windowWidth="20490" windowHeight="7155" tabRatio="922" firstSheet="20" activeTab="27"/>
  </bookViews>
  <sheets>
    <sheet name="Figure 1" sheetId="1" r:id="rId1"/>
    <sheet name="Figure 2" sheetId="2" r:id="rId2"/>
    <sheet name="Source Figure 2" sheetId="3" r:id="rId3"/>
    <sheet name="Figure E2-1" sheetId="26" r:id="rId4"/>
    <sheet name="Source Figure E2-1" sheetId="27" r:id="rId5"/>
    <sheet name="Figure E2-2" sheetId="28" r:id="rId6"/>
    <sheet name="Figure E2-3" sheetId="29" r:id="rId7"/>
    <sheet name="Source Figure E2-3" sheetId="30" r:id="rId8"/>
    <sheet name="Figure 3" sheetId="4" r:id="rId9"/>
    <sheet name="Figure 4" sheetId="5" r:id="rId10"/>
    <sheet name="Figure 5" sheetId="6" r:id="rId11"/>
    <sheet name="Figure 6" sheetId="8" r:id="rId12"/>
    <sheet name="Figure E3-1" sheetId="31" r:id="rId13"/>
    <sheet name="Figure 7" sheetId="9" r:id="rId14"/>
    <sheet name="Figure 8" sheetId="10" r:id="rId15"/>
    <sheet name="Figure 9" sheetId="11" r:id="rId16"/>
    <sheet name="Source Figure 9" sheetId="12" r:id="rId17"/>
    <sheet name="Figure 10" sheetId="17" r:id="rId18"/>
    <sheet name="Figure 11" sheetId="15" r:id="rId19"/>
    <sheet name="Source Figure 11" sheetId="16" r:id="rId20"/>
    <sheet name="Figure 12" sheetId="33" r:id="rId21"/>
    <sheet name="Source Figure 12" sheetId="34" r:id="rId22"/>
    <sheet name="Figure 13" sheetId="35" r:id="rId23"/>
    <sheet name="Figure 13 (Complémentaire)" sheetId="36" r:id="rId24"/>
    <sheet name="Figure 14" sheetId="37" r:id="rId25"/>
    <sheet name="Source Figure 14" sheetId="38" r:id="rId26"/>
    <sheet name="Figure 15" sheetId="39" r:id="rId27"/>
    <sheet name="Figure 15 (complémentaire)" sheetId="40" r:id="rId28"/>
  </sheets>
  <externalReferences>
    <externalReference r:id="rId29"/>
  </externalReferences>
  <definedNames>
    <definedName name="_xlnm._FilterDatabase" localSheetId="27" hidden="1">'Figure 15 (complémentaire)'!$A$2:$N$186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39" l="1"/>
  <c r="L6" i="39"/>
  <c r="L7" i="39"/>
  <c r="L8" i="39"/>
  <c r="L9" i="39"/>
  <c r="L10" i="39"/>
  <c r="L11" i="39"/>
  <c r="L12" i="39"/>
  <c r="L13" i="39"/>
  <c r="L14" i="39"/>
  <c r="L15" i="39"/>
  <c r="L16" i="39"/>
  <c r="L17" i="39"/>
  <c r="L18" i="39"/>
  <c r="B7" i="38"/>
  <c r="C7" i="38"/>
  <c r="D7" i="38"/>
  <c r="E7" i="38"/>
  <c r="F7" i="38"/>
  <c r="G7" i="38"/>
  <c r="H7" i="38"/>
  <c r="I7" i="38"/>
  <c r="J7" i="38"/>
  <c r="B10" i="38"/>
  <c r="C10" i="38"/>
  <c r="D10" i="38"/>
  <c r="E10" i="38"/>
  <c r="F10" i="38"/>
  <c r="G10" i="38"/>
  <c r="H10" i="38"/>
  <c r="I10" i="38"/>
  <c r="J10" i="38"/>
  <c r="I52" i="34"/>
  <c r="G5" i="16" l="1"/>
  <c r="G79" i="16"/>
  <c r="E79" i="16"/>
  <c r="D7" i="6" l="1"/>
  <c r="F40" i="30" l="1"/>
  <c r="F41" i="30"/>
  <c r="F42" i="30"/>
  <c r="F43" i="30"/>
  <c r="F44" i="30"/>
  <c r="F45" i="30"/>
  <c r="I45" i="30"/>
  <c r="F46" i="30"/>
  <c r="I46" i="30"/>
  <c r="I47" i="30" s="1"/>
  <c r="F47" i="30"/>
  <c r="J47" i="30"/>
  <c r="E5" i="28"/>
  <c r="F5" i="28"/>
  <c r="E6" i="28"/>
  <c r="F6" i="28" s="1"/>
  <c r="E7" i="28"/>
  <c r="F7" i="28"/>
  <c r="E8" i="28"/>
  <c r="F8" i="28"/>
  <c r="E9" i="28"/>
  <c r="F9" i="28" s="1"/>
  <c r="E10" i="28"/>
  <c r="F10" i="28"/>
  <c r="D41" i="27"/>
  <c r="D42" i="27"/>
  <c r="D43" i="27"/>
  <c r="D44" i="27"/>
  <c r="E44" i="27"/>
  <c r="F44" i="27"/>
  <c r="D18" i="3" l="1"/>
  <c r="F17" i="3" l="1"/>
  <c r="B5" i="3"/>
  <c r="C5" i="3"/>
  <c r="D5" i="3"/>
  <c r="E5" i="3"/>
  <c r="F5" i="3"/>
  <c r="B6" i="3"/>
  <c r="C6" i="3"/>
  <c r="D6" i="3"/>
  <c r="E6" i="3"/>
  <c r="F6" i="3"/>
  <c r="B7" i="3"/>
  <c r="C7" i="3"/>
  <c r="D7" i="3"/>
  <c r="E7" i="3"/>
  <c r="F7" i="3"/>
  <c r="B8" i="3"/>
  <c r="C8" i="3"/>
  <c r="D8" i="3"/>
  <c r="E8" i="3"/>
  <c r="F8" i="3"/>
  <c r="B9" i="3"/>
  <c r="C9" i="3"/>
  <c r="D9" i="3"/>
  <c r="E9" i="3"/>
  <c r="F9" i="3"/>
  <c r="B10" i="3"/>
  <c r="C10" i="3"/>
  <c r="D10" i="3"/>
  <c r="E10" i="3"/>
  <c r="F10" i="3"/>
  <c r="B11" i="3"/>
  <c r="C11" i="3"/>
  <c r="D11" i="3"/>
  <c r="E11" i="3"/>
  <c r="F11" i="3"/>
  <c r="B12" i="3"/>
  <c r="C12" i="3"/>
  <c r="D12" i="3"/>
  <c r="E12" i="3"/>
  <c r="F12" i="3"/>
  <c r="B13" i="3"/>
  <c r="C13" i="3"/>
  <c r="D13" i="3"/>
  <c r="E13" i="3"/>
  <c r="F13" i="3"/>
  <c r="B14" i="3"/>
  <c r="C14" i="3"/>
  <c r="D14" i="3"/>
  <c r="E14" i="3"/>
  <c r="F14" i="3"/>
  <c r="C4" i="3"/>
  <c r="D4" i="3"/>
  <c r="E4" i="3"/>
  <c r="F4" i="3"/>
  <c r="B4" i="3"/>
  <c r="C18" i="3"/>
  <c r="H18" i="3" s="1"/>
  <c r="I18" i="3"/>
  <c r="E18" i="3"/>
  <c r="F18" i="3"/>
  <c r="F19" i="3" s="1"/>
  <c r="B18" i="3"/>
  <c r="G18" i="3" s="1"/>
  <c r="C17" i="3"/>
  <c r="D17" i="3"/>
  <c r="D21" i="3" s="1"/>
  <c r="E17" i="3"/>
  <c r="B17" i="3"/>
  <c r="C16" i="3"/>
  <c r="D16" i="3"/>
  <c r="E16" i="3"/>
  <c r="F16" i="3"/>
  <c r="F20" i="3" s="1"/>
  <c r="B16" i="3"/>
  <c r="B20" i="3"/>
  <c r="C20" i="3" l="1"/>
  <c r="E20" i="3"/>
  <c r="D20" i="3"/>
  <c r="B19" i="3"/>
  <c r="C21" i="3"/>
  <c r="E21" i="3"/>
  <c r="G17" i="3"/>
  <c r="G14" i="3" s="1"/>
  <c r="B21" i="3"/>
  <c r="C19" i="3"/>
  <c r="H17" i="3"/>
  <c r="H14" i="3" s="1"/>
  <c r="E19" i="3"/>
  <c r="D19" i="3"/>
  <c r="I17" i="3"/>
  <c r="I14" i="3" s="1"/>
  <c r="F7" i="9" l="1"/>
  <c r="D7" i="9"/>
  <c r="E14" i="10"/>
  <c r="D14" i="10"/>
  <c r="C14" i="10"/>
  <c r="B14" i="10"/>
  <c r="B4" i="1"/>
  <c r="C7" i="8"/>
  <c r="C6" i="8"/>
  <c r="C5" i="8"/>
  <c r="C8" i="8"/>
  <c r="C9" i="8"/>
  <c r="D9" i="8" s="1"/>
  <c r="C10" i="8"/>
  <c r="C11" i="8"/>
  <c r="C12" i="8"/>
  <c r="C13" i="8"/>
  <c r="C14" i="8"/>
  <c r="C15" i="8"/>
  <c r="C16" i="8"/>
  <c r="C17" i="8"/>
  <c r="D17" i="8" s="1"/>
  <c r="C18" i="8"/>
  <c r="C19" i="8"/>
  <c r="C20" i="8"/>
  <c r="C21" i="8"/>
  <c r="C22" i="8"/>
  <c r="D22" i="8" s="1"/>
  <c r="B4" i="12"/>
  <c r="A4" i="12"/>
  <c r="B5" i="17"/>
  <c r="G10" i="4"/>
  <c r="G11" i="4"/>
  <c r="G12" i="4"/>
  <c r="G13" i="4"/>
  <c r="G14" i="4"/>
  <c r="G15" i="4"/>
  <c r="G16" i="4"/>
  <c r="G17" i="4"/>
  <c r="G18" i="4"/>
  <c r="G19" i="4"/>
  <c r="G20" i="4"/>
  <c r="G21" i="4"/>
  <c r="G22" i="4"/>
  <c r="G23" i="4"/>
  <c r="G24" i="4"/>
  <c r="G25" i="4"/>
  <c r="G26" i="4"/>
  <c r="G27" i="4"/>
  <c r="G28" i="4"/>
  <c r="G29" i="4"/>
  <c r="G30" i="4"/>
  <c r="G31" i="4"/>
  <c r="G32" i="4"/>
  <c r="G9" i="4"/>
  <c r="G7" i="4"/>
  <c r="G6" i="4"/>
  <c r="F10" i="4"/>
  <c r="F11" i="4"/>
  <c r="F12" i="4"/>
  <c r="F13" i="4"/>
  <c r="F14" i="4"/>
  <c r="F15" i="4"/>
  <c r="F16" i="4"/>
  <c r="F17" i="4"/>
  <c r="F18" i="4"/>
  <c r="F19" i="4"/>
  <c r="F20" i="4"/>
  <c r="F21" i="4"/>
  <c r="F22" i="4"/>
  <c r="F23" i="4"/>
  <c r="F24" i="4"/>
  <c r="F25" i="4"/>
  <c r="F26" i="4"/>
  <c r="F27" i="4"/>
  <c r="F28" i="4"/>
  <c r="F29" i="4"/>
  <c r="F30" i="4"/>
  <c r="F31" i="4"/>
  <c r="F32" i="4"/>
  <c r="F9" i="4"/>
  <c r="F6" i="4"/>
  <c r="F7" i="4"/>
  <c r="F5" i="4"/>
  <c r="E10" i="4"/>
  <c r="E11" i="4"/>
  <c r="E12" i="4"/>
  <c r="E13" i="4"/>
  <c r="E14" i="4"/>
  <c r="E15" i="4"/>
  <c r="E16" i="4"/>
  <c r="E17" i="4"/>
  <c r="E18" i="4"/>
  <c r="E19" i="4"/>
  <c r="E20" i="4"/>
  <c r="E21" i="4"/>
  <c r="E22" i="4"/>
  <c r="E23" i="4"/>
  <c r="E24" i="4"/>
  <c r="E25" i="4"/>
  <c r="E26" i="4"/>
  <c r="E27" i="4"/>
  <c r="E28" i="4"/>
  <c r="E29" i="4"/>
  <c r="E30" i="4"/>
  <c r="E31" i="4"/>
  <c r="E32" i="4"/>
  <c r="E9" i="4"/>
  <c r="E7" i="4"/>
  <c r="E6" i="4"/>
  <c r="D11" i="4"/>
  <c r="D12" i="4"/>
  <c r="D13" i="4"/>
  <c r="D14" i="4"/>
  <c r="D15" i="4"/>
  <c r="D16" i="4"/>
  <c r="D17" i="4"/>
  <c r="D18" i="4"/>
  <c r="D19" i="4"/>
  <c r="D20" i="4"/>
  <c r="D21" i="4"/>
  <c r="D22" i="4"/>
  <c r="D23" i="4"/>
  <c r="D24" i="4"/>
  <c r="D25" i="4"/>
  <c r="D26" i="4"/>
  <c r="D27" i="4"/>
  <c r="D28" i="4"/>
  <c r="D29" i="4"/>
  <c r="D30" i="4"/>
  <c r="D31" i="4"/>
  <c r="D32" i="4"/>
  <c r="D10" i="4"/>
  <c r="D9" i="4"/>
  <c r="D6" i="4"/>
  <c r="D7" i="4"/>
  <c r="D5" i="4"/>
  <c r="C10" i="4"/>
  <c r="C11" i="4"/>
  <c r="C12" i="4"/>
  <c r="C13" i="4"/>
  <c r="C14" i="4"/>
  <c r="C15" i="4"/>
  <c r="C16" i="4"/>
  <c r="C17" i="4"/>
  <c r="C18" i="4"/>
  <c r="C19" i="4"/>
  <c r="C20" i="4"/>
  <c r="C21" i="4"/>
  <c r="C22" i="4"/>
  <c r="C23" i="4"/>
  <c r="C24" i="4"/>
  <c r="C25" i="4"/>
  <c r="C26" i="4"/>
  <c r="C27" i="4"/>
  <c r="C28" i="4"/>
  <c r="C29" i="4"/>
  <c r="C30" i="4"/>
  <c r="C31" i="4"/>
  <c r="C32" i="4"/>
  <c r="C9" i="4"/>
  <c r="C6" i="4"/>
  <c r="C7" i="4"/>
  <c r="C5" i="4"/>
  <c r="B10" i="4"/>
  <c r="B11" i="4"/>
  <c r="B12" i="4"/>
  <c r="B13" i="4"/>
  <c r="B14" i="4"/>
  <c r="B15" i="4"/>
  <c r="B16" i="4"/>
  <c r="B17" i="4"/>
  <c r="B18" i="4"/>
  <c r="B19" i="4"/>
  <c r="B20" i="4"/>
  <c r="B21" i="4"/>
  <c r="B22" i="4"/>
  <c r="B23" i="4"/>
  <c r="B24" i="4"/>
  <c r="B25" i="4"/>
  <c r="B26" i="4"/>
  <c r="B27" i="4"/>
  <c r="B28" i="4"/>
  <c r="B29" i="4"/>
  <c r="B30" i="4"/>
  <c r="B31" i="4"/>
  <c r="B32" i="4"/>
  <c r="B9" i="4"/>
  <c r="B6" i="4"/>
  <c r="B7" i="4"/>
  <c r="B5" i="4"/>
  <c r="D6" i="1"/>
  <c r="H6" i="9"/>
  <c r="H8" i="9"/>
  <c r="H9" i="9"/>
  <c r="H10" i="9"/>
  <c r="H11" i="9"/>
  <c r="H12" i="9"/>
  <c r="H13" i="9"/>
  <c r="H5" i="9"/>
  <c r="F6" i="9"/>
  <c r="F8" i="9"/>
  <c r="F9" i="9"/>
  <c r="F10" i="9"/>
  <c r="F11" i="9"/>
  <c r="F12" i="9"/>
  <c r="F13" i="9"/>
  <c r="F5" i="9"/>
  <c r="D13" i="9"/>
  <c r="D12" i="9"/>
  <c r="D11" i="9"/>
  <c r="D10" i="9"/>
  <c r="D9" i="9"/>
  <c r="D8" i="9"/>
  <c r="D6" i="9"/>
  <c r="D5" i="9"/>
  <c r="B11" i="12"/>
  <c r="B10" i="12"/>
  <c r="B16" i="12"/>
  <c r="B8" i="12"/>
  <c r="B18" i="12"/>
  <c r="B20" i="12"/>
  <c r="B15" i="12"/>
  <c r="B19" i="12"/>
  <c r="B17" i="12"/>
  <c r="B6" i="12"/>
  <c r="B9" i="12"/>
  <c r="B14" i="12"/>
  <c r="B12" i="12"/>
  <c r="B7" i="12"/>
  <c r="B21" i="12"/>
  <c r="B5" i="12"/>
  <c r="A11" i="12"/>
  <c r="A10" i="12"/>
  <c r="A16" i="12"/>
  <c r="A8" i="12"/>
  <c r="A18" i="12"/>
  <c r="A20" i="12"/>
  <c r="A15" i="12"/>
  <c r="A19" i="12"/>
  <c r="A17" i="12"/>
  <c r="A6" i="12"/>
  <c r="A9" i="12"/>
  <c r="A14" i="12"/>
  <c r="A12" i="12"/>
  <c r="A7" i="12"/>
  <c r="A21" i="12"/>
  <c r="A5" i="12"/>
  <c r="G6" i="17"/>
  <c r="G7" i="17"/>
  <c r="G8" i="17"/>
  <c r="G9" i="17"/>
  <c r="G5" i="17"/>
  <c r="F6" i="17"/>
  <c r="F7" i="17"/>
  <c r="F8" i="17"/>
  <c r="F9" i="17"/>
  <c r="F5" i="17"/>
  <c r="E6" i="17"/>
  <c r="E7" i="17"/>
  <c r="E8" i="17"/>
  <c r="E9" i="17"/>
  <c r="E5" i="17"/>
  <c r="D6" i="17"/>
  <c r="D7" i="17"/>
  <c r="D8" i="17"/>
  <c r="D9" i="17"/>
  <c r="D5" i="17"/>
  <c r="C6" i="17"/>
  <c r="C7" i="17"/>
  <c r="C8" i="17"/>
  <c r="C9" i="17"/>
  <c r="C5" i="17"/>
  <c r="B6" i="17"/>
  <c r="B7" i="17"/>
  <c r="B8" i="17"/>
  <c r="B9" i="17"/>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7" i="16"/>
  <c r="D78" i="16"/>
  <c r="D80" i="16"/>
  <c r="B72"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4" i="16"/>
  <c r="B75" i="16"/>
  <c r="B76" i="16"/>
  <c r="B78" i="16"/>
  <c r="B79" i="16"/>
  <c r="B80" i="16"/>
  <c r="B6" i="16"/>
  <c r="B7" i="16"/>
  <c r="C6" i="16"/>
  <c r="G6" i="16"/>
  <c r="C7" i="16"/>
  <c r="E7" i="16"/>
  <c r="G7" i="16"/>
  <c r="C8" i="16"/>
  <c r="E8" i="16"/>
  <c r="G8" i="16"/>
  <c r="C9" i="16"/>
  <c r="E9" i="16"/>
  <c r="G9" i="16"/>
  <c r="C10" i="16"/>
  <c r="E10" i="16"/>
  <c r="G10" i="16"/>
  <c r="C11" i="16"/>
  <c r="E11" i="16"/>
  <c r="G11" i="16"/>
  <c r="C12" i="16"/>
  <c r="E12" i="16"/>
  <c r="G12" i="16"/>
  <c r="C13" i="16"/>
  <c r="E13" i="16"/>
  <c r="G13" i="16"/>
  <c r="C14" i="16"/>
  <c r="E14" i="16"/>
  <c r="G14" i="16"/>
  <c r="C15" i="16"/>
  <c r="E15" i="16"/>
  <c r="G15" i="16"/>
  <c r="C16" i="16"/>
  <c r="E16" i="16"/>
  <c r="G16" i="16"/>
  <c r="C17" i="16"/>
  <c r="E17" i="16"/>
  <c r="G17" i="16"/>
  <c r="C18" i="16"/>
  <c r="E18" i="16"/>
  <c r="G18" i="16"/>
  <c r="C19" i="16"/>
  <c r="E19" i="16"/>
  <c r="G19" i="16"/>
  <c r="C20" i="16"/>
  <c r="E20" i="16"/>
  <c r="G20" i="16"/>
  <c r="C21" i="16"/>
  <c r="E21" i="16"/>
  <c r="G21" i="16"/>
  <c r="C22" i="16"/>
  <c r="E22" i="16"/>
  <c r="G22" i="16"/>
  <c r="C23" i="16"/>
  <c r="E23" i="16"/>
  <c r="G23" i="16"/>
  <c r="C24" i="16"/>
  <c r="E24" i="16"/>
  <c r="G24" i="16"/>
  <c r="C25" i="16"/>
  <c r="E25" i="16"/>
  <c r="G25" i="16"/>
  <c r="C26" i="16"/>
  <c r="E26" i="16"/>
  <c r="G26" i="16"/>
  <c r="C27" i="16"/>
  <c r="E27" i="16"/>
  <c r="G27" i="16"/>
  <c r="C28" i="16"/>
  <c r="E28" i="16"/>
  <c r="G28" i="16"/>
  <c r="C29" i="16"/>
  <c r="E29" i="16"/>
  <c r="G29" i="16"/>
  <c r="C30" i="16"/>
  <c r="E30" i="16"/>
  <c r="G30" i="16"/>
  <c r="C31" i="16"/>
  <c r="E31" i="16"/>
  <c r="G31" i="16"/>
  <c r="C32" i="16"/>
  <c r="E32" i="16"/>
  <c r="G32" i="16"/>
  <c r="C33" i="16"/>
  <c r="E33" i="16"/>
  <c r="G33" i="16"/>
  <c r="C34" i="16"/>
  <c r="E34" i="16"/>
  <c r="G34" i="16"/>
  <c r="C35" i="16"/>
  <c r="E35" i="16"/>
  <c r="G35" i="16"/>
  <c r="C36" i="16"/>
  <c r="E36" i="16"/>
  <c r="G36" i="16"/>
  <c r="C37" i="16"/>
  <c r="E37" i="16"/>
  <c r="G37" i="16"/>
  <c r="C38" i="16"/>
  <c r="E38" i="16"/>
  <c r="G38" i="16"/>
  <c r="C39" i="16"/>
  <c r="E39" i="16"/>
  <c r="G39" i="16"/>
  <c r="C40" i="16"/>
  <c r="E40" i="16"/>
  <c r="G40" i="16"/>
  <c r="C41" i="16"/>
  <c r="E41" i="16"/>
  <c r="G41" i="16"/>
  <c r="C42" i="16"/>
  <c r="E42" i="16"/>
  <c r="G42" i="16"/>
  <c r="C43" i="16"/>
  <c r="E43" i="16"/>
  <c r="G43" i="16"/>
  <c r="C44" i="16"/>
  <c r="E44" i="16"/>
  <c r="G44" i="16"/>
  <c r="C45" i="16"/>
  <c r="E45" i="16"/>
  <c r="G45" i="16"/>
  <c r="C46" i="16"/>
  <c r="E46" i="16"/>
  <c r="G46" i="16"/>
  <c r="C47" i="16"/>
  <c r="E47" i="16"/>
  <c r="G47" i="16"/>
  <c r="C48" i="16"/>
  <c r="E48" i="16"/>
  <c r="G48" i="16"/>
  <c r="C49" i="16"/>
  <c r="E49" i="16"/>
  <c r="G49" i="16"/>
  <c r="C50" i="16"/>
  <c r="E50" i="16"/>
  <c r="G50" i="16"/>
  <c r="C51" i="16"/>
  <c r="E51" i="16"/>
  <c r="G51" i="16"/>
  <c r="C52" i="16"/>
  <c r="E52" i="16"/>
  <c r="G52" i="16"/>
  <c r="C53" i="16"/>
  <c r="E53" i="16"/>
  <c r="G53" i="16"/>
  <c r="C54" i="16"/>
  <c r="E54" i="16"/>
  <c r="G54" i="16"/>
  <c r="C55" i="16"/>
  <c r="E55" i="16"/>
  <c r="G55" i="16"/>
  <c r="C56" i="16"/>
  <c r="E56" i="16"/>
  <c r="G56" i="16"/>
  <c r="C57" i="16"/>
  <c r="E57" i="16"/>
  <c r="G57" i="16"/>
  <c r="C58" i="16"/>
  <c r="E58" i="16"/>
  <c r="G58" i="16"/>
  <c r="C59" i="16"/>
  <c r="E59" i="16"/>
  <c r="G59" i="16"/>
  <c r="C60" i="16"/>
  <c r="E60" i="16"/>
  <c r="G60" i="16"/>
  <c r="C61" i="16"/>
  <c r="E61" i="16"/>
  <c r="G61" i="16"/>
  <c r="C62" i="16"/>
  <c r="E62" i="16"/>
  <c r="G62" i="16"/>
  <c r="C63" i="16"/>
  <c r="E63" i="16"/>
  <c r="G63" i="16"/>
  <c r="C64" i="16"/>
  <c r="E64" i="16"/>
  <c r="G64" i="16"/>
  <c r="C65" i="16"/>
  <c r="E65" i="16"/>
  <c r="G65" i="16"/>
  <c r="C66" i="16"/>
  <c r="E66" i="16"/>
  <c r="G66" i="16"/>
  <c r="C67" i="16"/>
  <c r="E67" i="16"/>
  <c r="G67" i="16"/>
  <c r="C68" i="16"/>
  <c r="E68" i="16"/>
  <c r="G68" i="16"/>
  <c r="C69" i="16"/>
  <c r="E69" i="16"/>
  <c r="G69" i="16"/>
  <c r="C70" i="16"/>
  <c r="E70" i="16"/>
  <c r="G70" i="16"/>
  <c r="C71" i="16"/>
  <c r="E71" i="16"/>
  <c r="G71" i="16"/>
  <c r="C72" i="16"/>
  <c r="E72" i="16"/>
  <c r="G72" i="16"/>
  <c r="C73" i="16"/>
  <c r="E73" i="16"/>
  <c r="G73" i="16"/>
  <c r="C74" i="16"/>
  <c r="E74" i="16"/>
  <c r="G74" i="16"/>
  <c r="C75" i="16"/>
  <c r="E75" i="16"/>
  <c r="G75" i="16"/>
  <c r="C76" i="16"/>
  <c r="E76" i="16"/>
  <c r="G76" i="16"/>
  <c r="C77" i="16"/>
  <c r="G77" i="16"/>
  <c r="C78" i="16"/>
  <c r="E78" i="16"/>
  <c r="G78" i="16"/>
  <c r="C79" i="16"/>
  <c r="C80" i="16"/>
  <c r="E80" i="16"/>
  <c r="G80" i="16"/>
  <c r="E5" i="16"/>
  <c r="B13" i="12"/>
  <c r="A13" i="12"/>
  <c r="E13" i="10"/>
  <c r="E12" i="10"/>
  <c r="E11" i="10"/>
  <c r="E10" i="10"/>
  <c r="E9" i="10"/>
  <c r="E8" i="10"/>
  <c r="E7" i="10"/>
  <c r="E6" i="10"/>
  <c r="E5" i="10"/>
  <c r="E4" i="10"/>
  <c r="D13" i="10"/>
  <c r="D12" i="10"/>
  <c r="D11" i="10"/>
  <c r="D10" i="10"/>
  <c r="D9" i="10"/>
  <c r="D8" i="10"/>
  <c r="D7" i="10"/>
  <c r="D6" i="10"/>
  <c r="D5" i="10"/>
  <c r="D4" i="10"/>
  <c r="C13" i="10"/>
  <c r="C12" i="10"/>
  <c r="C11" i="10"/>
  <c r="C10" i="10"/>
  <c r="C9" i="10"/>
  <c r="C8" i="10"/>
  <c r="C7" i="10"/>
  <c r="C6" i="10"/>
  <c r="C5" i="10"/>
  <c r="C4" i="10"/>
  <c r="B13" i="10"/>
  <c r="B12" i="10"/>
  <c r="B11" i="10"/>
  <c r="B10" i="10"/>
  <c r="B9" i="10"/>
  <c r="B8" i="10"/>
  <c r="B7" i="10"/>
  <c r="B6" i="10"/>
  <c r="B5" i="10"/>
  <c r="B4" i="10"/>
  <c r="G22" i="8"/>
  <c r="G21" i="8"/>
  <c r="G20" i="8"/>
  <c r="G19" i="8"/>
  <c r="G18" i="8"/>
  <c r="G17" i="8"/>
  <c r="G16" i="8"/>
  <c r="G15" i="8"/>
  <c r="G14" i="8"/>
  <c r="G13" i="8"/>
  <c r="G12" i="8"/>
  <c r="G11" i="8"/>
  <c r="G10" i="8"/>
  <c r="G9" i="8"/>
  <c r="G8" i="8"/>
  <c r="G7" i="8"/>
  <c r="G6" i="8"/>
  <c r="G5" i="8"/>
  <c r="E22" i="8"/>
  <c r="E21" i="8"/>
  <c r="E20" i="8"/>
  <c r="E19" i="8"/>
  <c r="E18" i="8"/>
  <c r="E17" i="8"/>
  <c r="E16" i="8"/>
  <c r="E15" i="8"/>
  <c r="E14" i="8"/>
  <c r="E13" i="8"/>
  <c r="E12" i="8"/>
  <c r="E11" i="8"/>
  <c r="E10" i="8"/>
  <c r="E9" i="8"/>
  <c r="E8" i="8"/>
  <c r="E7" i="8"/>
  <c r="E6" i="8"/>
  <c r="E5" i="8"/>
  <c r="G9" i="6"/>
  <c r="G8" i="6"/>
  <c r="G6" i="6"/>
  <c r="G5" i="6"/>
  <c r="G4" i="6"/>
  <c r="F10" i="6"/>
  <c r="F9" i="6"/>
  <c r="F8" i="6"/>
  <c r="F6" i="6"/>
  <c r="F5" i="6"/>
  <c r="F4" i="6"/>
  <c r="E9" i="6"/>
  <c r="E8" i="6"/>
  <c r="E6" i="6"/>
  <c r="E5" i="6"/>
  <c r="E4" i="6"/>
  <c r="D10" i="6"/>
  <c r="D9" i="6"/>
  <c r="D8" i="6"/>
  <c r="D6" i="6"/>
  <c r="D5" i="6"/>
  <c r="D4" i="6"/>
  <c r="C10" i="6"/>
  <c r="C9" i="6"/>
  <c r="C8" i="6"/>
  <c r="C6" i="6"/>
  <c r="C5" i="6"/>
  <c r="C4" i="6"/>
  <c r="B10" i="6"/>
  <c r="C7" i="6" s="1"/>
  <c r="B9" i="6"/>
  <c r="B8" i="6"/>
  <c r="B6" i="6"/>
  <c r="B5" i="6"/>
  <c r="B4" i="6"/>
  <c r="G15" i="5"/>
  <c r="G14" i="5"/>
  <c r="G13" i="5"/>
  <c r="G12" i="5"/>
  <c r="G11" i="5"/>
  <c r="G10" i="5"/>
  <c r="G9" i="5"/>
  <c r="G8" i="5"/>
  <c r="G7" i="5"/>
  <c r="G6" i="5"/>
  <c r="G5" i="5"/>
  <c r="F15" i="5"/>
  <c r="F14" i="5"/>
  <c r="F13" i="5"/>
  <c r="F12" i="5"/>
  <c r="F11" i="5"/>
  <c r="F10" i="5"/>
  <c r="F9" i="5"/>
  <c r="F8" i="5"/>
  <c r="F7" i="5"/>
  <c r="F6" i="5"/>
  <c r="F5" i="5"/>
  <c r="E15" i="5"/>
  <c r="E13" i="5"/>
  <c r="E12" i="5"/>
  <c r="E11" i="5"/>
  <c r="E10" i="5"/>
  <c r="E9" i="5"/>
  <c r="E8" i="5"/>
  <c r="E7" i="5"/>
  <c r="E6" i="5"/>
  <c r="E5" i="5"/>
  <c r="D15" i="5"/>
  <c r="D14" i="5"/>
  <c r="D13" i="5"/>
  <c r="D12" i="5"/>
  <c r="D11" i="5"/>
  <c r="D10" i="5"/>
  <c r="D9" i="5"/>
  <c r="D8" i="5"/>
  <c r="D7" i="5"/>
  <c r="D6" i="5"/>
  <c r="D5" i="5"/>
  <c r="C15" i="5"/>
  <c r="C14" i="5"/>
  <c r="C7" i="5"/>
  <c r="C8" i="5"/>
  <c r="C9" i="5"/>
  <c r="C10" i="5"/>
  <c r="C11" i="5"/>
  <c r="C12" i="5"/>
  <c r="C13" i="5"/>
  <c r="C6" i="5"/>
  <c r="C5" i="5"/>
  <c r="B15" i="5"/>
  <c r="B14" i="5"/>
  <c r="B7" i="5"/>
  <c r="B8" i="5"/>
  <c r="B9" i="5"/>
  <c r="B10" i="5"/>
  <c r="B11" i="5"/>
  <c r="B12" i="5"/>
  <c r="B13" i="5"/>
  <c r="B6" i="5"/>
  <c r="B5" i="5"/>
  <c r="E7" i="1"/>
  <c r="E6" i="1"/>
  <c r="E5" i="1"/>
  <c r="E4" i="1"/>
  <c r="D7" i="1"/>
  <c r="D5" i="1"/>
  <c r="D4" i="1"/>
  <c r="C7" i="1"/>
  <c r="C6" i="1"/>
  <c r="C5" i="1"/>
  <c r="C4" i="1"/>
  <c r="B7" i="1"/>
  <c r="B6" i="1"/>
  <c r="B5" i="1"/>
  <c r="D10" i="8" l="1"/>
  <c r="F10" i="8" s="1"/>
  <c r="D21" i="8"/>
  <c r="H21" i="8" s="1"/>
  <c r="D7" i="8"/>
  <c r="F7" i="8" s="1"/>
  <c r="D13" i="8"/>
  <c r="D6" i="8"/>
  <c r="D16" i="8"/>
  <c r="F16" i="8" s="1"/>
  <c r="D15" i="8"/>
  <c r="F15" i="8" s="1"/>
  <c r="D12" i="8"/>
  <c r="H12" i="8" s="1"/>
  <c r="D18" i="8"/>
  <c r="H18" i="8" s="1"/>
  <c r="F21" i="8"/>
  <c r="D20" i="8"/>
  <c r="F20" i="8" s="1"/>
  <c r="D8" i="8"/>
  <c r="H8" i="8" s="1"/>
  <c r="D19" i="8"/>
  <c r="F19" i="8" s="1"/>
  <c r="D11" i="8"/>
  <c r="H11" i="8" s="1"/>
  <c r="H10" i="8"/>
  <c r="D5" i="8"/>
  <c r="F5" i="8" s="1"/>
  <c r="D14" i="8"/>
  <c r="H14" i="8" s="1"/>
  <c r="F18" i="8"/>
  <c r="F6" i="8"/>
  <c r="H6" i="8"/>
  <c r="H7" i="8"/>
  <c r="H20" i="8"/>
  <c r="F12" i="8" l="1"/>
  <c r="F11" i="8"/>
  <c r="H15" i="8"/>
  <c r="F8" i="8"/>
  <c r="H16" i="8"/>
  <c r="H19" i="8"/>
  <c r="F14" i="8"/>
  <c r="H5" i="8"/>
</calcChain>
</file>

<file path=xl/sharedStrings.xml><?xml version="1.0" encoding="utf-8"?>
<sst xmlns="http://schemas.openxmlformats.org/spreadsheetml/2006/main" count="1359" uniqueCount="285">
  <si>
    <t>Ensemble</t>
  </si>
  <si>
    <t>Fonction publique de l'État</t>
  </si>
  <si>
    <t>Fonction publique territoriale</t>
  </si>
  <si>
    <t>Fonction publique hospitalière</t>
  </si>
  <si>
    <t>Ensemble de la fonction publique</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</si>
  <si>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</si>
  <si>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</si>
  <si>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</si>
  <si>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</si>
  <si>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</si>
  <si>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Ensemble FP</t>
  </si>
  <si>
    <t>Emploi total</t>
  </si>
  <si>
    <t xml:space="preserve"> </t>
  </si>
  <si>
    <t>Effectifs</t>
  </si>
  <si>
    <t>Structure 
(en %)</t>
  </si>
  <si>
    <t>Effectifs (en %)</t>
  </si>
  <si>
    <t>Structure (en point de %)</t>
  </si>
  <si>
    <t>Ensemble FPE</t>
  </si>
  <si>
    <t>Justice</t>
  </si>
  <si>
    <t>Culture</t>
  </si>
  <si>
    <t>Ministères sociaux</t>
  </si>
  <si>
    <t/>
  </si>
  <si>
    <t>Structure 
(en point de %)</t>
  </si>
  <si>
    <t>Départements</t>
  </si>
  <si>
    <t>Régions</t>
  </si>
  <si>
    <t>Ensemble des collectivités territoriales</t>
  </si>
  <si>
    <t>Établissement départementaux</t>
  </si>
  <si>
    <t>Total FPT</t>
  </si>
  <si>
    <t>(1) Le secteur communal comprend les communes, les établissements communaux et intercommunaux et d'autres EPA locaux tels que les OPHLM, les caisses de crédit municipal, les régies, etc.</t>
  </si>
  <si>
    <t>Structure
(en %)</t>
  </si>
  <si>
    <t>Effectifs
 (en %)</t>
  </si>
  <si>
    <t>Personnel non médical</t>
  </si>
  <si>
    <t>Établissement d'hébergement pour personnes âgées</t>
  </si>
  <si>
    <t>Autres établissements médico-sociaux</t>
  </si>
  <si>
    <t>Total fonction publique hospitalière</t>
  </si>
  <si>
    <t>Fonctionnaires</t>
  </si>
  <si>
    <t>Contractuels</t>
  </si>
  <si>
    <t>Militaires</t>
  </si>
  <si>
    <t>Total</t>
  </si>
  <si>
    <t>Catégorie A</t>
  </si>
  <si>
    <t>Catégorie B</t>
  </si>
  <si>
    <t>Catégorie C</t>
  </si>
  <si>
    <t>Agents civils</t>
  </si>
  <si>
    <t>hors enseignants</t>
  </si>
  <si>
    <t>dont civils hors enseignants</t>
  </si>
  <si>
    <t>dont civils non-enseignants</t>
  </si>
  <si>
    <t xml:space="preserve">Champ : Emplois principaux, tous statuts, situés en métropole et DOM (hors Mayotte), hors COM et étranger. Hors bénéficiaires de contrats aidés. </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</si>
  <si>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</si>
  <si>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</si>
  <si>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</si>
  <si>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</si>
  <si>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</si>
  <si>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</si>
  <si>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</si>
  <si>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</si>
  <si>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</si>
  <si>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</si>
  <si>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</si>
  <si>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</si>
  <si>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</si>
  <si>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</si>
  <si>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</si>
  <si>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</si>
  <si>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</si>
  <si>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</si>
  <si>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</si>
  <si>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</si>
  <si>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</si>
  <si>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</si>
  <si>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</si>
  <si>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</si>
  <si>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</si>
  <si>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</si>
  <si>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Part des femmes
(en %)</t>
  </si>
  <si>
    <t>Part des moins de 30 ans
(en %)</t>
  </si>
  <si>
    <t>Part des 50 ans et plus
(en %)</t>
  </si>
  <si>
    <t>Part des femmes
(en point de %)</t>
  </si>
  <si>
    <t>Part des moins de 30 ans
(en point de %)</t>
  </si>
  <si>
    <t>Ministères économiques et financiers</t>
  </si>
  <si>
    <t>Total hôpitaux*</t>
  </si>
  <si>
    <t>Taux d’administration : nombre d’agents civils de la fonction publique (converti en équivalent temps plein) pour 1 000 habitants.</t>
  </si>
  <si>
    <t xml:space="preserve">Champ : Emplois principaux, tous statuts situés en métropole et DOM (hors Mayotte), hors COM et étranger. Hors bénéficiaires de contrats aidés. </t>
  </si>
  <si>
    <t>Ensemble des EPA locaux</t>
  </si>
  <si>
    <t>Fonction publique de l'État (ministères et EPA)</t>
  </si>
  <si>
    <t>en moyenne annuelle</t>
  </si>
  <si>
    <t>Ensemble des ministères</t>
  </si>
  <si>
    <t>Ensemble des EPA</t>
  </si>
  <si>
    <t>dont</t>
  </si>
  <si>
    <t>dont ministère</t>
  </si>
  <si>
    <t>dont EPA</t>
  </si>
  <si>
    <t>0,0</t>
  </si>
  <si>
    <t>effectifs 2018</t>
  </si>
  <si>
    <t>Transition écologique et solidaire, logement et habitat durable et Cohésion des territoires</t>
  </si>
  <si>
    <t>Armées</t>
  </si>
  <si>
    <t>Communes</t>
  </si>
  <si>
    <t>Établissements communaux</t>
  </si>
  <si>
    <t>Établissements intercommunaux</t>
  </si>
  <si>
    <t>Autres EPA locaux</t>
  </si>
  <si>
    <t xml:space="preserve">(1) Champ : Emplois principaux, tous statuts, situés en France (métropole + DOM, hors COM et étranger), hors Mayotte. Hors bénéficiaires de contrats aidés. </t>
  </si>
  <si>
    <r>
      <t>(2) Champ : Postes actifs dans l’année, tous statuts, situés en France (métropole + DOM, hors COM et étranger), hors Mayotte. Hors bénéficiaires de contrats aidés.</t>
    </r>
    <r>
      <rPr>
        <sz val="8"/>
        <color theme="1"/>
        <rFont val="Calibri"/>
        <family val="2"/>
      </rPr>
      <t> </t>
    </r>
  </si>
  <si>
    <r>
      <t>Effectifs physiques au 31/12/2019</t>
    </r>
    <r>
      <rPr>
        <b/>
        <vertAlign val="superscript"/>
        <sz val="8"/>
        <color indexed="8"/>
        <rFont val="Arial"/>
        <family val="2"/>
      </rPr>
      <t>(1)</t>
    </r>
  </si>
  <si>
    <r>
      <t>ETP au 31/12/2019</t>
    </r>
    <r>
      <rPr>
        <b/>
        <vertAlign val="superscript"/>
        <sz val="8"/>
        <color indexed="8"/>
        <rFont val="Arial"/>
        <family val="2"/>
      </rPr>
      <t>(1)</t>
    </r>
  </si>
  <si>
    <r>
      <t>EQTP annualisé en 2019</t>
    </r>
    <r>
      <rPr>
        <b/>
        <vertAlign val="superscript"/>
        <sz val="8"/>
        <color indexed="8"/>
        <rFont val="Arial"/>
        <family val="2"/>
      </rPr>
      <t>(2)</t>
    </r>
  </si>
  <si>
    <t>Au 31 décembre 2019</t>
  </si>
  <si>
    <t>Évolution par rapport 
à 2018</t>
  </si>
  <si>
    <t>Évolution moyenne annuelle entre 2009 et 2019</t>
  </si>
  <si>
    <t>(1)  La dégradation de la qualité des données sur les militaires rend fragiles les estimations pour les ministères des Armées et de l'Intérieur.</t>
  </si>
  <si>
    <t xml:space="preserve">Lecture : Au 31 décembre 2019, on compte 89 759 agents au ministère de la Justice, soit 3,6 % des effectifs de la FPE. Cet effectif est en hausse de 0,9% par rapport au 31 décembre 2018 (+1,8 % de hausse moyenne par an depuis 2009), et la part des agents de la FPE en poste au ministère de la Justice est stable par rapport à 2018 et a augmenté de 0,1 point de pourcentage en moyenne par an entre 2009 et 2019. </t>
  </si>
  <si>
    <t>Évolution par rapport à 2018</t>
  </si>
  <si>
    <t>Lecture : Au 31 décembre 2019, on compte 1 015 005 agents dans les communes soit 52,4 % des effectifs de la FPT à cette date. Cet effectif est en hausse de 0,6 % par rapport au 31 décembre 2018 (stable depuis 2009). La part des agents de la FPT en poste dans les communes baisse de 0,1 point en un an (-0,4 point en moyenne par an depuis 2009).</t>
  </si>
  <si>
    <t>Évolution par rapport à 2018 (en %)</t>
  </si>
  <si>
    <t>Évolution en  moyenne annuelle entre 2009 et 2019</t>
  </si>
  <si>
    <t>Lecture : Au 31 décembre 2019, on compte 1 034 712 agents dans les hôpitaux, soit 87,4 % des effectifs de la FPH. Cet effectif augmente de 0,3 % par rapport au 31 décembre 2018. La part des agents des hôpitaux dans l'ensemble de la FPH diminue de 0,1 point par rapport à fin 2018. En moyenne, chaque année depuis 2009, le nombre d'agents dans les hôpitaux a augmenté de 0,5 % et leur part dans l'ensemble de la FPH a diminué de 0,3 point.</t>
  </si>
  <si>
    <t>Champ : Emplois principaux, tous statuts, situés en France (métropole + DOM, hors COM et étranger), hors Mayotte.</t>
  </si>
  <si>
    <t>FPE (yc contrats aidés)</t>
  </si>
  <si>
    <t>FPT (yc contrats aidés)</t>
  </si>
  <si>
    <t>FPH (yc contrats aidés)</t>
  </si>
  <si>
    <t>effectifs 2009</t>
  </si>
  <si>
    <t>effectifs 2019</t>
  </si>
  <si>
    <t>2019/2018</t>
  </si>
  <si>
    <t>2019/2009</t>
  </si>
  <si>
    <t>Contrats aidés FPE</t>
  </si>
  <si>
    <t>Contrats aidés FPT</t>
  </si>
  <si>
    <t>Contrats aidés FPH</t>
  </si>
  <si>
    <t>(base 100 au 31 décembre 2009)</t>
  </si>
  <si>
    <t>Note : Le nombre de bénéficiaires de contrats aidés par versant n'est disponible qu'à partir de 2010. Les évolutions y compris contrats aidés ne sont ainsi calculées qu'à partir de 2010 et font donc l'hypothèse d'une évolution égale à celle des effectifs hors contrats aidés entre 2009 et 2010.</t>
  </si>
  <si>
    <t>Évolution 2019/2009</t>
  </si>
  <si>
    <t>Évolution 2019/2018</t>
  </si>
  <si>
    <r>
      <t>Autres catégories et statuts</t>
    </r>
    <r>
      <rPr>
        <vertAlign val="superscript"/>
        <sz val="8"/>
        <rFont val="Arial"/>
        <family val="2"/>
      </rPr>
      <t>(2)</t>
    </r>
  </si>
  <si>
    <r>
      <t>Fonctionnaires</t>
    </r>
    <r>
      <rPr>
        <vertAlign val="superscript"/>
        <sz val="8"/>
        <rFont val="Arial"/>
        <family val="2"/>
      </rPr>
      <t>(3)</t>
    </r>
  </si>
  <si>
    <r>
      <t>Contractuels</t>
    </r>
    <r>
      <rPr>
        <vertAlign val="superscript"/>
        <sz val="8"/>
        <rFont val="Arial"/>
        <family val="2"/>
      </rPr>
      <t>(3)</t>
    </r>
  </si>
  <si>
    <t>(1) La dégradation de la qualité des données sur les militaires rend les estimations fragiles.</t>
  </si>
  <si>
    <t>(2)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</si>
  <si>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(3) Pour respecter le secret statistique, dans la FPT, les militaires sont regroupés avec les fonctionnaires et les militaires volontaires avec les contractuels.</t>
  </si>
  <si>
    <t>Évolution annuelle moyenne entre 2009 et 2019</t>
  </si>
  <si>
    <t>nd : non diffusable. La dégradation de la qualité des données sur les militaires rend fragiles les estimations.</t>
  </si>
  <si>
    <t xml:space="preserve"> Évolution 2019/2018</t>
  </si>
  <si>
    <t>Figure V 1.2-4 : Evolution du nombre d’agents civils (hors militaires) par région dans les trois versants de la fonction publique au 31 décembre 2019 en France (Métropole + DOM hors Mayotte)</t>
  </si>
  <si>
    <t>Situation au 31 décembre 2019</t>
  </si>
  <si>
    <t>Évolution entre les 31 décembre 2018 et 2019</t>
  </si>
  <si>
    <t>T4</t>
  </si>
  <si>
    <t>T3</t>
  </si>
  <si>
    <t>T2</t>
  </si>
  <si>
    <t>T1</t>
  </si>
  <si>
    <t>Ensemble fonction publique</t>
  </si>
  <si>
    <t>dont EPLE</t>
  </si>
  <si>
    <t>Emploi d’avenir</t>
  </si>
  <si>
    <t>PEC</t>
  </si>
  <si>
    <t>Évolution par rapport au même trimestre de l’année précédente</t>
  </si>
  <si>
    <t>Effectifs  au quatrième trimestre 2020</t>
  </si>
  <si>
    <t>Champ : France, agents de la fonction publique. Hors bénéficiaires de contrats aidés.</t>
  </si>
  <si>
    <t>Source : Insee, enquêtes Emploi. Traitement DGAFP - Département des études, des statistiques et des systèmes d'information.</t>
  </si>
  <si>
    <t>T4 Bénéficiaires au 31 décembre</t>
  </si>
  <si>
    <t>T3  Bénéficiaires au 30 septembre</t>
  </si>
  <si>
    <t>T2 Bénéficiaires au 30 juin</t>
  </si>
  <si>
    <t>T1 Bénéficiaires au 31 mars</t>
  </si>
  <si>
    <t>Type de données :données trimestrielles</t>
  </si>
  <si>
    <t>Source ASP, SIASP, Traitement DGAFP</t>
  </si>
  <si>
    <t>CDD &gt; 3 ans</t>
  </si>
  <si>
    <t>CDD 1 à 3 ans</t>
  </si>
  <si>
    <t>CDD &lt; 1 an</t>
  </si>
  <si>
    <t>CDD</t>
  </si>
  <si>
    <t>CDI</t>
  </si>
  <si>
    <t>Répartition des CDD par durée</t>
  </si>
  <si>
    <t>Répartition CDI / CDD</t>
  </si>
  <si>
    <t>Lecture : Parmi les contractuels de la fonction publique, 57 % sont en CDD en 2019.</t>
  </si>
  <si>
    <t>Figure 1 : Effectifs physiques en nombre d'agents, en équivalent temps plein (ETP) et en équivalent temps plein annualisé (EQTP) dans la fonction publique</t>
  </si>
  <si>
    <t>dont à temps partiel (en %)</t>
  </si>
  <si>
    <t>Source : Siasp, Insee. Traitement DGAFP-SDessi.</t>
  </si>
  <si>
    <r>
      <t xml:space="preserve">Figure 2 : </t>
    </r>
    <r>
      <rPr>
        <b/>
        <sz val="10"/>
        <rFont val="Calibri"/>
        <family val="2"/>
      </rPr>
      <t>É</t>
    </r>
    <r>
      <rPr>
        <b/>
        <sz val="10"/>
        <rFont val="Arial"/>
        <family val="2"/>
      </rPr>
      <t>volution des effectifs en fin d’année dans la fonction publique depuis 2009</t>
    </r>
  </si>
  <si>
    <t>Figure 2 : Evolution des effectifs des trois fonctions publiques depuis 2007 en France (métropole + DOM)</t>
  </si>
  <si>
    <t>FPE : 0,0 %</t>
  </si>
  <si>
    <t>FPT : 0,7 %</t>
  </si>
  <si>
    <t>FPH : 0,8 %</t>
  </si>
  <si>
    <t>Ensemble FP : 0,4 %</t>
  </si>
  <si>
    <t>Emploi total : 0,7 %</t>
  </si>
  <si>
    <t>FPE : 0,9 %</t>
  </si>
  <si>
    <t>FPT : 0,9 %</t>
  </si>
  <si>
    <t>FPH : 0,4 %</t>
  </si>
  <si>
    <t>Ensemble FP : 0,8 %</t>
  </si>
  <si>
    <t>Emploi total : 1,4 %</t>
  </si>
  <si>
    <t>Figure E1-1 : Évolution de l’emploi dans la fonction publique</t>
  </si>
  <si>
    <t>Champ : France (hors Mayotte), personnes de 15 ans ou plus.</t>
  </si>
  <si>
    <t>Données corrigées des variations saisonnières en fin de trimestre ; niveaux d'emploi.</t>
  </si>
  <si>
    <t>Figure E1-2 : Nombre de contrats aidés par employeur et par nature de contrat dans chacun des versants de la fonction publique</t>
  </si>
  <si>
    <r>
      <t>dont Secteur communal</t>
    </r>
    <r>
      <rPr>
        <i/>
        <vertAlign val="superscript"/>
        <sz val="8"/>
        <rFont val="Arial"/>
        <family val="2"/>
      </rPr>
      <t>(1)</t>
    </r>
  </si>
  <si>
    <t>(1) Regroupe les communes, les établissements communaux et intercommunaux.</t>
  </si>
  <si>
    <t>Type de données : trimestrielles, bénéficiaires au 31 décembre 2020.</t>
  </si>
  <si>
    <t>Figure E1-3 : Nombre de bénéficiaires de contrats aidés par versant et employeur en fin de trimestre depuis 2010</t>
  </si>
  <si>
    <t>Champ: Emplois principaux, situés en métropole et DOM (Hors Mayotte). Hors COM et étranger.</t>
  </si>
  <si>
    <t>Source : ASP, Traitement DGAFP-SDessi.</t>
  </si>
  <si>
    <r>
      <t>Type de données : Données trimestrielles</t>
    </r>
    <r>
      <rPr>
        <b/>
        <sz val="11"/>
        <color theme="1"/>
        <rFont val="Calibri"/>
        <family val="2"/>
        <scheme val="minor"/>
      </rPr>
      <t xml:space="preserve"> .</t>
    </r>
  </si>
  <si>
    <t>Source :  ASP, Traitement DGAFP-SDessi.</t>
  </si>
  <si>
    <t>Figure E1-3  Nombre de bénéficiaires de contrats aidés par versant et employeur en fin de trimestre de 2010 à 2017</t>
  </si>
  <si>
    <t>Figure 3 : Évolution des effectifs physiques de la fonction publique de l'État</t>
  </si>
  <si>
    <t>Intérieur et Outre-Mer</t>
  </si>
  <si>
    <r>
      <t xml:space="preserve">Figure 4 : </t>
    </r>
    <r>
      <rPr>
        <b/>
        <sz val="9"/>
        <rFont val="Calibri"/>
        <family val="2"/>
      </rPr>
      <t>É</t>
    </r>
    <r>
      <rPr>
        <b/>
        <sz val="9"/>
        <rFont val="Arial"/>
        <family val="2"/>
      </rPr>
      <t>volution des effectifs de la fonction publique territoriale</t>
    </r>
  </si>
  <si>
    <r>
      <t xml:space="preserve">Figure 5 : </t>
    </r>
    <r>
      <rPr>
        <b/>
        <sz val="9"/>
        <rFont val="Calibri"/>
        <family val="2"/>
      </rPr>
      <t>É</t>
    </r>
    <r>
      <rPr>
        <b/>
        <sz val="9"/>
        <rFont val="Arial"/>
        <family val="2"/>
      </rPr>
      <t>volution des effectifs de la fonction publique hospitalière</t>
    </r>
  </si>
  <si>
    <t xml:space="preserve">      dont personnel soignant</t>
  </si>
  <si>
    <r>
      <t xml:space="preserve">Figure 6 : </t>
    </r>
    <r>
      <rPr>
        <b/>
        <sz val="10"/>
        <rFont val="Calibri"/>
        <family val="2"/>
      </rPr>
      <t>É</t>
    </r>
    <r>
      <rPr>
        <b/>
        <sz val="10"/>
        <rFont val="Arial"/>
        <family val="2"/>
      </rPr>
      <t>volution des effectifs par statut dans la fonction publique</t>
    </r>
  </si>
  <si>
    <r>
      <t>Militaires</t>
    </r>
    <r>
      <rPr>
        <vertAlign val="superscript"/>
        <sz val="8"/>
        <rFont val="Arial"/>
        <family val="2"/>
      </rPr>
      <t>(1)</t>
    </r>
  </si>
  <si>
    <t>Figure 7 : Répartition par catégorie hiérarchique(*) des effectifs des trois versants de la fonction publique</t>
  </si>
  <si>
    <r>
      <t>dont enseignants</t>
    </r>
    <r>
      <rPr>
        <i/>
        <vertAlign val="superscript"/>
        <sz val="8"/>
        <rFont val="Arial"/>
        <family val="2"/>
      </rPr>
      <t>(1)</t>
    </r>
  </si>
  <si>
    <t>(*) La catégorie hiérarchique n’est pas toujours déterminée dans les sources statistiques utilisées. Chaque année, elle n'est pas déterminable pour une proportion de 1 % à 2% des agents. Un redressement est donc effectué.</t>
  </si>
  <si>
    <t>Figure 8 : Taux d'administration (en ETP) au 31 décembre 2019</t>
  </si>
  <si>
    <r>
      <t xml:space="preserve">Figure 9 : </t>
    </r>
    <r>
      <rPr>
        <b/>
        <sz val="9"/>
        <color theme="1"/>
        <rFont val="Calibri"/>
        <family val="2"/>
      </rPr>
      <t>É</t>
    </r>
    <r>
      <rPr>
        <b/>
        <sz val="9"/>
        <color theme="1"/>
        <rFont val="Arial"/>
        <family val="2"/>
      </rPr>
      <t>volution du nombre d’agents civils par région dans les trois versants de la fonction publique entre fin 2018 et fin 2019</t>
    </r>
  </si>
  <si>
    <t>Figure 10 :  Répartition des effectifs de la fonction publique par catégorie hiérarchique, par sexe et par tranche d'âge</t>
  </si>
  <si>
    <t>Part des 50 ans et plus 
(en point de %)</t>
  </si>
  <si>
    <t>Figure 11  : Pyramide des âges par versant au 31 décembre 2019</t>
  </si>
  <si>
    <t>Source figure 11 : Pyramide des âges par versant au 31 décembre 2019</t>
  </si>
  <si>
    <t>Médecins et internes</t>
  </si>
  <si>
    <t>Ministères chargés de l'enseignement</t>
  </si>
  <si>
    <t>Figure E3-1 : Répartition des contractuels par type de contrat et durée en 2019 (en %)</t>
  </si>
  <si>
    <t>Figure E1-1 : Évolution de l’emploi dans la fonction publique, y compris contrats aidés</t>
  </si>
  <si>
    <t>Sources : Insee, estimations d'emploi ; estimations trimestrielles Acoss-Urssaf, Dares, Insee.</t>
  </si>
  <si>
    <t>Champ: emploi principaux, tous statuts, situés en métropole et DOM</t>
  </si>
  <si>
    <r>
      <t xml:space="preserve">    dont secteur communal</t>
    </r>
    <r>
      <rPr>
        <b/>
        <i/>
        <vertAlign val="superscript"/>
        <sz val="8"/>
        <rFont val="Arial"/>
        <family val="2"/>
      </rPr>
      <t>(1)</t>
    </r>
  </si>
  <si>
    <t>Sources : Insee, enquête Emploi. Traitement DGAFP–SDessi.</t>
  </si>
  <si>
    <t>(1) Enseignants : professeurs des écoles, agrégés, certifiés, d’EPS et de lycée professionnel, instituteurs, professeurs d’enseignement général des collèges
et adjoints d’enseignement, professeurs contractuels et maîtres délégués, professeurs de l’enseignement supérieur, enseignants en coopération, élèves
enseignants. Hors chercheurs.</t>
  </si>
  <si>
    <t>Lecture : En 2019, 5,24 % des entrants contractuels intègrent la fonction publique à 23 ans.</t>
  </si>
  <si>
    <t>Champ : Emplois principaux, agents civils, situés en France (métropole + DOM, hors COM), hors Mayotte. Hors bénéficiaires de contrats aidés.</t>
  </si>
  <si>
    <t>Source : Siasp, Insee, Traitement DGAFP - SDessi.</t>
  </si>
  <si>
    <t>Figure 12 : Profil par âge des entrants et des sortants de la fonction publique en 2019</t>
  </si>
  <si>
    <t>Sources : Insee, Siasp.</t>
  </si>
  <si>
    <t>&gt;=65</t>
  </si>
  <si>
    <t>hommes</t>
  </si>
  <si>
    <t>femmes</t>
  </si>
  <si>
    <t>Autres catégories et statuts</t>
  </si>
  <si>
    <t>âge</t>
  </si>
  <si>
    <t>Hommes</t>
  </si>
  <si>
    <t>Femmes</t>
  </si>
  <si>
    <t>sortants de la fonction publique</t>
  </si>
  <si>
    <t>entrants dans la fonction publique</t>
  </si>
  <si>
    <t>Lecture : Au 31 décembre 2019, on compte 465 800 entrants dans la fonction publique soit 2,3 % de plus qu’au 31 décembre 2018. Le taux d’entrée, c’est-à-dire le nombre d’entrants rapporté au nombre moyen d’agents pendant l’année est égal à 8,8 %, en hausse de 0,1 point par rapport à l’année précédente.</t>
  </si>
  <si>
    <t>(1) Du fait d'une baisse de la qualité, certains militaires occupant des postes secondaires ne sont plus repérables comme depuis 2018. Ces postes ont ainsi été considérés comme des entrées en 2018. Cette surestimation des entrées en 2018 (environ 1 000 postes concernés), qui concerne quasi exclusivement des hommes, induit une surestimation de l'ordre de 1 point de la baisse des entrées par rapport à 2018 et de 0,1 point de la baisse du taux d'entrée.</t>
  </si>
  <si>
    <t>Note : Les données de ce tableau ne sont pas directement comparables aux données publiées dans le rapport annuel 2020. En effet, les militaires sont désormais complétement exclus ; ainsi, un militaire fin 2018 devenant fonctionnaire en 2019 est compté comme une entrée. Par ailleurs, les identifiants permettant de suivre les individus d'une année sur l'autre ne sont pas toujours bien renseignés : une nouvelle méthode permet de mieux prendre en compte ces cas.</t>
  </si>
  <si>
    <t>Source : Siasp, Insee. Traitement DGAFP - SDessi.</t>
  </si>
  <si>
    <r>
      <t>Hommes</t>
    </r>
    <r>
      <rPr>
        <vertAlign val="superscript"/>
        <sz val="8"/>
        <rFont val="Arial"/>
        <family val="2"/>
      </rPr>
      <t>(1)</t>
    </r>
  </si>
  <si>
    <t>Variation du taux de sortie           (en point de %)</t>
  </si>
  <si>
    <t>Taux de sortie (en %)</t>
  </si>
  <si>
    <r>
      <rPr>
        <sz val="8"/>
        <rFont val="Calibri"/>
        <family val="2"/>
      </rPr>
      <t>É</t>
    </r>
    <r>
      <rPr>
        <sz val="8"/>
        <rFont val="Arial"/>
        <family val="2"/>
      </rPr>
      <t>volution par rapport à 2018
(en %)</t>
    </r>
  </si>
  <si>
    <t>Nombre de sortants (en milliers)</t>
  </si>
  <si>
    <t>Variation du taux d'entrée                         (en point de %)</t>
  </si>
  <si>
    <t>Taux d'entrée (en %)</t>
  </si>
  <si>
    <t>Nombre d'entrants (en milliers)</t>
  </si>
  <si>
    <t>Sorties</t>
  </si>
  <si>
    <t>Entrées</t>
  </si>
  <si>
    <t>Figure 13 : Nombre d'entrants et de sortants et taux d'entrée et de sortie, par versant, sexe et statut en 2019</t>
  </si>
  <si>
    <t>Figure 13 complémentaire : Nombre d'entrants et de sortants et taux d'entrée et de sortie, par versant et statut en 2019</t>
  </si>
  <si>
    <t>Figure 14 : Effectifs (hors militaires) qui, à la fois, entrent et sortent de la fonction publique (entrants-sortants) ou interrompent leur activité (sortants-entrants), par versant et par statut en 2019</t>
  </si>
  <si>
    <t>Source : Siasp, Insee, Traitement DGAFP - Département des études, des statistiques et des systèmes d’information.</t>
  </si>
  <si>
    <t>Part Sortants-entrants (en %)</t>
  </si>
  <si>
    <t>Effectifs fin 2019</t>
  </si>
  <si>
    <t>Sortants-entrants</t>
  </si>
  <si>
    <t>Part Entrants-sortants (en %)</t>
  </si>
  <si>
    <t>Effectifs présents dans l'année</t>
  </si>
  <si>
    <t>Entrants-sortants</t>
  </si>
  <si>
    <t>FP</t>
  </si>
  <si>
    <t>Sexe</t>
  </si>
  <si>
    <t>Statuts d'emploi</t>
  </si>
  <si>
    <t>Versants de la FP</t>
  </si>
  <si>
    <t>Figure 14 : Effectifs qui à la fois entrent et sortent de la fonction publique en 2019 (entrants-sortants) et effectifs qui interrompent leur activité en 2019 (sortants-entrants) par versant et par statut</t>
  </si>
  <si>
    <t>Bénéficiaires de contrats aidés</t>
  </si>
  <si>
    <t>nd</t>
  </si>
  <si>
    <t>dont sorties interversant</t>
  </si>
  <si>
    <t>dont entrées interversant</t>
  </si>
  <si>
    <t>Statut fin 2018</t>
  </si>
  <si>
    <t>dont sorties inter-versants</t>
  </si>
  <si>
    <t>dont entrées inter-versants</t>
  </si>
  <si>
    <t>Effectifs fin 2018</t>
  </si>
  <si>
    <t>Figure 15 : Contribution des flux d'emplois (entrées, sorties et changements de statut) à l'évolution de l'emploi en 2019 (effectifs physiques en milliers)</t>
  </si>
  <si>
    <t>.</t>
  </si>
  <si>
    <t>50 ans et plus</t>
  </si>
  <si>
    <t>40 - 49 ans</t>
  </si>
  <si>
    <t>30 - 39 ans</t>
  </si>
  <si>
    <t>Moins de 30 ans</t>
  </si>
  <si>
    <t>Age</t>
  </si>
  <si>
    <t>Statut</t>
  </si>
  <si>
    <t>Versant</t>
  </si>
  <si>
    <t>Champ : Emplois principaux, agents civils, situés en France (métropole + DOM, hors COM), hors Mayotte. Hors bénéficiaires de contrats aidés et militaires.</t>
  </si>
  <si>
    <t>Lecture : En 2019, 269 000 agents de la fonction publique ont travaillé seulement une partie de l’année, c’est-à-dire qu’ils sont à la fois entrés et sortis de la
fonction publique au cours de l’année. Par ailleurs, 218 000 ont connu une interruption d’activité, c’est-à-dire qu’ils sont sortis puis rentrés dans la fonction
publique au cours de l’année. Les 269 000 entrants-sortants représentent 4,6 % des effectifs présents en fin d’année et les sortants-entrants en représentent 4,1 %.</t>
  </si>
  <si>
    <t>Note : Par construction, l’emploi fin 2019 dans un statut équivaut à l’emploi fin 2018, net des entrées et sorties, sommé aux changements statutaires vers ce
statut. Ainsi, pour chaque ligne, la somme de la répartition par statut des agents présents fin 2018 et les entrées équivaut aux effectifs fin 2019. Des écarts
résiduels peuvent subsister car, dans de rares cas, certains agents ne peuvent être suivis d’une année sur l’autre et ne sont donc comptés ni dans les entrées
ni dans les effectifs fin 2018 (ces cas sont comptabilisés dans la colonne « nd »).</t>
  </si>
  <si>
    <t>Champ : Emplois principaux, agents civils, situés en France (métropole + DOM, hors COM), hors Mayotte. Hors bénéficiairesde contrats aidés.</t>
  </si>
  <si>
    <t>Lecture : Au 31 décembre 2019, on compte 1 539 600 fonctionnaires dans la fonction publique de l’État contre 1 545 100 fin 2018. Ce différentiel de 5 500
fonctionnaires, vient des 44 900 entrées de fonctionnaires (dont 3 700 en provenance d’un autre versant) et des 64 100 sorties, mais aussi de la titularisation
de 14 400 contractuels, de 700 autres statuts et de 200 contrats aidés présents fin 2018.</t>
  </si>
  <si>
    <t>Figure 15 complémentaire : Contribution des flux d'emplois (entrées, sorties et changements de statut) à l'évolution de l'emploi en 2019 (effectifs physiques en milliers)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</si>
</sst>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0"/>
    <numFmt numFmtId="166" formatCode="\+0.0;\-0.0"/>
    <numFmt numFmtId="167" formatCode="0.0_ ;\-0.0\ "/>
    <numFmt numFmtId="168" formatCode="0.0;\-0.0"/>
    <numFmt numFmtId="169" formatCode="#,##0;[Red]#,##0"/>
    <numFmt numFmtId="170" formatCode="0;[Red]0"/>
    <numFmt numFmtId="171" formatCode="0.0%"/>
    <numFmt numFmtId="172" formatCode="_-* #,##0\ _€_-;\-* #,##0\ _€_-;_-* &quot;-&quot;??\ _€_-;_-@_-"/>
    <numFmt numFmtId="173" formatCode="_(* #,##0.00_);_(* \(#,##0.00\);_(* &quot;-&quot;??_);_(@_)"/>
    <numFmt numFmtId="174" formatCode="#,##0.000"/>
  </numFmts>
  <fonts count="9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vertAlign val="superscript"/>
      <sz val="8"/>
      <name val="Arial"/>
      <family val="2"/>
    </font>
    <font>
      <sz val="9"/>
      <name val="Arial"/>
      <family val="2"/>
    </font>
    <font>
      <b/>
      <sz val="9"/>
      <color theme="1"/>
      <name val="Arial"/>
      <family val="2"/>
    </font>
    <font>
      <b/>
      <sz val="9"/>
      <color theme="1"/>
      <name val="Calibri"/>
      <family val="2"/>
    </font>
    <font>
      <i/>
      <sz val="8"/>
      <color theme="1"/>
      <name val="Arial"/>
      <family val="2"/>
    </font>
    <font>
      <sz val="10"/>
      <name val="MS Sans Serif"/>
      <family val="2"/>
    </font>
    <font>
      <sz val="8"/>
      <name val="MS Sans Serif"/>
      <family val="2"/>
    </font>
    <font>
      <sz val="10"/>
      <name val="Arial"/>
      <family val="2"/>
    </font>
    <font>
      <sz val="10"/>
      <color theme="1"/>
      <name val="Calibri"/>
      <family val="2"/>
    </font>
    <font>
      <sz val="10"/>
      <color theme="1"/>
      <name val="Calibri"/>
      <family val="2"/>
      <scheme val="minor"/>
    </font>
    <font>
      <sz val="8"/>
      <name val="Arial"/>
      <family val="2"/>
    </font>
    <font>
      <b/>
      <sz val="8"/>
      <color theme="1"/>
      <name val="Arial"/>
      <family val="2"/>
    </font>
    <font>
      <sz val="8"/>
      <color theme="1"/>
      <name val="Calibri"/>
      <family val="2"/>
      <scheme val="minor"/>
    </font>
    <font>
      <b/>
      <i/>
      <vertAlign val="superscript"/>
      <sz val="8"/>
      <name val="Arial"/>
      <family val="2"/>
    </font>
    <font>
      <b/>
      <vertAlign val="superscript"/>
      <sz val="8"/>
      <color indexed="8"/>
      <name val="Arial"/>
      <family val="2"/>
    </font>
    <font>
      <sz val="8"/>
      <color theme="1"/>
      <name val="Calibri"/>
      <family val="2"/>
    </font>
    <font>
      <sz val="8"/>
      <color indexed="62"/>
      <name val="Arial"/>
      <family val="2"/>
    </font>
    <font>
      <b/>
      <sz val="10"/>
      <color theme="1"/>
      <name val="Calibri"/>
      <family val="2"/>
      <scheme val="minor"/>
    </font>
    <font>
      <i/>
      <vertAlign val="superscript"/>
      <sz val="8"/>
      <name val="Arial"/>
      <family val="2"/>
    </font>
    <font>
      <i/>
      <sz val="8"/>
      <color theme="1"/>
      <name val="Calibri"/>
      <family val="2"/>
      <scheme val="minor"/>
    </font>
    <font>
      <b/>
      <sz val="8"/>
      <color indexed="9"/>
      <name val="Arial"/>
      <family val="2"/>
    </font>
    <font>
      <sz val="9"/>
      <color theme="1"/>
      <name val="Arial"/>
      <family val="2"/>
    </font>
    <font>
      <i/>
      <sz val="9"/>
      <color theme="1"/>
      <name val="Arial"/>
      <family val="2"/>
    </font>
    <font>
      <i/>
      <sz val="11"/>
      <color theme="1"/>
      <name val="Calibri"/>
      <family val="2"/>
      <scheme val="minor"/>
    </font>
    <font>
      <i/>
      <sz val="8"/>
      <color indexed="62"/>
      <name val="Arial"/>
      <family val="2"/>
    </font>
    <font>
      <sz val="8"/>
      <name val="Calibri"/>
      <family val="2"/>
    </font>
    <font>
      <i/>
      <sz val="8"/>
      <name val="Calibri"/>
      <family val="2"/>
    </font>
    <font>
      <i/>
      <sz val="9"/>
      <name val="Arial"/>
      <family val="2"/>
    </font>
    <font>
      <sz val="8"/>
      <color rgb="FFFF0000"/>
      <name val="Arial"/>
      <family val="2"/>
    </font>
    <font>
      <sz val="8"/>
      <color rgb="FF000000"/>
      <name val="Arial"/>
      <family val="2"/>
    </font>
    <font>
      <b/>
      <sz val="8"/>
      <color rgb="FF000000"/>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9999FF"/>
        <bgColor indexed="64"/>
      </patternFill>
    </fill>
    <fill>
      <patternFill patternType="solid">
        <fgColor rgb="FFCCCCFF"/>
        <bgColor indexed="64"/>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auto="1"/>
      </right>
      <top/>
      <bottom style="medium">
        <color indexed="64"/>
      </bottom>
      <diagonal/>
    </border>
    <border>
      <left/>
      <right/>
      <top style="hair">
        <color indexed="64"/>
      </top>
      <bottom style="thin">
        <color auto="1"/>
      </bottom>
      <diagonal/>
    </border>
    <border>
      <left style="thin">
        <color indexed="64"/>
      </left>
      <right/>
      <top style="hair">
        <color indexed="64"/>
      </top>
      <bottom style="thin">
        <color indexed="64"/>
      </bottom>
      <diagonal/>
    </border>
    <border>
      <left/>
      <right style="thin">
        <color auto="1"/>
      </right>
      <top style="hair">
        <color indexed="64"/>
      </top>
      <bottom style="thin">
        <color auto="1"/>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bottom style="hair">
        <color indexed="64"/>
      </bottom>
      <diagonal/>
    </border>
    <border>
      <left/>
      <right/>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rgb="FFC1C1C1"/>
      </top>
      <bottom style="medium">
        <color rgb="FF000000"/>
      </bottom>
      <diagonal/>
    </border>
    <border>
      <left style="thin">
        <color rgb="FFC1C1C1"/>
      </left>
      <right style="thin">
        <color indexed="64"/>
      </right>
      <top style="thin">
        <color rgb="FFC1C1C1"/>
      </top>
      <bottom style="medium">
        <color rgb="FF000000"/>
      </bottom>
      <diagonal/>
    </border>
    <border>
      <left style="thin">
        <color rgb="FFC1C1C1"/>
      </left>
      <right style="thin">
        <color rgb="FFC1C1C1"/>
      </right>
      <top style="thin">
        <color rgb="FFC1C1C1"/>
      </top>
      <bottom style="medium">
        <color rgb="FF000000"/>
      </bottom>
      <diagonal/>
    </border>
    <border>
      <left/>
      <right style="thin">
        <color rgb="FFC1C1C1"/>
      </right>
      <top style="thin">
        <color rgb="FFC1C1C1"/>
      </top>
      <bottom style="medium">
        <color rgb="FF000000"/>
      </bottom>
      <diagonal/>
    </border>
    <border>
      <left/>
      <right style="thin">
        <color indexed="64"/>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style="thin">
        <color indexed="64"/>
      </left>
      <right style="thin">
        <color indexed="64"/>
      </right>
      <top style="medium">
        <color indexed="64"/>
      </top>
      <bottom/>
      <diagonal/>
    </border>
  </borders>
  <cellStyleXfs count="137">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6" fillId="0" borderId="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68" fillId="0" borderId="0"/>
    <xf numFmtId="0" fontId="32" fillId="51" borderId="84" applyNumberFormat="0" applyAlignment="0" applyProtection="0"/>
    <xf numFmtId="0" fontId="17" fillId="52" borderId="85" applyNumberFormat="0" applyFont="0" applyAlignment="0" applyProtection="0"/>
    <xf numFmtId="43" fontId="17" fillId="0" borderId="0" applyFont="0" applyFill="0" applyBorder="0" applyAlignment="0" applyProtection="0"/>
    <xf numFmtId="0" fontId="42" fillId="51" borderId="86" applyNumberFormat="0" applyAlignment="0" applyProtection="0"/>
    <xf numFmtId="0" fontId="51" fillId="0" borderId="87" applyNumberFormat="0" applyFill="0" applyAlignment="0" applyProtection="0"/>
    <xf numFmtId="0" fontId="36" fillId="38" borderId="84" applyNumberFormat="0" applyAlignment="0" applyProtection="0"/>
    <xf numFmtId="0" fontId="71" fillId="0" borderId="0"/>
    <xf numFmtId="9" fontId="71" fillId="0" borderId="0" applyFont="0" applyFill="0" applyBorder="0" applyAlignment="0" applyProtection="0"/>
    <xf numFmtId="9" fontId="1" fillId="0" borderId="0" applyFont="0" applyFill="0" applyBorder="0" applyAlignment="0" applyProtection="0"/>
    <xf numFmtId="173" fontId="1" fillId="0" borderId="0" applyFont="0" applyFill="0" applyBorder="0" applyAlignment="0" applyProtection="0"/>
  </cellStyleXfs>
  <cellXfs count="576">
    <xf numFmtId="0" fontId="0" fillId="0" borderId="0" xfId="0"/>
    <xf numFmtId="0" fontId="26" fillId="57" borderId="53" xfId="1" applyNumberFormat="1" applyFont="1" applyFill="1" applyBorder="1" applyAlignment="1" applyProtection="1"/>
    <xf numFmtId="0" fontId="25" fillId="57" borderId="28" xfId="1" applyNumberFormat="1" applyFont="1" applyFill="1" applyBorder="1" applyAlignment="1" applyProtection="1">
      <alignment horizontal="center" wrapText="1"/>
    </xf>
    <xf numFmtId="0" fontId="26" fillId="57" borderId="15" xfId="1" applyNumberFormat="1" applyFont="1" applyFill="1" applyBorder="1" applyAlignment="1" applyProtection="1">
      <alignment horizontal="center" vertical="center" wrapText="1"/>
    </xf>
    <xf numFmtId="0" fontId="27" fillId="57" borderId="54" xfId="1" applyNumberFormat="1" applyFont="1" applyFill="1" applyBorder="1" applyAlignment="1" applyProtection="1">
      <alignment horizontal="center" vertical="center" wrapText="1"/>
    </xf>
    <xf numFmtId="3" fontId="26" fillId="57" borderId="58" xfId="1" applyNumberFormat="1" applyFont="1" applyFill="1" applyBorder="1" applyAlignment="1" applyProtection="1">
      <alignment horizontal="left" wrapText="1"/>
    </xf>
    <xf numFmtId="3" fontId="26" fillId="57" borderId="59" xfId="1" applyNumberFormat="1" applyFont="1" applyFill="1" applyBorder="1" applyAlignment="1" applyProtection="1">
      <alignment horizontal="left" wrapText="1"/>
    </xf>
    <xf numFmtId="164" fontId="27" fillId="57" borderId="67" xfId="1" applyNumberFormat="1" applyFont="1" applyFill="1" applyBorder="1" applyAlignment="1" applyProtection="1">
      <alignment horizontal="center" vertical="center" wrapText="1"/>
    </xf>
    <xf numFmtId="164" fontId="27" fillId="57" borderId="56" xfId="1" applyNumberFormat="1" applyFont="1" applyFill="1" applyBorder="1" applyAlignment="1" applyProtection="1">
      <alignment horizontal="center" vertical="center" wrapText="1"/>
    </xf>
    <xf numFmtId="3" fontId="25" fillId="57" borderId="70" xfId="1" applyNumberFormat="1" applyFont="1" applyFill="1" applyBorder="1" applyAlignment="1" applyProtection="1">
      <alignment horizontal="left" wrapText="1"/>
    </xf>
    <xf numFmtId="164" fontId="55" fillId="57" borderId="72" xfId="1" applyNumberFormat="1" applyFont="1" applyFill="1" applyBorder="1" applyAlignment="1" applyProtection="1">
      <alignment horizontal="center" vertical="center" wrapText="1"/>
    </xf>
    <xf numFmtId="3" fontId="26" fillId="57" borderId="55" xfId="1" applyNumberFormat="1" applyFont="1" applyFill="1" applyBorder="1" applyAlignment="1" applyProtection="1">
      <alignment horizontal="center" vertical="center" wrapText="1"/>
    </xf>
    <xf numFmtId="3" fontId="25" fillId="57" borderId="71" xfId="1" applyNumberFormat="1" applyFont="1" applyFill="1" applyBorder="1" applyAlignment="1" applyProtection="1">
      <alignment horizontal="center" vertical="center" wrapText="1"/>
    </xf>
    <xf numFmtId="3" fontId="26" fillId="57" borderId="57" xfId="1" applyNumberFormat="1" applyFont="1" applyFill="1" applyBorder="1" applyAlignment="1" applyProtection="1">
      <alignment horizontal="center" vertical="center" wrapText="1"/>
    </xf>
    <xf numFmtId="3" fontId="25" fillId="57" borderId="73" xfId="1" applyNumberFormat="1" applyFont="1" applyFill="1" applyBorder="1" applyAlignment="1" applyProtection="1">
      <alignment horizontal="center" vertical="center" wrapText="1"/>
    </xf>
    <xf numFmtId="0" fontId="0" fillId="0" borderId="0" xfId="0" applyBorder="1"/>
    <xf numFmtId="0" fontId="19" fillId="0" borderId="0" xfId="1" applyFont="1" applyAlignment="1">
      <alignment vertical="center"/>
    </xf>
    <xf numFmtId="0" fontId="17" fillId="57" borderId="0" xfId="1" applyFill="1"/>
    <xf numFmtId="0" fontId="22" fillId="57" borderId="41" xfId="1" applyFont="1" applyFill="1" applyBorder="1" applyAlignment="1">
      <alignment horizontal="center" vertical="center" wrapText="1"/>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4"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167" fontId="28" fillId="57" borderId="50" xfId="1" applyNumberFormat="1" applyFont="1" applyFill="1" applyBorder="1" applyAlignment="1">
      <alignment horizontal="right"/>
    </xf>
    <xf numFmtId="167" fontId="28" fillId="57" borderId="45" xfId="1" applyNumberFormat="1" applyFont="1" applyFill="1" applyBorder="1" applyAlignment="1">
      <alignment horizontal="right"/>
    </xf>
    <xf numFmtId="0" fontId="56" fillId="57" borderId="0" xfId="1" applyNumberFormat="1" applyFont="1" applyFill="1" applyBorder="1" applyAlignment="1" applyProtection="1"/>
    <xf numFmtId="3" fontId="28" fillId="57" borderId="45" xfId="1" applyNumberFormat="1" applyFont="1" applyFill="1" applyBorder="1" applyAlignment="1">
      <alignment horizontal="right"/>
    </xf>
    <xf numFmtId="3" fontId="22" fillId="57" borderId="45" xfId="1" applyNumberFormat="1" applyFont="1" applyFill="1" applyBorder="1" applyAlignment="1">
      <alignment horizontal="right"/>
    </xf>
    <xf numFmtId="167" fontId="22" fillId="57" borderId="45" xfId="1" applyNumberFormat="1" applyFont="1" applyFill="1" applyBorder="1" applyAlignment="1">
      <alignment horizontal="right"/>
    </xf>
    <xf numFmtId="3" fontId="24" fillId="57" borderId="0" xfId="1" applyNumberFormat="1" applyFont="1" applyFill="1" applyBorder="1" applyAlignment="1" applyProtection="1"/>
    <xf numFmtId="168" fontId="28" fillId="57" borderId="50" xfId="1" applyNumberFormat="1" applyFont="1" applyFill="1" applyBorder="1" applyAlignment="1">
      <alignment horizontal="center"/>
    </xf>
    <xf numFmtId="168" fontId="28" fillId="57" borderId="45" xfId="1" applyNumberFormat="1" applyFont="1" applyFill="1" applyBorder="1" applyAlignment="1">
      <alignment horizontal="center"/>
    </xf>
    <xf numFmtId="168" fontId="22" fillId="57" borderId="45" xfId="1" applyNumberFormat="1" applyFont="1" applyFill="1" applyBorder="1" applyAlignment="1">
      <alignment horizontal="center"/>
    </xf>
    <xf numFmtId="166" fontId="25" fillId="57" borderId="45" xfId="1" applyNumberFormat="1" applyFont="1" applyFill="1" applyBorder="1" applyAlignment="1" applyProtection="1">
      <alignment horizontal="center"/>
    </xf>
    <xf numFmtId="166" fontId="25" fillId="57" borderId="0" xfId="1" applyNumberFormat="1" applyFont="1" applyFill="1" applyBorder="1" applyAlignment="1" applyProtection="1">
      <alignment horizontal="center"/>
    </xf>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48" xfId="1" applyNumberFormat="1" applyFont="1" applyFill="1" applyBorder="1" applyAlignment="1" applyProtection="1">
      <alignment horizontal="left" wrapText="1"/>
    </xf>
    <xf numFmtId="165" fontId="22" fillId="57" borderId="39" xfId="1" applyNumberFormat="1" applyFont="1" applyFill="1" applyBorder="1" applyAlignment="1" applyProtection="1"/>
    <xf numFmtId="0" fontId="22" fillId="57" borderId="49" xfId="1" applyNumberFormat="1" applyFont="1" applyFill="1" applyBorder="1" applyAlignment="1" applyProtection="1">
      <alignment horizontal="left" wrapText="1"/>
    </xf>
    <xf numFmtId="0" fontId="28" fillId="57" borderId="49" xfId="1" applyNumberFormat="1" applyFont="1" applyFill="1" applyBorder="1" applyAlignment="1" applyProtection="1">
      <alignment horizontal="left" wrapText="1"/>
    </xf>
    <xf numFmtId="165"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5" fontId="54" fillId="57" borderId="40" xfId="1" applyNumberFormat="1" applyFont="1" applyFill="1" applyBorder="1" applyAlignment="1" applyProtection="1"/>
    <xf numFmtId="3" fontId="22"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1" xfId="1" applyNumberFormat="1" applyFont="1" applyFill="1" applyBorder="1" applyAlignment="1" applyProtection="1">
      <alignment horizontal="left" wrapText="1"/>
    </xf>
    <xf numFmtId="165" fontId="28" fillId="57" borderId="46"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5" fontId="28" fillId="57" borderId="35" xfId="1" applyNumberFormat="1" applyFont="1" applyFill="1" applyBorder="1" applyAlignment="1" applyProtection="1"/>
    <xf numFmtId="165" fontId="18" fillId="57" borderId="0" xfId="1" applyNumberFormat="1" applyFont="1" applyFill="1" applyBorder="1" applyAlignment="1" applyProtection="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168" fontId="22" fillId="57" borderId="45" xfId="1" applyNumberFormat="1" applyFont="1" applyFill="1" applyBorder="1" applyAlignment="1" applyProtection="1">
      <alignment horizontal="center"/>
    </xf>
    <xf numFmtId="3" fontId="22" fillId="57" borderId="48" xfId="1" applyNumberFormat="1" applyFont="1" applyFill="1" applyBorder="1" applyAlignment="1" applyProtection="1">
      <alignment horizontal="right" wrapText="1"/>
    </xf>
    <xf numFmtId="164" fontId="22" fillId="57" borderId="68" xfId="1" applyNumberFormat="1" applyFont="1" applyFill="1" applyBorder="1" applyAlignment="1" applyProtection="1">
      <alignment horizontal="right" wrapText="1" indent="1"/>
    </xf>
    <xf numFmtId="168" fontId="22" fillId="57" borderId="39" xfId="1" applyNumberFormat="1" applyFont="1" applyFill="1" applyBorder="1" applyAlignment="1" applyProtection="1">
      <alignment horizontal="center"/>
    </xf>
    <xf numFmtId="3" fontId="22" fillId="57" borderId="39" xfId="0" applyNumberFormat="1" applyFont="1" applyFill="1" applyBorder="1" applyAlignment="1" applyProtection="1">
      <alignment horizontal="right" wrapText="1"/>
    </xf>
    <xf numFmtId="164" fontId="22" fillId="57" borderId="42" xfId="0" applyNumberFormat="1" applyFont="1" applyFill="1" applyBorder="1" applyAlignment="1">
      <alignment horizontal="right" indent="1"/>
    </xf>
    <xf numFmtId="164" fontId="22" fillId="57" borderId="45" xfId="0" applyNumberFormat="1" applyFont="1" applyFill="1" applyBorder="1" applyAlignment="1">
      <alignment horizontal="right" indent="1"/>
    </xf>
    <xf numFmtId="165"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46" xfId="0" applyFont="1" applyFill="1" applyBorder="1"/>
    <xf numFmtId="0" fontId="28" fillId="57" borderId="32" xfId="0" applyFont="1" applyFill="1" applyBorder="1" applyAlignment="1">
      <alignment horizontal="left" wrapText="1"/>
    </xf>
    <xf numFmtId="164" fontId="28" fillId="57" borderId="42" xfId="0" applyNumberFormat="1" applyFont="1" applyFill="1" applyBorder="1" applyAlignment="1">
      <alignment horizontal="right" indent="1"/>
    </xf>
    <xf numFmtId="164" fontId="28" fillId="57" borderId="47" xfId="0" applyNumberFormat="1" applyFont="1" applyFill="1" applyBorder="1" applyAlignment="1">
      <alignment horizontal="right" indent="1"/>
    </xf>
    <xf numFmtId="165" fontId="22" fillId="58" borderId="47" xfId="0" applyNumberFormat="1" applyFont="1" applyFill="1" applyBorder="1" applyAlignment="1">
      <alignment horizontal="right" indent="1"/>
    </xf>
    <xf numFmtId="164" fontId="28" fillId="57" borderId="46" xfId="0" applyNumberFormat="1" applyFont="1" applyFill="1" applyBorder="1" applyAlignment="1">
      <alignment horizontal="right" indent="1"/>
    </xf>
    <xf numFmtId="165" fontId="22" fillId="58" borderId="46" xfId="0" applyNumberFormat="1" applyFont="1" applyFill="1" applyBorder="1" applyAlignment="1">
      <alignment horizontal="right" indent="1"/>
    </xf>
    <xf numFmtId="0" fontId="22" fillId="57" borderId="0" xfId="0" applyFont="1" applyFill="1" applyBorder="1" applyAlignment="1">
      <alignment horizontal="left" wrapText="1"/>
    </xf>
    <xf numFmtId="164"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46" xfId="0" applyNumberFormat="1" applyFont="1" applyFill="1" applyBorder="1" applyAlignment="1" applyProtection="1">
      <alignment horizontal="right" wrapText="1"/>
    </xf>
    <xf numFmtId="164" fontId="28" fillId="57" borderId="32" xfId="0" applyNumberFormat="1" applyFont="1" applyFill="1" applyBorder="1" applyAlignment="1">
      <alignment horizontal="right" indent="1"/>
    </xf>
    <xf numFmtId="164" fontId="22" fillId="57" borderId="50"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29" xfId="0" applyFont="1" applyFill="1" applyBorder="1"/>
    <xf numFmtId="0" fontId="28" fillId="57" borderId="30" xfId="0" applyNumberFormat="1" applyFont="1" applyFill="1" applyBorder="1" applyAlignment="1" applyProtection="1">
      <alignment horizontal="center" vertical="center" wrapText="1"/>
    </xf>
    <xf numFmtId="0" fontId="28" fillId="57" borderId="31" xfId="0" applyFont="1" applyFill="1" applyBorder="1"/>
    <xf numFmtId="0" fontId="28" fillId="57" borderId="32" xfId="0" applyNumberFormat="1" applyFont="1" applyFill="1" applyBorder="1" applyAlignment="1" applyProtection="1">
      <alignment horizontal="center" vertical="center" wrapText="1"/>
    </xf>
    <xf numFmtId="0" fontId="28" fillId="57" borderId="33" xfId="0" applyNumberFormat="1" applyFont="1" applyFill="1" applyBorder="1" applyAlignment="1" applyProtection="1">
      <alignment horizontal="center" vertical="center" wrapText="1"/>
    </xf>
    <xf numFmtId="0" fontId="28" fillId="57" borderId="34" xfId="0" applyNumberFormat="1" applyFont="1" applyFill="1" applyBorder="1" applyAlignment="1" applyProtection="1">
      <alignment horizontal="center" vertical="center" wrapText="1"/>
    </xf>
    <xf numFmtId="165" fontId="25" fillId="57" borderId="33" xfId="0" applyNumberFormat="1" applyFont="1" applyFill="1" applyBorder="1" applyAlignment="1" applyProtection="1">
      <alignment horizontal="center" vertical="center" wrapText="1"/>
    </xf>
    <xf numFmtId="165" fontId="25" fillId="57" borderId="38" xfId="0" applyNumberFormat="1" applyFont="1" applyFill="1" applyBorder="1" applyAlignment="1" applyProtection="1">
      <alignment horizontal="center" vertical="center" wrapText="1"/>
    </xf>
    <xf numFmtId="165" fontId="26" fillId="57" borderId="39" xfId="0" applyNumberFormat="1" applyFont="1" applyFill="1" applyBorder="1" applyAlignment="1" applyProtection="1">
      <alignment horizontal="center" vertical="center" wrapText="1"/>
    </xf>
    <xf numFmtId="165" fontId="26" fillId="57" borderId="0"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indent="2"/>
    </xf>
    <xf numFmtId="0" fontId="21" fillId="57" borderId="0" xfId="0" applyNumberFormat="1" applyFont="1" applyFill="1" applyBorder="1" applyAlignment="1" applyProtection="1">
      <alignment horizontal="left" vertical="center" wrapText="1"/>
    </xf>
    <xf numFmtId="165" fontId="27" fillId="57" borderId="39" xfId="0" applyNumberFormat="1" applyFont="1" applyFill="1" applyBorder="1" applyAlignment="1" applyProtection="1">
      <alignment horizontal="center" vertical="center" wrapText="1"/>
    </xf>
    <xf numFmtId="165" fontId="27" fillId="57" borderId="0" xfId="0" applyNumberFormat="1" applyFont="1" applyFill="1" applyBorder="1" applyAlignment="1" applyProtection="1">
      <alignment horizontal="center" vertical="center" wrapText="1"/>
    </xf>
    <xf numFmtId="165" fontId="25" fillId="57" borderId="37" xfId="0" applyNumberFormat="1" applyFont="1" applyFill="1" applyBorder="1" applyAlignment="1" applyProtection="1">
      <alignment horizontal="center" vertical="center" wrapText="1"/>
    </xf>
    <xf numFmtId="165" fontId="25" fillId="57" borderId="35" xfId="0" applyNumberFormat="1" applyFont="1" applyFill="1" applyBorder="1" applyAlignment="1" applyProtection="1">
      <alignment horizontal="center" vertical="center" wrapText="1"/>
    </xf>
    <xf numFmtId="165" fontId="25" fillId="57" borderId="39" xfId="0" applyNumberFormat="1" applyFont="1" applyFill="1" applyBorder="1" applyAlignment="1" applyProtection="1">
      <alignment horizontal="center" vertical="center" wrapText="1"/>
    </xf>
    <xf numFmtId="165" fontId="25" fillId="57" borderId="0" xfId="0" applyNumberFormat="1" applyFont="1" applyFill="1" applyBorder="1" applyAlignment="1" applyProtection="1">
      <alignment horizontal="center" vertical="center" wrapText="1"/>
    </xf>
    <xf numFmtId="0" fontId="21" fillId="57" borderId="14" xfId="0" applyFont="1" applyFill="1" applyBorder="1" applyAlignment="1">
      <alignment horizontal="left" vertical="center"/>
    </xf>
    <xf numFmtId="0" fontId="21" fillId="57" borderId="14" xfId="0" applyNumberFormat="1" applyFont="1" applyFill="1" applyBorder="1" applyAlignment="1" applyProtection="1">
      <alignment horizontal="left" vertical="center" wrapText="1"/>
    </xf>
    <xf numFmtId="165" fontId="27" fillId="57" borderId="40" xfId="0" applyNumberFormat="1" applyFont="1" applyFill="1" applyBorder="1" applyAlignment="1" applyProtection="1">
      <alignment horizontal="center" vertical="center" wrapText="1"/>
    </xf>
    <xf numFmtId="165" fontId="27" fillId="57" borderId="14" xfId="0" applyNumberFormat="1" applyFont="1" applyFill="1" applyBorder="1" applyAlignment="1" applyProtection="1">
      <alignment horizontal="center" vertical="center" wrapText="1"/>
    </xf>
    <xf numFmtId="0" fontId="18" fillId="57" borderId="0" xfId="115" applyFill="1"/>
    <xf numFmtId="0" fontId="22" fillId="57" borderId="74" xfId="116" applyFont="1" applyFill="1" applyBorder="1"/>
    <xf numFmtId="0" fontId="22" fillId="57" borderId="29" xfId="117" applyFont="1" applyFill="1" applyBorder="1" applyAlignment="1">
      <alignment horizontal="center" vertical="center" wrapText="1"/>
    </xf>
    <xf numFmtId="0" fontId="22" fillId="57" borderId="52" xfId="117" applyFont="1" applyFill="1" applyBorder="1" applyAlignment="1">
      <alignment horizontal="center" vertical="center" wrapText="1"/>
    </xf>
    <xf numFmtId="0" fontId="28" fillId="57" borderId="16" xfId="116" applyFont="1" applyFill="1" applyBorder="1" applyAlignment="1">
      <alignment wrapText="1"/>
    </xf>
    <xf numFmtId="0" fontId="28" fillId="57" borderId="55" xfId="116" applyFont="1" applyFill="1" applyBorder="1"/>
    <xf numFmtId="0" fontId="21" fillId="57" borderId="55" xfId="116" applyFont="1" applyFill="1" applyBorder="1" applyAlignment="1">
      <alignment horizontal="left" indent="1"/>
    </xf>
    <xf numFmtId="0" fontId="28" fillId="57" borderId="75" xfId="116" applyFont="1" applyFill="1" applyBorder="1"/>
    <xf numFmtId="0" fontId="28" fillId="57" borderId="75" xfId="116" applyFont="1" applyFill="1" applyBorder="1" applyAlignment="1">
      <alignment wrapText="1"/>
    </xf>
    <xf numFmtId="0" fontId="22" fillId="57" borderId="55" xfId="0" applyFont="1" applyFill="1" applyBorder="1" applyAlignment="1">
      <alignment horizontal="left" indent="1"/>
    </xf>
    <xf numFmtId="0" fontId="22" fillId="57" borderId="15" xfId="0" applyFont="1" applyFill="1" applyBorder="1" applyAlignment="1">
      <alignment horizontal="left" indent="1"/>
    </xf>
    <xf numFmtId="0" fontId="28" fillId="57" borderId="71" xfId="0" applyFont="1" applyFill="1" applyBorder="1" applyAlignment="1">
      <alignment horizontal="left"/>
    </xf>
    <xf numFmtId="0" fontId="65" fillId="57" borderId="0" xfId="0" applyFont="1" applyFill="1"/>
    <xf numFmtId="0" fontId="57" fillId="57" borderId="0" xfId="0" applyFont="1" applyFill="1"/>
    <xf numFmtId="0" fontId="62" fillId="57" borderId="0" xfId="0" applyFont="1" applyFill="1" applyAlignment="1">
      <alignment horizontal="left" vertical="top"/>
    </xf>
    <xf numFmtId="0" fontId="62" fillId="57" borderId="0" xfId="0" applyFont="1" applyFill="1"/>
    <xf numFmtId="0" fontId="62" fillId="0" borderId="0" xfId="0" applyFont="1"/>
    <xf numFmtId="0" fontId="20" fillId="57" borderId="41" xfId="0" applyFont="1" applyFill="1" applyBorder="1" applyAlignment="1">
      <alignment horizontal="center" vertical="top" wrapText="1"/>
    </xf>
    <xf numFmtId="0" fontId="62" fillId="57" borderId="41" xfId="0" applyFont="1" applyFill="1" applyBorder="1" applyAlignment="1">
      <alignment horizontal="left" vertical="top" wrapText="1"/>
    </xf>
    <xf numFmtId="165" fontId="62" fillId="57" borderId="41" xfId="0" applyNumberFormat="1" applyFont="1" applyFill="1" applyBorder="1"/>
    <xf numFmtId="0" fontId="20" fillId="57" borderId="0" xfId="0" applyFont="1" applyFill="1"/>
    <xf numFmtId="169" fontId="17" fillId="57" borderId="0" xfId="0" applyNumberFormat="1" applyFont="1" applyFill="1"/>
    <xf numFmtId="169" fontId="19" fillId="57" borderId="77" xfId="0" applyNumberFormat="1" applyFont="1" applyFill="1" applyBorder="1" applyAlignment="1">
      <alignment vertical="top" wrapText="1"/>
    </xf>
    <xf numFmtId="169" fontId="19" fillId="57" borderId="78" xfId="0" applyNumberFormat="1" applyFont="1" applyFill="1" applyBorder="1" applyAlignment="1">
      <alignment horizontal="center" vertical="top" wrapText="1"/>
    </xf>
    <xf numFmtId="169" fontId="19" fillId="57" borderId="79" xfId="0" applyNumberFormat="1" applyFont="1" applyFill="1" applyBorder="1" applyAlignment="1">
      <alignment horizontal="center" vertical="top" wrapText="1"/>
    </xf>
    <xf numFmtId="169" fontId="17" fillId="57" borderId="80" xfId="0" applyNumberFormat="1" applyFont="1" applyFill="1" applyBorder="1" applyAlignment="1"/>
    <xf numFmtId="169" fontId="19" fillId="57" borderId="81" xfId="0" applyNumberFormat="1" applyFont="1" applyFill="1" applyBorder="1" applyAlignment="1">
      <alignment vertical="top" wrapText="1"/>
    </xf>
    <xf numFmtId="169" fontId="17" fillId="57" borderId="82" xfId="0" applyNumberFormat="1" applyFont="1" applyFill="1" applyBorder="1" applyAlignment="1"/>
    <xf numFmtId="169" fontId="19" fillId="57" borderId="83" xfId="0" applyNumberFormat="1" applyFont="1" applyFill="1" applyBorder="1" applyAlignment="1">
      <alignment horizontal="center" vertical="top" wrapText="1"/>
    </xf>
    <xf numFmtId="170" fontId="17" fillId="57" borderId="78" xfId="0" applyNumberFormat="1" applyFont="1" applyFill="1" applyBorder="1" applyAlignment="1">
      <alignment vertical="top" wrapText="1"/>
    </xf>
    <xf numFmtId="170" fontId="17" fillId="57" borderId="0" xfId="0" applyNumberFormat="1" applyFont="1" applyFill="1"/>
    <xf numFmtId="2" fontId="21" fillId="57" borderId="0" xfId="119" applyNumberFormat="1" applyFont="1" applyFill="1"/>
    <xf numFmtId="0" fontId="67"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21" fillId="57" borderId="0" xfId="0" applyNumberFormat="1" applyFont="1" applyFill="1" applyBorder="1" applyAlignment="1" applyProtection="1">
      <alignment horizontal="left" vertical="center"/>
    </xf>
    <xf numFmtId="0" fontId="0" fillId="0" borderId="45" xfId="0" applyBorder="1"/>
    <xf numFmtId="0" fontId="17" fillId="0" borderId="0" xfId="1"/>
    <xf numFmtId="0" fontId="27" fillId="57" borderId="0" xfId="1" applyNumberFormat="1" applyFont="1" applyFill="1" applyBorder="1" applyAlignment="1" applyProtection="1">
      <alignment horizontal="left"/>
    </xf>
    <xf numFmtId="0" fontId="22" fillId="57" borderId="37" xfId="1" applyFont="1" applyFill="1" applyBorder="1" applyAlignment="1">
      <alignment horizontal="center" vertical="center" wrapText="1"/>
    </xf>
    <xf numFmtId="0" fontId="0" fillId="0" borderId="0" xfId="0"/>
    <xf numFmtId="0" fontId="0" fillId="57" borderId="0" xfId="0" applyFill="1" applyAlignment="1">
      <alignment wrapText="1"/>
    </xf>
    <xf numFmtId="11" fontId="69" fillId="0" borderId="0" xfId="0" applyNumberFormat="1" applyFont="1" applyBorder="1"/>
    <xf numFmtId="0" fontId="70" fillId="0" borderId="0" xfId="0" applyFont="1"/>
    <xf numFmtId="0" fontId="69" fillId="0" borderId="0" xfId="0" applyFont="1"/>
    <xf numFmtId="0" fontId="0" fillId="57" borderId="0" xfId="0" applyFill="1" applyBorder="1"/>
    <xf numFmtId="165" fontId="22" fillId="0" borderId="41" xfId="72" applyNumberFormat="1" applyBorder="1"/>
    <xf numFmtId="165" fontId="22" fillId="0" borderId="41" xfId="1" applyNumberFormat="1" applyFont="1" applyFill="1" applyBorder="1" applyAlignment="1">
      <alignment horizontal="right"/>
    </xf>
    <xf numFmtId="166" fontId="26" fillId="57" borderId="45" xfId="1" applyNumberFormat="1" applyFont="1" applyFill="1" applyBorder="1" applyAlignment="1" applyProtection="1">
      <alignment horizontal="center"/>
    </xf>
    <xf numFmtId="166" fontId="26" fillId="57" borderId="0" xfId="1" applyNumberFormat="1" applyFont="1" applyFill="1" applyBorder="1" applyAlignment="1" applyProtection="1">
      <alignment horizontal="center"/>
    </xf>
    <xf numFmtId="3" fontId="22" fillId="57" borderId="69" xfId="1" applyNumberFormat="1" applyFont="1" applyFill="1" applyBorder="1" applyAlignment="1" applyProtection="1">
      <alignment horizontal="right" wrapText="1"/>
    </xf>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165" fontId="71" fillId="0" borderId="0" xfId="133" applyNumberFormat="1"/>
    <xf numFmtId="0" fontId="28" fillId="57" borderId="88" xfId="1" applyNumberFormat="1" applyFont="1" applyFill="1" applyBorder="1" applyAlignment="1" applyProtection="1"/>
    <xf numFmtId="0" fontId="28" fillId="57" borderId="88" xfId="1" applyNumberFormat="1" applyFont="1" applyFill="1" applyBorder="1" applyAlignment="1" applyProtection="1">
      <alignment horizontal="center" wrapText="1"/>
    </xf>
    <xf numFmtId="0" fontId="22" fillId="57" borderId="88" xfId="1" applyNumberFormat="1" applyFont="1" applyFill="1" applyBorder="1" applyAlignment="1" applyProtection="1">
      <alignment horizontal="center" vertical="center" wrapText="1"/>
    </xf>
    <xf numFmtId="0" fontId="22" fillId="57" borderId="68" xfId="1" applyNumberFormat="1" applyFont="1" applyFill="1" applyBorder="1" applyAlignment="1" applyProtection="1">
      <alignment horizontal="left" wrapText="1"/>
    </xf>
    <xf numFmtId="0" fontId="21" fillId="57" borderId="89" xfId="1" applyNumberFormat="1" applyFont="1" applyFill="1" applyBorder="1" applyAlignment="1" applyProtection="1">
      <alignment horizontal="left" wrapText="1" indent="2"/>
    </xf>
    <xf numFmtId="0" fontId="22" fillId="57" borderId="89" xfId="1" applyNumberFormat="1" applyFont="1" applyFill="1" applyBorder="1" applyAlignment="1" applyProtection="1">
      <alignment horizontal="left" wrapText="1"/>
    </xf>
    <xf numFmtId="0" fontId="22" fillId="57" borderId="90"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68" fontId="28" fillId="57" borderId="35" xfId="1" applyNumberFormat="1" applyFont="1" applyFill="1" applyBorder="1" applyAlignment="1" applyProtection="1">
      <alignment horizontal="center"/>
    </xf>
    <xf numFmtId="166" fontId="28" fillId="58" borderId="88" xfId="1" applyNumberFormat="1" applyFont="1" applyFill="1" applyBorder="1" applyAlignment="1" applyProtection="1">
      <alignment horizontal="center"/>
    </xf>
    <xf numFmtId="165" fontId="22" fillId="57" borderId="45"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91" xfId="0" applyNumberFormat="1" applyFont="1" applyFill="1" applyBorder="1" applyAlignment="1" applyProtection="1">
      <alignment horizontal="center" vertical="center" wrapText="1"/>
    </xf>
    <xf numFmtId="0" fontId="22" fillId="57" borderId="92" xfId="0" applyNumberFormat="1" applyFont="1" applyFill="1" applyBorder="1" applyAlignment="1" applyProtection="1">
      <alignment horizontal="center" vertical="center" wrapText="1"/>
    </xf>
    <xf numFmtId="0" fontId="22" fillId="57" borderId="88"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54" fillId="57" borderId="0" xfId="1" applyFont="1" applyFill="1" applyBorder="1" applyAlignment="1">
      <alignment horizontal="left"/>
    </xf>
    <xf numFmtId="0" fontId="21" fillId="57" borderId="14" xfId="1" applyFont="1" applyFill="1" applyBorder="1" applyAlignment="1">
      <alignment horizontal="left" indent="2"/>
    </xf>
    <xf numFmtId="166" fontId="25" fillId="59" borderId="0" xfId="1" applyNumberFormat="1" applyFont="1" applyFill="1" applyBorder="1" applyAlignment="1" applyProtection="1">
      <alignment horizontal="center"/>
    </xf>
    <xf numFmtId="0" fontId="22" fillId="57" borderId="88" xfId="1" quotePrefix="1" applyFont="1" applyFill="1" applyBorder="1" applyAlignment="1">
      <alignment horizontal="center" vertical="center"/>
    </xf>
    <xf numFmtId="0" fontId="22" fillId="57" borderId="88" xfId="1" quotePrefix="1" applyFont="1" applyFill="1" applyBorder="1" applyAlignment="1">
      <alignment horizontal="center" vertical="center" wrapText="1"/>
    </xf>
    <xf numFmtId="0" fontId="22" fillId="57" borderId="88" xfId="1" applyFont="1" applyFill="1" applyBorder="1" applyAlignment="1">
      <alignment horizontal="center" vertical="center" wrapText="1"/>
    </xf>
    <xf numFmtId="3" fontId="28" fillId="57" borderId="33" xfId="1" applyNumberFormat="1" applyFont="1" applyFill="1" applyBorder="1" applyAlignment="1">
      <alignment horizontal="right"/>
    </xf>
    <xf numFmtId="3" fontId="28" fillId="57" borderId="39" xfId="1" applyNumberFormat="1" applyFont="1" applyFill="1" applyBorder="1" applyAlignment="1">
      <alignment horizontal="right"/>
    </xf>
    <xf numFmtId="0" fontId="22" fillId="57" borderId="36" xfId="1" applyFont="1" applyFill="1" applyBorder="1" applyAlignment="1">
      <alignment horizontal="center" vertical="center" wrapText="1"/>
    </xf>
    <xf numFmtId="166" fontId="25" fillId="59" borderId="45" xfId="1" applyNumberFormat="1" applyFont="1" applyFill="1" applyBorder="1" applyAlignment="1" applyProtection="1">
      <alignment horizontal="center"/>
    </xf>
    <xf numFmtId="3" fontId="21" fillId="57" borderId="45" xfId="1" applyNumberFormat="1" applyFont="1" applyFill="1" applyBorder="1" applyAlignment="1">
      <alignment horizontal="right"/>
    </xf>
    <xf numFmtId="167" fontId="21" fillId="57" borderId="45" xfId="1" applyNumberFormat="1" applyFont="1" applyFill="1" applyBorder="1" applyAlignment="1">
      <alignment horizontal="right"/>
    </xf>
    <xf numFmtId="168" fontId="21" fillId="57" borderId="45" xfId="1" applyNumberFormat="1" applyFont="1" applyFill="1" applyBorder="1" applyAlignment="1">
      <alignment horizontal="center"/>
    </xf>
    <xf numFmtId="166" fontId="27" fillId="57" borderId="45" xfId="1" applyNumberFormat="1" applyFont="1" applyFill="1" applyBorder="1" applyAlignment="1" applyProtection="1">
      <alignment horizontal="center"/>
    </xf>
    <xf numFmtId="166" fontId="27" fillId="57" borderId="0" xfId="1" applyNumberFormat="1" applyFont="1" applyFill="1" applyBorder="1" applyAlignment="1" applyProtection="1">
      <alignment horizontal="center"/>
    </xf>
    <xf numFmtId="3" fontId="21" fillId="57" borderId="61" xfId="1" applyNumberFormat="1" applyFont="1" applyFill="1" applyBorder="1" applyAlignment="1">
      <alignment horizontal="right"/>
    </xf>
    <xf numFmtId="167" fontId="21" fillId="57" borderId="61" xfId="1" applyNumberFormat="1" applyFont="1" applyFill="1" applyBorder="1" applyAlignment="1">
      <alignment horizontal="right"/>
    </xf>
    <xf numFmtId="168" fontId="21" fillId="57" borderId="61" xfId="1" applyNumberFormat="1" applyFont="1" applyFill="1" applyBorder="1" applyAlignment="1">
      <alignment horizontal="center"/>
    </xf>
    <xf numFmtId="168" fontId="21" fillId="57" borderId="40" xfId="1" applyNumberFormat="1" applyFont="1" applyFill="1" applyBorder="1" applyAlignment="1">
      <alignment horizontal="center"/>
    </xf>
    <xf numFmtId="165" fontId="22" fillId="57" borderId="39" xfId="0" applyNumberFormat="1" applyFont="1" applyFill="1" applyBorder="1" applyAlignment="1">
      <alignment horizontal="center" vertical="center"/>
    </xf>
    <xf numFmtId="165" fontId="28" fillId="57" borderId="37" xfId="116" applyNumberFormat="1" applyFont="1" applyFill="1" applyBorder="1" applyAlignment="1">
      <alignment horizontal="center" vertical="center" wrapText="1"/>
    </xf>
    <xf numFmtId="165" fontId="28" fillId="57" borderId="35" xfId="116" applyNumberFormat="1" applyFont="1" applyFill="1" applyBorder="1" applyAlignment="1">
      <alignment horizontal="center" vertical="center" wrapText="1"/>
    </xf>
    <xf numFmtId="165" fontId="28" fillId="57" borderId="0" xfId="116" applyNumberFormat="1" applyFont="1" applyFill="1" applyBorder="1" applyAlignment="1">
      <alignment horizontal="center" vertical="center"/>
    </xf>
    <xf numFmtId="165" fontId="28" fillId="57" borderId="39" xfId="116" applyNumberFormat="1" applyFont="1" applyFill="1" applyBorder="1" applyAlignment="1">
      <alignment horizontal="center" vertical="center"/>
    </xf>
    <xf numFmtId="165" fontId="21" fillId="57" borderId="0" xfId="116" applyNumberFormat="1" applyFont="1" applyFill="1" applyBorder="1" applyAlignment="1">
      <alignment horizontal="center" vertical="center"/>
    </xf>
    <xf numFmtId="165" fontId="21" fillId="57" borderId="39"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xf>
    <xf numFmtId="165" fontId="28" fillId="57" borderId="33"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wrapText="1"/>
    </xf>
    <xf numFmtId="165" fontId="28" fillId="57" borderId="33" xfId="116" applyNumberFormat="1" applyFont="1" applyFill="1" applyBorder="1" applyAlignment="1">
      <alignment horizontal="center" vertical="center" wrapText="1"/>
    </xf>
    <xf numFmtId="165" fontId="22" fillId="57" borderId="0" xfId="0" applyNumberFormat="1" applyFont="1" applyFill="1" applyBorder="1" applyAlignment="1">
      <alignment horizontal="center" vertical="center"/>
    </xf>
    <xf numFmtId="165" fontId="22" fillId="57" borderId="31" xfId="0" applyNumberFormat="1" applyFont="1" applyFill="1" applyBorder="1" applyAlignment="1">
      <alignment horizontal="center" vertical="center"/>
    </xf>
    <xf numFmtId="165" fontId="22" fillId="57" borderId="46" xfId="0" applyNumberFormat="1" applyFont="1" applyFill="1" applyBorder="1" applyAlignment="1">
      <alignment horizontal="center" vertical="center"/>
    </xf>
    <xf numFmtId="165" fontId="28" fillId="57" borderId="76" xfId="0" applyNumberFormat="1" applyFont="1" applyFill="1" applyBorder="1" applyAlignment="1">
      <alignment horizontal="center" vertical="center"/>
    </xf>
    <xf numFmtId="165" fontId="28" fillId="57" borderId="43" xfId="0" applyNumberFormat="1" applyFont="1" applyFill="1" applyBorder="1" applyAlignment="1">
      <alignment horizontal="center" vertical="center"/>
    </xf>
    <xf numFmtId="0" fontId="22" fillId="57" borderId="38" xfId="0" applyNumberFormat="1" applyFont="1" applyFill="1" applyBorder="1" applyAlignment="1" applyProtection="1">
      <alignment horizontal="center" vertical="center" wrapText="1"/>
    </xf>
    <xf numFmtId="0" fontId="22" fillId="57" borderId="33" xfId="0" applyNumberFormat="1" applyFont="1" applyFill="1" applyBorder="1" applyAlignment="1" applyProtection="1">
      <alignment horizontal="left" vertical="center" wrapText="1"/>
    </xf>
    <xf numFmtId="164" fontId="22" fillId="57" borderId="39" xfId="0" applyNumberFormat="1" applyFont="1" applyFill="1" applyBorder="1" applyAlignment="1" applyProtection="1">
      <alignment vertical="center" wrapText="1"/>
    </xf>
    <xf numFmtId="164" fontId="22" fillId="57" borderId="33" xfId="0" applyNumberFormat="1" applyFont="1" applyFill="1" applyBorder="1" applyAlignment="1" applyProtection="1">
      <alignment vertical="center" wrapText="1"/>
    </xf>
    <xf numFmtId="164" fontId="22" fillId="57" borderId="34" xfId="0" applyNumberFormat="1" applyFont="1" applyFill="1" applyBorder="1" applyAlignment="1" applyProtection="1">
      <alignment vertical="center" wrapText="1"/>
    </xf>
    <xf numFmtId="164" fontId="22" fillId="57" borderId="42" xfId="0" applyNumberFormat="1" applyFont="1" applyFill="1" applyBorder="1" applyAlignment="1" applyProtection="1">
      <alignment vertical="center" wrapText="1"/>
    </xf>
    <xf numFmtId="0" fontId="22" fillId="57" borderId="39" xfId="0" applyNumberFormat="1" applyFont="1" applyFill="1" applyBorder="1" applyAlignment="1" applyProtection="1">
      <alignment horizontal="left" vertical="center" wrapText="1"/>
    </xf>
    <xf numFmtId="0" fontId="28" fillId="57" borderId="35" xfId="0" applyNumberFormat="1" applyFont="1" applyFill="1" applyBorder="1" applyAlignment="1" applyProtection="1">
      <alignment horizontal="left" vertical="center" wrapText="1"/>
    </xf>
    <xf numFmtId="164" fontId="28" fillId="57" borderId="35" xfId="0" applyNumberFormat="1" applyFont="1" applyFill="1" applyBorder="1" applyAlignment="1" applyProtection="1">
      <alignment vertical="center" wrapText="1"/>
    </xf>
    <xf numFmtId="164" fontId="28" fillId="57" borderId="36" xfId="0" applyNumberFormat="1" applyFont="1" applyFill="1" applyBorder="1" applyAlignment="1" applyProtection="1">
      <alignment vertical="center" wrapText="1"/>
    </xf>
    <xf numFmtId="0" fontId="73" fillId="57" borderId="0" xfId="0" applyFont="1" applyFill="1"/>
    <xf numFmtId="3" fontId="22" fillId="57" borderId="88" xfId="1" applyNumberFormat="1" applyFont="1" applyFill="1" applyBorder="1" applyAlignment="1" applyProtection="1">
      <alignment horizontal="right" wrapText="1"/>
    </xf>
    <xf numFmtId="0" fontId="22" fillId="57" borderId="88" xfId="1" applyFont="1" applyFill="1" applyBorder="1" applyAlignment="1">
      <alignment horizontal="left"/>
    </xf>
    <xf numFmtId="164" fontId="28" fillId="57" borderId="88" xfId="1" applyNumberFormat="1" applyFont="1" applyFill="1" applyBorder="1"/>
    <xf numFmtId="171" fontId="0" fillId="0" borderId="0" xfId="135" applyNumberFormat="1" applyFont="1"/>
    <xf numFmtId="171" fontId="17" fillId="57" borderId="0" xfId="135" applyNumberFormat="1" applyFont="1" applyFill="1"/>
    <xf numFmtId="0" fontId="22" fillId="57" borderId="0" xfId="1" applyFont="1" applyFill="1" applyBorder="1" applyAlignment="1">
      <alignment horizontal="left" wrapText="1" indent="1"/>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8" fillId="57" borderId="88" xfId="1" applyFont="1" applyFill="1" applyBorder="1" applyAlignment="1">
      <alignment horizontal="center" vertical="center" wrapText="1"/>
    </xf>
    <xf numFmtId="3" fontId="0" fillId="0" borderId="0" xfId="0" applyNumberFormat="1"/>
    <xf numFmtId="3" fontId="17" fillId="0" borderId="0" xfId="1" applyNumberFormat="1"/>
    <xf numFmtId="0" fontId="78" fillId="0" borderId="0" xfId="0" applyFont="1"/>
    <xf numFmtId="0" fontId="70" fillId="0" borderId="88" xfId="0" applyFont="1" applyBorder="1" applyAlignment="1">
      <alignment horizontal="center" vertical="center"/>
    </xf>
    <xf numFmtId="0" fontId="70" fillId="0" borderId="88" xfId="0" applyFont="1" applyBorder="1"/>
    <xf numFmtId="0" fontId="70" fillId="0" borderId="0" xfId="0" applyFont="1" applyAlignment="1">
      <alignment vertical="center"/>
    </xf>
    <xf numFmtId="0" fontId="26" fillId="60" borderId="0" xfId="0" applyNumberFormat="1" applyFont="1" applyFill="1" applyBorder="1" applyAlignment="1" applyProtection="1"/>
    <xf numFmtId="0" fontId="27" fillId="60" borderId="0" xfId="0" applyNumberFormat="1" applyFont="1" applyFill="1" applyBorder="1" applyAlignment="1" applyProtection="1"/>
    <xf numFmtId="3" fontId="25" fillId="57" borderId="60" xfId="129" applyNumberFormat="1" applyFont="1" applyFill="1" applyBorder="1" applyAlignment="1" applyProtection="1">
      <alignment horizontal="center" vertical="center"/>
    </xf>
    <xf numFmtId="3" fontId="25" fillId="57" borderId="45" xfId="129" applyNumberFormat="1" applyFont="1" applyFill="1" applyBorder="1" applyAlignment="1" applyProtection="1">
      <alignment horizontal="center" vertical="center"/>
    </xf>
    <xf numFmtId="3" fontId="27" fillId="57" borderId="47" xfId="129" applyNumberFormat="1" applyFont="1" applyFill="1" applyBorder="1" applyAlignment="1" applyProtection="1">
      <alignment horizontal="center" vertical="center"/>
    </xf>
    <xf numFmtId="3" fontId="25" fillId="57" borderId="99" xfId="129" applyNumberFormat="1" applyFont="1" applyFill="1" applyBorder="1" applyAlignment="1" applyProtection="1">
      <alignment horizontal="center" vertical="center"/>
    </xf>
    <xf numFmtId="0" fontId="28" fillId="0" borderId="35" xfId="0" applyFont="1" applyFill="1" applyBorder="1" applyAlignment="1">
      <alignment horizontal="center" vertical="center"/>
    </xf>
    <xf numFmtId="0" fontId="28" fillId="0" borderId="88" xfId="0" applyFont="1" applyFill="1" applyBorder="1" applyAlignment="1">
      <alignment horizontal="center" vertical="center"/>
    </xf>
    <xf numFmtId="0" fontId="0" fillId="0" borderId="14" xfId="0" applyBorder="1"/>
    <xf numFmtId="0" fontId="73" fillId="0" borderId="0" xfId="0" applyFont="1" applyAlignment="1">
      <alignment horizontal="left" vertical="top"/>
    </xf>
    <xf numFmtId="0" fontId="80" fillId="0" borderId="0" xfId="0" applyFont="1" applyAlignment="1">
      <alignment horizontal="left" vertical="top"/>
    </xf>
    <xf numFmtId="0" fontId="15" fillId="0" borderId="0" xfId="0" applyFont="1" applyAlignment="1">
      <alignment horizontal="left" vertical="top"/>
    </xf>
    <xf numFmtId="172" fontId="0" fillId="0" borderId="0" xfId="0" applyNumberFormat="1"/>
    <xf numFmtId="172" fontId="26" fillId="0" borderId="34" xfId="136" applyNumberFormat="1" applyFont="1" applyFill="1" applyBorder="1" applyAlignment="1" applyProtection="1">
      <alignment horizontal="center" vertical="center" wrapText="1"/>
    </xf>
    <xf numFmtId="172" fontId="26" fillId="0" borderId="32" xfId="136" applyNumberFormat="1" applyFont="1" applyFill="1" applyBorder="1" applyAlignment="1" applyProtection="1">
      <alignment horizontal="center" vertical="center" wrapText="1"/>
    </xf>
    <xf numFmtId="172" fontId="26" fillId="0" borderId="47" xfId="136" applyNumberFormat="1" applyFont="1" applyFill="1" applyBorder="1" applyAlignment="1" applyProtection="1">
      <alignment horizontal="center" vertical="center" wrapText="1"/>
    </xf>
    <xf numFmtId="172" fontId="26" fillId="0" borderId="46" xfId="136" applyNumberFormat="1" applyFont="1" applyFill="1" applyBorder="1" applyAlignment="1" applyProtection="1">
      <alignment horizontal="center" vertical="center" wrapText="1"/>
    </xf>
    <xf numFmtId="0" fontId="25" fillId="0" borderId="32" xfId="0" applyNumberFormat="1" applyFont="1" applyFill="1" applyBorder="1" applyAlignment="1" applyProtection="1">
      <alignment horizontal="center" wrapText="1"/>
    </xf>
    <xf numFmtId="172" fontId="26" fillId="0" borderId="42" xfId="136" applyNumberFormat="1" applyFont="1" applyFill="1" applyBorder="1" applyAlignment="1" applyProtection="1">
      <alignment horizontal="center" vertical="center" wrapText="1"/>
    </xf>
    <xf numFmtId="172" fontId="26" fillId="0" borderId="45" xfId="136" applyNumberFormat="1" applyFont="1" applyFill="1" applyBorder="1" applyAlignment="1" applyProtection="1">
      <alignment horizontal="center" vertical="center" wrapText="1"/>
    </xf>
    <xf numFmtId="172" fontId="26" fillId="0" borderId="39" xfId="136" applyNumberFormat="1" applyFont="1" applyFill="1" applyBorder="1" applyAlignment="1" applyProtection="1">
      <alignment horizontal="center" vertical="center" wrapText="1"/>
    </xf>
    <xf numFmtId="0" fontId="25" fillId="0" borderId="42" xfId="0" applyNumberFormat="1" applyFont="1" applyFill="1" applyBorder="1" applyAlignment="1" applyProtection="1">
      <alignment horizontal="center" wrapText="1"/>
    </xf>
    <xf numFmtId="172" fontId="26" fillId="0" borderId="50" xfId="136" applyNumberFormat="1" applyFont="1" applyFill="1" applyBorder="1" applyAlignment="1" applyProtection="1">
      <alignment horizontal="center" vertical="center" wrapText="1"/>
    </xf>
    <xf numFmtId="172" fontId="26" fillId="0" borderId="33" xfId="136" applyNumberFormat="1" applyFont="1" applyFill="1" applyBorder="1" applyAlignment="1" applyProtection="1">
      <alignment horizontal="center" vertical="center" wrapText="1"/>
    </xf>
    <xf numFmtId="0" fontId="25" fillId="0" borderId="34" xfId="0" applyNumberFormat="1" applyFont="1" applyFill="1" applyBorder="1" applyAlignment="1" applyProtection="1">
      <alignment horizontal="center" wrapText="1"/>
    </xf>
    <xf numFmtId="0" fontId="28" fillId="62" borderId="50" xfId="0" applyFont="1" applyFill="1" applyBorder="1" applyAlignment="1">
      <alignment vertical="center"/>
    </xf>
    <xf numFmtId="165" fontId="15" fillId="0" borderId="32" xfId="0" applyNumberFormat="1" applyFont="1" applyBorder="1" applyAlignment="1">
      <alignment horizontal="center" vertical="center"/>
    </xf>
    <xf numFmtId="165" fontId="15" fillId="0" borderId="31" xfId="0" applyNumberFormat="1" applyFont="1" applyBorder="1" applyAlignment="1">
      <alignment horizontal="center" vertical="center"/>
    </xf>
    <xf numFmtId="165" fontId="15" fillId="0" borderId="46" xfId="0" applyNumberFormat="1" applyFont="1" applyBorder="1" applyAlignment="1">
      <alignment horizontal="center" vertical="center"/>
    </xf>
    <xf numFmtId="0" fontId="15" fillId="0" borderId="47" xfId="0" applyFont="1" applyBorder="1"/>
    <xf numFmtId="165" fontId="0" fillId="0" borderId="42" xfId="0" applyNumberFormat="1" applyBorder="1" applyAlignment="1">
      <alignment horizontal="center" vertical="center"/>
    </xf>
    <xf numFmtId="165" fontId="0" fillId="0" borderId="0" xfId="0" applyNumberFormat="1" applyBorder="1" applyAlignment="1">
      <alignment horizontal="center" vertical="center"/>
    </xf>
    <xf numFmtId="165" fontId="0" fillId="0" borderId="39" xfId="0" applyNumberForma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63" fillId="0" borderId="0" xfId="0" applyFont="1"/>
    <xf numFmtId="166" fontId="28" fillId="58" borderId="45" xfId="1" applyNumberFormat="1" applyFont="1" applyFill="1" applyBorder="1" applyAlignment="1" applyProtection="1">
      <alignment horizontal="center"/>
    </xf>
    <xf numFmtId="0" fontId="28" fillId="57" borderId="39" xfId="0" applyNumberFormat="1" applyFont="1" applyFill="1" applyBorder="1" applyAlignment="1" applyProtection="1">
      <alignment horizontal="center" vertical="center" wrapText="1"/>
    </xf>
    <xf numFmtId="0" fontId="57" fillId="57" borderId="32" xfId="0" applyFont="1" applyFill="1" applyBorder="1"/>
    <xf numFmtId="0" fontId="22" fillId="57" borderId="34" xfId="0" applyNumberFormat="1" applyFont="1" applyFill="1" applyBorder="1" applyAlignment="1" applyProtection="1">
      <alignment horizontal="center" vertical="center" wrapText="1"/>
    </xf>
    <xf numFmtId="0" fontId="21" fillId="57" borderId="89" xfId="1" applyNumberFormat="1" applyFont="1" applyFill="1" applyBorder="1" applyAlignment="1" applyProtection="1">
      <alignment horizontal="left" vertical="center" wrapText="1"/>
    </xf>
    <xf numFmtId="0" fontId="21" fillId="57" borderId="39" xfId="0" applyNumberFormat="1" applyFont="1" applyFill="1" applyBorder="1" applyAlignment="1" applyProtection="1">
      <alignment horizontal="left" vertical="center" wrapText="1" indent="1"/>
    </xf>
    <xf numFmtId="164" fontId="21" fillId="57" borderId="39" xfId="0" applyNumberFormat="1" applyFont="1" applyFill="1" applyBorder="1" applyAlignment="1" applyProtection="1">
      <alignment vertical="center" wrapText="1"/>
    </xf>
    <xf numFmtId="164" fontId="21" fillId="57" borderId="42" xfId="0" applyNumberFormat="1" applyFont="1" applyFill="1" applyBorder="1" applyAlignment="1" applyProtection="1">
      <alignment vertical="center" wrapText="1"/>
    </xf>
    <xf numFmtId="0" fontId="20" fillId="57" borderId="0" xfId="1" applyNumberFormat="1" applyFont="1" applyFill="1" applyBorder="1" applyAlignment="1" applyProtection="1">
      <alignment horizontal="left" vertical="top"/>
    </xf>
    <xf numFmtId="0" fontId="19" fillId="0" borderId="0" xfId="0" applyFont="1"/>
    <xf numFmtId="0" fontId="62" fillId="0" borderId="0" xfId="0" applyFont="1" applyFill="1" applyBorder="1" applyAlignment="1">
      <alignment vertical="center"/>
    </xf>
    <xf numFmtId="0" fontId="88" fillId="0" borderId="0" xfId="0" applyFont="1" applyFill="1" applyBorder="1"/>
    <xf numFmtId="0" fontId="62" fillId="0" borderId="0" xfId="0" applyFont="1" applyFill="1" applyBorder="1"/>
    <xf numFmtId="2" fontId="0" fillId="56" borderId="47" xfId="0" applyNumberFormat="1" applyFill="1" applyBorder="1"/>
    <xf numFmtId="0" fontId="0" fillId="0" borderId="47" xfId="0" applyBorder="1" applyAlignment="1">
      <alignment horizontal="right"/>
    </xf>
    <xf numFmtId="2" fontId="0" fillId="56" borderId="45" xfId="0" applyNumberFormat="1" applyFill="1" applyBorder="1"/>
    <xf numFmtId="0" fontId="0" fillId="0" borderId="45" xfId="0" applyBorder="1" applyAlignment="1">
      <alignment horizontal="right"/>
    </xf>
    <xf numFmtId="0" fontId="19" fillId="0" borderId="88" xfId="0" applyFont="1" applyBorder="1" applyAlignment="1">
      <alignment horizontal="center" wrapText="1"/>
    </xf>
    <xf numFmtId="0" fontId="19" fillId="0" borderId="88" xfId="0" applyFont="1" applyBorder="1" applyAlignment="1">
      <alignment horizontal="center"/>
    </xf>
    <xf numFmtId="0" fontId="19" fillId="0" borderId="50" xfId="0" applyFont="1" applyBorder="1" applyAlignment="1">
      <alignment horizontal="center" wrapText="1"/>
    </xf>
    <xf numFmtId="0" fontId="19" fillId="0" borderId="50" xfId="0" applyFont="1" applyBorder="1"/>
    <xf numFmtId="164" fontId="28" fillId="57" borderId="14" xfId="1" applyNumberFormat="1" applyFont="1" applyFill="1" applyBorder="1" applyAlignment="1">
      <alignment horizontal="center" vertical="center"/>
    </xf>
    <xf numFmtId="164" fontId="22" fillId="57" borderId="14" xfId="1" applyNumberFormat="1" applyFont="1" applyFill="1" applyBorder="1" applyAlignment="1">
      <alignment horizontal="center" vertical="center"/>
    </xf>
    <xf numFmtId="164" fontId="28" fillId="57" borderId="102" xfId="1" applyNumberFormat="1" applyFont="1" applyFill="1" applyBorder="1" applyAlignment="1">
      <alignment horizontal="center" vertical="center"/>
    </xf>
    <xf numFmtId="164" fontId="57" fillId="57" borderId="14" xfId="1" applyNumberFormat="1" applyFont="1" applyFill="1" applyBorder="1" applyAlignment="1">
      <alignment horizontal="center" vertical="center"/>
    </xf>
    <xf numFmtId="164" fontId="28" fillId="57" borderId="103" xfId="1" applyNumberFormat="1" applyFont="1" applyFill="1" applyBorder="1" applyAlignment="1">
      <alignment horizontal="center" vertical="center"/>
    </xf>
    <xf numFmtId="0" fontId="28" fillId="57" borderId="14" xfId="1" applyFont="1" applyFill="1" applyBorder="1"/>
    <xf numFmtId="0" fontId="22" fillId="0" borderId="14" xfId="1" applyFont="1" applyBorder="1" applyAlignment="1">
      <alignment vertical="center"/>
    </xf>
    <xf numFmtId="164" fontId="28" fillId="57" borderId="0" xfId="1" applyNumberFormat="1" applyFont="1" applyFill="1" applyBorder="1" applyAlignment="1">
      <alignment horizontal="center" vertical="center"/>
    </xf>
    <xf numFmtId="164" fontId="28" fillId="57" borderId="59" xfId="1" applyNumberFormat="1" applyFont="1" applyFill="1" applyBorder="1" applyAlignment="1">
      <alignment horizontal="center" vertical="center"/>
    </xf>
    <xf numFmtId="164" fontId="72" fillId="57" borderId="0" xfId="1" applyNumberFormat="1" applyFont="1" applyFill="1" applyBorder="1" applyAlignment="1">
      <alignment horizontal="center" vertical="center"/>
    </xf>
    <xf numFmtId="164" fontId="28" fillId="57" borderId="55" xfId="1" applyNumberFormat="1" applyFont="1" applyFill="1" applyBorder="1" applyAlignment="1">
      <alignment horizontal="center" vertical="center"/>
    </xf>
    <xf numFmtId="0" fontId="22" fillId="57" borderId="0" xfId="1" applyFont="1" applyFill="1" applyBorder="1"/>
    <xf numFmtId="164" fontId="22" fillId="57" borderId="0" xfId="1" applyNumberFormat="1" applyFont="1" applyFill="1" applyBorder="1" applyAlignment="1">
      <alignment horizontal="center" vertical="center"/>
    </xf>
    <xf numFmtId="164" fontId="22" fillId="57" borderId="59" xfId="1" applyNumberFormat="1" applyFont="1" applyFill="1" applyBorder="1" applyAlignment="1">
      <alignment horizontal="center" vertical="center"/>
    </xf>
    <xf numFmtId="164" fontId="57" fillId="57" borderId="0" xfId="1" applyNumberFormat="1" applyFont="1" applyFill="1" applyBorder="1" applyAlignment="1">
      <alignment horizontal="center" vertical="center"/>
    </xf>
    <xf numFmtId="164" fontId="22" fillId="57" borderId="55" xfId="1" applyNumberFormat="1" applyFont="1" applyFill="1" applyBorder="1" applyAlignment="1">
      <alignment horizontal="center" vertical="center"/>
    </xf>
    <xf numFmtId="0" fontId="0" fillId="0" borderId="0" xfId="0" applyBorder="1" applyAlignment="1">
      <alignment vertical="center"/>
    </xf>
    <xf numFmtId="164" fontId="89" fillId="57" borderId="59" xfId="1" applyNumberFormat="1" applyFont="1" applyFill="1" applyBorder="1" applyAlignment="1">
      <alignment horizontal="center" vertical="center"/>
    </xf>
    <xf numFmtId="164" fontId="90" fillId="57" borderId="55" xfId="1" applyNumberFormat="1" applyFont="1" applyFill="1" applyBorder="1" applyAlignment="1">
      <alignment horizontal="center" vertical="center" wrapText="1"/>
    </xf>
    <xf numFmtId="164" fontId="57" fillId="57" borderId="38" xfId="1" applyNumberFormat="1" applyFont="1" applyFill="1" applyBorder="1" applyAlignment="1">
      <alignment horizontal="center" vertical="center"/>
    </xf>
    <xf numFmtId="164" fontId="0" fillId="0" borderId="0" xfId="0" applyNumberFormat="1" applyBorder="1"/>
    <xf numFmtId="164" fontId="28" fillId="57" borderId="31" xfId="1" applyNumberFormat="1" applyFont="1" applyFill="1" applyBorder="1" applyAlignment="1">
      <alignment horizontal="center" vertical="center"/>
    </xf>
    <xf numFmtId="164" fontId="28" fillId="57" borderId="28" xfId="1" applyNumberFormat="1" applyFont="1" applyFill="1" applyBorder="1" applyAlignment="1">
      <alignment horizontal="center" vertical="center"/>
    </xf>
    <xf numFmtId="164" fontId="28" fillId="57" borderId="15" xfId="1" applyNumberFormat="1" applyFont="1" applyFill="1" applyBorder="1" applyAlignment="1">
      <alignment horizontal="center" vertical="center"/>
    </xf>
    <xf numFmtId="0" fontId="28" fillId="57" borderId="31" xfId="1" applyFont="1" applyFill="1" applyBorder="1"/>
    <xf numFmtId="0" fontId="22" fillId="0" borderId="0" xfId="1" applyFont="1" applyBorder="1" applyAlignment="1">
      <alignment vertical="center"/>
    </xf>
    <xf numFmtId="164" fontId="91" fillId="57" borderId="0" xfId="1" applyNumberFormat="1" applyFont="1" applyFill="1" applyBorder="1" applyAlignment="1">
      <alignment horizontal="center" vertical="center" wrapText="1"/>
    </xf>
    <xf numFmtId="164" fontId="91" fillId="57" borderId="55" xfId="1" applyNumberFormat="1" applyFont="1" applyFill="1" applyBorder="1" applyAlignment="1">
      <alignment horizontal="center" vertical="center" wrapText="1"/>
    </xf>
    <xf numFmtId="164" fontId="90" fillId="57" borderId="0" xfId="1" applyNumberFormat="1" applyFont="1" applyFill="1" applyBorder="1" applyAlignment="1">
      <alignment horizontal="center" vertical="center" wrapText="1"/>
    </xf>
    <xf numFmtId="164" fontId="22" fillId="57" borderId="38" xfId="1" applyNumberFormat="1" applyFont="1" applyFill="1" applyBorder="1" applyAlignment="1">
      <alignment horizontal="center" vertical="center"/>
    </xf>
    <xf numFmtId="164" fontId="90" fillId="57" borderId="38" xfId="1" applyNumberFormat="1" applyFont="1" applyFill="1" applyBorder="1" applyAlignment="1">
      <alignment horizontal="center" vertical="center" wrapText="1"/>
    </xf>
    <xf numFmtId="164" fontId="22" fillId="57" borderId="58" xfId="1" applyNumberFormat="1" applyFont="1" applyFill="1" applyBorder="1" applyAlignment="1">
      <alignment horizontal="center" vertical="center"/>
    </xf>
    <xf numFmtId="164" fontId="90" fillId="57" borderId="75" xfId="1" applyNumberFormat="1" applyFont="1" applyFill="1" applyBorder="1" applyAlignment="1">
      <alignment horizontal="center" vertical="center" wrapText="1"/>
    </xf>
    <xf numFmtId="174" fontId="0" fillId="0" borderId="0" xfId="0" applyNumberFormat="1"/>
    <xf numFmtId="0" fontId="22" fillId="57" borderId="38" xfId="1" applyFont="1" applyFill="1" applyBorder="1"/>
    <xf numFmtId="0" fontId="22" fillId="57" borderId="31" xfId="1" applyFont="1" applyFill="1" applyBorder="1" applyAlignment="1">
      <alignment horizontal="center" vertical="center" wrapText="1"/>
    </xf>
    <xf numFmtId="0" fontId="22" fillId="57" borderId="104" xfId="1" applyFont="1" applyFill="1" applyBorder="1" applyAlignment="1">
      <alignment horizontal="center" vertical="center" wrapText="1"/>
    </xf>
    <xf numFmtId="0" fontId="22" fillId="57" borderId="16" xfId="1" applyFont="1" applyFill="1" applyBorder="1" applyAlignment="1">
      <alignment horizontal="center" vertical="center" wrapText="1"/>
    </xf>
    <xf numFmtId="164" fontId="20" fillId="57" borderId="0" xfId="1" applyNumberFormat="1" applyFont="1" applyFill="1" applyBorder="1" applyAlignment="1" applyProtection="1">
      <alignment horizontal="left" vertical="top"/>
    </xf>
    <xf numFmtId="164" fontId="0" fillId="0" borderId="0" xfId="0" applyNumberFormat="1"/>
    <xf numFmtId="164" fontId="72" fillId="57" borderId="14" xfId="1" applyNumberFormat="1" applyFont="1" applyFill="1" applyBorder="1" applyAlignment="1">
      <alignment horizontal="center" vertical="center"/>
    </xf>
    <xf numFmtId="164" fontId="72" fillId="57" borderId="102" xfId="1" applyNumberFormat="1" applyFont="1" applyFill="1" applyBorder="1" applyAlignment="1">
      <alignment horizontal="center" vertical="center"/>
    </xf>
    <xf numFmtId="0" fontId="28" fillId="57" borderId="93" xfId="1" applyFont="1" applyFill="1" applyBorder="1"/>
    <xf numFmtId="164" fontId="57" fillId="57" borderId="59" xfId="1" applyNumberFormat="1" applyFont="1" applyFill="1" applyBorder="1" applyAlignment="1">
      <alignment horizontal="center" vertical="center"/>
    </xf>
    <xf numFmtId="0" fontId="22" fillId="57" borderId="42" xfId="1" applyFont="1" applyFill="1" applyBorder="1"/>
    <xf numFmtId="164" fontId="72" fillId="57" borderId="59" xfId="1" applyNumberFormat="1" applyFont="1" applyFill="1" applyBorder="1" applyAlignment="1">
      <alignment horizontal="center" vertical="center"/>
    </xf>
    <xf numFmtId="0" fontId="28" fillId="57" borderId="42" xfId="1" applyFont="1" applyFill="1" applyBorder="1"/>
    <xf numFmtId="164" fontId="57" fillId="57" borderId="58" xfId="1" applyNumberFormat="1" applyFont="1" applyFill="1" applyBorder="1" applyAlignment="1">
      <alignment horizontal="center" vertical="center"/>
    </xf>
    <xf numFmtId="0" fontId="22" fillId="57" borderId="34" xfId="1" applyFont="1" applyFill="1" applyBorder="1"/>
    <xf numFmtId="0" fontId="22" fillId="57" borderId="37" xfId="1" applyFont="1" applyFill="1" applyBorder="1"/>
    <xf numFmtId="165" fontId="0" fillId="0" borderId="88" xfId="0" applyNumberFormat="1" applyBorder="1"/>
    <xf numFmtId="0" fontId="0" fillId="0" borderId="45" xfId="0" applyFill="1" applyBorder="1"/>
    <xf numFmtId="1" fontId="0" fillId="0" borderId="88" xfId="0" applyNumberFormat="1" applyBorder="1"/>
    <xf numFmtId="0" fontId="0" fillId="0" borderId="88" xfId="0" applyBorder="1"/>
    <xf numFmtId="0" fontId="0" fillId="0" borderId="88" xfId="0" applyBorder="1" applyAlignment="1">
      <alignment horizontal="center" vertical="center"/>
    </xf>
    <xf numFmtId="164" fontId="57" fillId="57" borderId="61" xfId="1" applyNumberFormat="1" applyFont="1" applyFill="1" applyBorder="1" applyAlignment="1">
      <alignment horizontal="center" vertical="center"/>
    </xf>
    <xf numFmtId="164" fontId="57" fillId="57" borderId="40" xfId="1" applyNumberFormat="1" applyFont="1" applyFill="1" applyBorder="1" applyAlignment="1">
      <alignment horizontal="center" vertical="center"/>
    </xf>
    <xf numFmtId="164" fontId="57" fillId="57" borderId="93" xfId="1" applyNumberFormat="1" applyFont="1" applyFill="1" applyBorder="1" applyAlignment="1">
      <alignment horizontal="center" vertical="center"/>
    </xf>
    <xf numFmtId="0" fontId="22" fillId="57" borderId="93" xfId="1" applyFont="1" applyFill="1" applyBorder="1"/>
    <xf numFmtId="164" fontId="57" fillId="57" borderId="45" xfId="1" applyNumberFormat="1" applyFont="1" applyFill="1" applyBorder="1" applyAlignment="1">
      <alignment horizontal="center" vertical="center"/>
    </xf>
    <xf numFmtId="164" fontId="57" fillId="57" borderId="39" xfId="1" applyNumberFormat="1" applyFont="1" applyFill="1" applyBorder="1" applyAlignment="1">
      <alignment horizontal="center" vertical="center"/>
    </xf>
    <xf numFmtId="164" fontId="57" fillId="57" borderId="42" xfId="1" applyNumberFormat="1" applyFont="1" applyFill="1" applyBorder="1" applyAlignment="1">
      <alignment horizontal="center" vertical="center"/>
    </xf>
    <xf numFmtId="164" fontId="57" fillId="57" borderId="50" xfId="1" applyNumberFormat="1" applyFont="1" applyFill="1" applyBorder="1" applyAlignment="1">
      <alignment horizontal="center" vertical="center"/>
    </xf>
    <xf numFmtId="164" fontId="57" fillId="57" borderId="33" xfId="1" applyNumberFormat="1" applyFont="1" applyFill="1" applyBorder="1" applyAlignment="1">
      <alignment horizontal="center" vertical="center"/>
    </xf>
    <xf numFmtId="164" fontId="57" fillId="57" borderId="34" xfId="1" applyNumberFormat="1" applyFont="1" applyFill="1" applyBorder="1" applyAlignment="1">
      <alignment horizontal="center" vertical="center"/>
    </xf>
    <xf numFmtId="0" fontId="22" fillId="57" borderId="32" xfId="1" applyFont="1" applyFill="1" applyBorder="1" applyAlignment="1">
      <alignment horizontal="center" vertical="center" wrapText="1"/>
    </xf>
    <xf numFmtId="0" fontId="22" fillId="57" borderId="46" xfId="1" applyFont="1" applyFill="1" applyBorder="1" applyAlignment="1">
      <alignment horizontal="center" vertical="center" wrapText="1"/>
    </xf>
    <xf numFmtId="3" fontId="20" fillId="57" borderId="14" xfId="1" applyNumberFormat="1" applyFont="1" applyFill="1" applyBorder="1" applyAlignment="1" applyProtection="1">
      <alignment horizontal="left" vertical="top"/>
    </xf>
    <xf numFmtId="0" fontId="20" fillId="57" borderId="14" xfId="1" applyNumberFormat="1" applyFont="1" applyFill="1" applyBorder="1" applyAlignment="1" applyProtection="1">
      <alignment horizontal="left" vertical="top"/>
    </xf>
    <xf numFmtId="0" fontId="57" fillId="0" borderId="106" xfId="0" applyFont="1" applyBorder="1" applyAlignment="1">
      <alignment horizontal="center" vertical="top" wrapText="1"/>
    </xf>
    <xf numFmtId="0" fontId="57" fillId="0" borderId="107" xfId="0" applyFont="1" applyBorder="1" applyAlignment="1">
      <alignment horizontal="center" vertical="top" wrapText="1"/>
    </xf>
    <xf numFmtId="0" fontId="57" fillId="0" borderId="108" xfId="0" applyFont="1" applyBorder="1" applyAlignment="1">
      <alignment horizontal="center" vertical="top" wrapText="1"/>
    </xf>
    <xf numFmtId="0" fontId="57" fillId="0" borderId="109" xfId="0" applyFont="1" applyBorder="1" applyAlignment="1">
      <alignment horizontal="center" vertical="top" wrapText="1"/>
    </xf>
    <xf numFmtId="0" fontId="57" fillId="0" borderId="93" xfId="0" applyFont="1" applyBorder="1" applyAlignment="1">
      <alignment horizontal="center"/>
    </xf>
    <xf numFmtId="0" fontId="57" fillId="0" borderId="110" xfId="0" applyFont="1" applyBorder="1" applyAlignment="1">
      <alignment horizontal="center" vertical="top" wrapText="1"/>
    </xf>
    <xf numFmtId="0" fontId="57" fillId="0" borderId="111" xfId="0" applyFont="1" applyBorder="1" applyAlignment="1">
      <alignment horizontal="center" vertical="top" wrapText="1"/>
    </xf>
    <xf numFmtId="0" fontId="57" fillId="0" borderId="112" xfId="0" applyFont="1" applyBorder="1" applyAlignment="1">
      <alignment horizontal="center" vertical="top" wrapText="1"/>
    </xf>
    <xf numFmtId="0" fontId="57" fillId="0" borderId="113" xfId="0" applyFont="1" applyBorder="1" applyAlignment="1">
      <alignment horizontal="center" vertical="top" wrapText="1"/>
    </xf>
    <xf numFmtId="0" fontId="57" fillId="0" borderId="45" xfId="0" applyFont="1" applyBorder="1" applyAlignment="1">
      <alignment horizontal="center"/>
    </xf>
    <xf numFmtId="0" fontId="57" fillId="0" borderId="42" xfId="0" applyFont="1" applyBorder="1" applyAlignment="1">
      <alignment horizontal="center"/>
    </xf>
    <xf numFmtId="0" fontId="57" fillId="0" borderId="0" xfId="0" applyFont="1" applyAlignment="1">
      <alignment horizontal="justify" vertical="center"/>
    </xf>
    <xf numFmtId="0" fontId="0" fillId="0" borderId="0" xfId="0" applyAlignment="1"/>
    <xf numFmtId="0" fontId="23" fillId="57" borderId="0" xfId="1" applyNumberFormat="1" applyFont="1" applyFill="1" applyBorder="1" applyAlignment="1" applyProtection="1">
      <alignment horizontal="left" vertical="top" wrapText="1"/>
    </xf>
    <xf numFmtId="0" fontId="25" fillId="57" borderId="62" xfId="1" applyNumberFormat="1" applyFont="1" applyFill="1" applyBorder="1" applyAlignment="1" applyProtection="1">
      <alignment horizontal="center" vertical="center" wrapText="1"/>
    </xf>
    <xf numFmtId="0" fontId="25" fillId="57" borderId="53" xfId="1" applyNumberFormat="1" applyFont="1" applyFill="1" applyBorder="1" applyAlignment="1" applyProtection="1">
      <alignment horizontal="center" vertical="center" wrapText="1"/>
    </xf>
    <xf numFmtId="0" fontId="25" fillId="57" borderId="63" xfId="1" applyNumberFormat="1" applyFont="1" applyFill="1" applyBorder="1" applyAlignment="1" applyProtection="1">
      <alignment horizontal="center" vertical="center" wrapText="1"/>
    </xf>
    <xf numFmtId="0" fontId="25" fillId="57" borderId="64" xfId="1" applyNumberFormat="1" applyFont="1" applyFill="1" applyBorder="1" applyAlignment="1" applyProtection="1">
      <alignment horizontal="center" vertical="center" wrapText="1"/>
    </xf>
    <xf numFmtId="0" fontId="25" fillId="57" borderId="29" xfId="1" applyNumberFormat="1" applyFont="1" applyFill="1" applyBorder="1" applyAlignment="1" applyProtection="1">
      <alignment horizontal="center" vertical="center" wrapText="1"/>
    </xf>
    <xf numFmtId="0" fontId="25" fillId="57" borderId="31"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2" fillId="57" borderId="0" xfId="1" applyFont="1" applyFill="1" applyAlignment="1">
      <alignment horizontal="left" vertical="center" wrapText="1"/>
    </xf>
    <xf numFmtId="164" fontId="85" fillId="0" borderId="0" xfId="125" applyNumberFormat="1" applyFont="1" applyAlignment="1">
      <alignment horizontal="left" vertical="top" wrapText="1"/>
    </xf>
    <xf numFmtId="164" fontId="77" fillId="0" borderId="0" xfId="125" applyNumberFormat="1" applyFont="1" applyAlignment="1">
      <alignment horizontal="left" vertical="top" wrapText="1"/>
    </xf>
    <xf numFmtId="0" fontId="70" fillId="0" borderId="88" xfId="0" applyFont="1" applyBorder="1" applyAlignment="1">
      <alignment horizontal="center" vertical="center"/>
    </xf>
    <xf numFmtId="0" fontId="70" fillId="0" borderId="88" xfId="0" applyFont="1" applyBorder="1" applyAlignment="1">
      <alignment horizontal="center"/>
    </xf>
    <xf numFmtId="0" fontId="15" fillId="0" borderId="0" xfId="0" applyFont="1" applyAlignment="1">
      <alignment horizontal="left" vertical="top" wrapText="1"/>
    </xf>
    <xf numFmtId="0" fontId="28" fillId="57" borderId="29" xfId="73" applyFont="1" applyFill="1" applyBorder="1" applyAlignment="1">
      <alignment horizontal="center" vertical="top"/>
    </xf>
    <xf numFmtId="0" fontId="28" fillId="57" borderId="31" xfId="73" applyFont="1" applyFill="1" applyBorder="1" applyAlignment="1">
      <alignment horizontal="center" vertical="top"/>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44" xfId="0" applyFont="1" applyFill="1" applyBorder="1" applyAlignment="1">
      <alignment horizontal="center" vertical="center"/>
    </xf>
    <xf numFmtId="0" fontId="72" fillId="0" borderId="5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31" xfId="0" applyFont="1" applyBorder="1" applyAlignment="1">
      <alignment horizontal="center" vertical="center" wrapText="1"/>
    </xf>
    <xf numFmtId="0" fontId="28" fillId="0" borderId="101" xfId="0" applyFont="1" applyFill="1" applyBorder="1" applyAlignment="1">
      <alignment horizontal="left" vertical="top"/>
    </xf>
    <xf numFmtId="0" fontId="28" fillId="0" borderId="100" xfId="0" applyFont="1" applyFill="1" applyBorder="1" applyAlignment="1">
      <alignment horizontal="left" vertical="top"/>
    </xf>
    <xf numFmtId="164" fontId="25" fillId="57" borderId="35" xfId="129" applyNumberFormat="1" applyFont="1" applyFill="1" applyBorder="1" applyAlignment="1" applyProtection="1">
      <alignment horizontal="center" vertical="center"/>
    </xf>
    <xf numFmtId="164" fontId="25" fillId="57" borderId="37" xfId="129" applyNumberFormat="1" applyFont="1" applyFill="1" applyBorder="1" applyAlignment="1" applyProtection="1">
      <alignment horizontal="center" vertical="center"/>
    </xf>
    <xf numFmtId="0" fontId="28" fillId="0" borderId="31" xfId="0" applyFont="1" applyFill="1" applyBorder="1" applyAlignment="1">
      <alignment horizontal="left" vertical="top"/>
    </xf>
    <xf numFmtId="0" fontId="28" fillId="0" borderId="32" xfId="0" applyFont="1" applyFill="1" applyBorder="1" applyAlignment="1">
      <alignment horizontal="left" vertical="top"/>
    </xf>
    <xf numFmtId="0" fontId="28" fillId="0" borderId="14" xfId="0" applyFont="1" applyFill="1" applyBorder="1" applyAlignment="1">
      <alignment horizontal="left" vertical="top"/>
    </xf>
    <xf numFmtId="0" fontId="28" fillId="0" borderId="93" xfId="0" applyFont="1" applyFill="1" applyBorder="1" applyAlignment="1">
      <alignment horizontal="left" vertical="top"/>
    </xf>
    <xf numFmtId="164" fontId="25" fillId="57" borderId="43" xfId="129" applyNumberFormat="1" applyFont="1" applyFill="1" applyBorder="1" applyAlignment="1" applyProtection="1">
      <alignment horizontal="center" vertical="center"/>
    </xf>
    <xf numFmtId="164" fontId="25" fillId="57" borderId="76" xfId="129" applyNumberFormat="1" applyFont="1" applyFill="1" applyBorder="1" applyAlignment="1" applyProtection="1">
      <alignment horizontal="center" vertical="center"/>
    </xf>
    <xf numFmtId="0" fontId="21" fillId="0" borderId="31" xfId="0" applyFont="1" applyFill="1" applyBorder="1" applyAlignment="1">
      <alignment horizontal="left" vertical="top" indent="2"/>
    </xf>
    <xf numFmtId="0" fontId="21" fillId="0" borderId="32" xfId="0" applyFont="1" applyFill="1" applyBorder="1" applyAlignment="1">
      <alignment horizontal="left" vertical="top" indent="2"/>
    </xf>
    <xf numFmtId="164" fontId="27" fillId="57" borderId="35" xfId="129" applyNumberFormat="1" applyFont="1" applyFill="1" applyBorder="1" applyAlignment="1" applyProtection="1">
      <alignment horizontal="center" vertical="center"/>
    </xf>
    <xf numFmtId="164" fontId="27" fillId="57" borderId="37" xfId="129" applyNumberFormat="1" applyFont="1" applyFill="1" applyBorder="1" applyAlignment="1" applyProtection="1">
      <alignment horizontal="center" vertical="center"/>
    </xf>
    <xf numFmtId="164" fontId="25" fillId="57" borderId="98" xfId="129" applyNumberFormat="1" applyFont="1" applyFill="1" applyBorder="1" applyAlignment="1" applyProtection="1">
      <alignment horizontal="center" vertical="center"/>
    </xf>
    <xf numFmtId="164" fontId="25" fillId="57" borderId="97" xfId="129" applyNumberFormat="1" applyFont="1" applyFill="1" applyBorder="1" applyAlignment="1" applyProtection="1">
      <alignment horizontal="center" vertical="center"/>
    </xf>
    <xf numFmtId="0" fontId="21" fillId="0" borderId="94" xfId="0" applyFont="1" applyFill="1" applyBorder="1" applyAlignment="1">
      <alignment horizontal="left" vertical="top" indent="2"/>
    </xf>
    <xf numFmtId="0" fontId="21" fillId="0" borderId="96" xfId="0" applyFont="1" applyFill="1" applyBorder="1" applyAlignment="1">
      <alignment horizontal="left" vertical="top" indent="2"/>
    </xf>
    <xf numFmtId="164" fontId="27" fillId="57" borderId="95" xfId="129" applyNumberFormat="1" applyFont="1" applyFill="1" applyBorder="1" applyAlignment="1" applyProtection="1">
      <alignment horizontal="center" vertical="center"/>
    </xf>
    <xf numFmtId="164" fontId="27" fillId="57" borderId="94" xfId="129" applyNumberFormat="1" applyFont="1" applyFill="1" applyBorder="1" applyAlignment="1" applyProtection="1">
      <alignment horizontal="center" vertical="center"/>
    </xf>
    <xf numFmtId="0" fontId="28" fillId="62" borderId="33" xfId="0" applyFont="1" applyFill="1" applyBorder="1" applyAlignment="1">
      <alignment horizontal="center" vertical="top"/>
    </xf>
    <xf numFmtId="0" fontId="28" fillId="62" borderId="34" xfId="0" applyFont="1" applyFill="1" applyBorder="1" applyAlignment="1">
      <alignment horizontal="center" vertical="top"/>
    </xf>
    <xf numFmtId="0" fontId="81" fillId="61" borderId="33" xfId="0" applyFont="1" applyFill="1" applyBorder="1" applyAlignment="1">
      <alignment horizontal="center" vertical="center"/>
    </xf>
    <xf numFmtId="0" fontId="81" fillId="61" borderId="39" xfId="0" applyFont="1" applyFill="1" applyBorder="1" applyAlignment="1">
      <alignment horizontal="center" vertical="center"/>
    </xf>
    <xf numFmtId="0" fontId="81" fillId="61" borderId="46" xfId="0" applyFont="1" applyFill="1" applyBorder="1" applyAlignment="1">
      <alignment horizontal="center" vertical="center"/>
    </xf>
    <xf numFmtId="0" fontId="57" fillId="0" borderId="0" xfId="0" applyFont="1" applyAlignment="1">
      <alignment horizontal="left" vertical="top" wrapText="1"/>
    </xf>
    <xf numFmtId="0" fontId="65" fillId="0" borderId="38" xfId="0" applyFont="1" applyBorder="1" applyAlignment="1">
      <alignment horizontal="left" vertical="top" wrapText="1"/>
    </xf>
    <xf numFmtId="0" fontId="22" fillId="0" borderId="0" xfId="1" applyFont="1" applyAlignment="1">
      <alignment horizontal="left" vertical="top" wrapText="1"/>
    </xf>
    <xf numFmtId="0" fontId="28" fillId="57" borderId="65"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66" xfId="1" applyFont="1" applyFill="1" applyBorder="1" applyAlignment="1">
      <alignment horizontal="center" vertical="center" wrapText="1"/>
    </xf>
    <xf numFmtId="0" fontId="26" fillId="57" borderId="0" xfId="1" applyNumberFormat="1" applyFont="1" applyFill="1" applyBorder="1" applyAlignment="1" applyProtection="1">
      <alignment horizontal="left" vertical="top" wrapText="1"/>
    </xf>
    <xf numFmtId="0" fontId="27"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2"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65"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66"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Border="1" applyAlignment="1">
      <alignment horizontal="justify"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46" xfId="0" applyFont="1" applyFill="1" applyBorder="1" applyAlignment="1">
      <alignment horizontal="left" vertical="top" wrapText="1"/>
    </xf>
    <xf numFmtId="0" fontId="21" fillId="57" borderId="0" xfId="0" applyFont="1" applyFill="1" applyAlignment="1">
      <alignment horizontal="justify" wrapText="1"/>
    </xf>
    <xf numFmtId="0" fontId="83" fillId="0" borderId="0" xfId="0" applyFont="1" applyAlignment="1">
      <alignment horizontal="left" vertical="top"/>
    </xf>
    <xf numFmtId="0" fontId="82" fillId="0" borderId="0" xfId="0" applyFont="1" applyAlignment="1">
      <alignment horizontal="left" vertical="top"/>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xf>
    <xf numFmtId="0" fontId="22" fillId="0" borderId="0" xfId="0" applyFont="1" applyFill="1" applyAlignment="1">
      <alignment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57" borderId="0"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38" xfId="0" applyNumberFormat="1" applyFont="1" applyFill="1" applyBorder="1" applyAlignment="1" applyProtection="1">
      <alignment horizontal="left" vertical="center" wrapText="1"/>
    </xf>
    <xf numFmtId="0" fontId="28" fillId="57" borderId="38" xfId="0" applyFont="1" applyFill="1" applyBorder="1" applyAlignment="1">
      <alignment horizontal="left" vertical="center" wrapText="1"/>
    </xf>
    <xf numFmtId="0" fontId="28" fillId="57" borderId="65" xfId="0" applyNumberFormat="1" applyFont="1" applyFill="1" applyBorder="1" applyAlignment="1" applyProtection="1">
      <alignment horizontal="center" vertical="center" wrapText="1"/>
    </xf>
    <xf numFmtId="0" fontId="28" fillId="57" borderId="66"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31"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37"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3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2" fillId="0" borderId="0" xfId="0" applyNumberFormat="1" applyFont="1" applyFill="1" applyAlignment="1">
      <alignment horizontal="left" wrapText="1"/>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3" fillId="57" borderId="0" xfId="0" applyFont="1" applyFill="1" applyAlignment="1">
      <alignment wrapText="1"/>
    </xf>
    <xf numFmtId="0" fontId="57" fillId="57" borderId="38" xfId="0" applyFont="1" applyFill="1" applyBorder="1" applyAlignment="1">
      <alignment horizontal="center"/>
    </xf>
    <xf numFmtId="0" fontId="57" fillId="57" borderId="37" xfId="0" applyFont="1" applyFill="1" applyBorder="1" applyAlignment="1">
      <alignment horizontal="center"/>
    </xf>
    <xf numFmtId="0" fontId="57" fillId="57" borderId="36" xfId="0" applyFont="1" applyFill="1" applyBorder="1" applyAlignment="1">
      <alignment horizontal="center"/>
    </xf>
    <xf numFmtId="0" fontId="57" fillId="57" borderId="33" xfId="0" applyFont="1" applyFill="1" applyBorder="1" applyAlignment="1">
      <alignment horizontal="center"/>
    </xf>
    <xf numFmtId="0" fontId="22" fillId="57" borderId="0" xfId="0" applyFont="1" applyFill="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0" fontId="87" fillId="0" borderId="0" xfId="0" applyFont="1" applyAlignment="1">
      <alignment horizontal="left" vertical="top"/>
    </xf>
    <xf numFmtId="0" fontId="86" fillId="0" borderId="0" xfId="0" applyFont="1" applyAlignment="1">
      <alignment horizontal="left" vertical="top"/>
    </xf>
    <xf numFmtId="0" fontId="19" fillId="0" borderId="46" xfId="0" applyFont="1" applyBorder="1" applyAlignment="1">
      <alignment horizontal="center" wrapText="1"/>
    </xf>
    <xf numFmtId="0" fontId="19" fillId="0" borderId="31" xfId="0" applyFont="1" applyBorder="1" applyAlignment="1">
      <alignment horizontal="center" wrapText="1"/>
    </xf>
    <xf numFmtId="0" fontId="19" fillId="0" borderId="35" xfId="0" applyFont="1" applyBorder="1" applyAlignment="1">
      <alignment horizontal="center" wrapText="1"/>
    </xf>
    <xf numFmtId="0" fontId="19" fillId="0" borderId="37" xfId="0" applyFont="1" applyBorder="1" applyAlignment="1">
      <alignment horizontal="center" wrapText="1"/>
    </xf>
    <xf numFmtId="0" fontId="19" fillId="0" borderId="36" xfId="0" applyFont="1" applyBorder="1" applyAlignment="1">
      <alignment horizontal="center" wrapText="1"/>
    </xf>
    <xf numFmtId="0" fontId="22" fillId="57" borderId="0" xfId="1" applyFont="1" applyFill="1" applyBorder="1" applyAlignment="1">
      <alignment vertical="center"/>
    </xf>
    <xf numFmtId="0" fontId="22" fillId="0" borderId="0" xfId="1" applyFont="1" applyBorder="1" applyAlignment="1">
      <alignment vertical="center"/>
    </xf>
    <xf numFmtId="0" fontId="28" fillId="57" borderId="74" xfId="1" applyFont="1" applyFill="1" applyBorder="1" applyAlignment="1">
      <alignment horizontal="center" vertical="center" wrapText="1"/>
    </xf>
    <xf numFmtId="0" fontId="28" fillId="57" borderId="29" xfId="1" applyFont="1" applyFill="1" applyBorder="1" applyAlignment="1">
      <alignment horizontal="center" vertical="center" wrapText="1"/>
    </xf>
    <xf numFmtId="0" fontId="28" fillId="57" borderId="105" xfId="1" applyFont="1" applyFill="1" applyBorder="1" applyAlignment="1">
      <alignment horizontal="center" vertical="center" wrapText="1"/>
    </xf>
    <xf numFmtId="0" fontId="28" fillId="57" borderId="62" xfId="1" applyFont="1" applyFill="1" applyBorder="1" applyAlignment="1">
      <alignment horizontal="center" vertical="center" wrapText="1"/>
    </xf>
    <xf numFmtId="0" fontId="22" fillId="57" borderId="38" xfId="1" applyFont="1" applyFill="1" applyBorder="1" applyAlignment="1">
      <alignment vertical="center"/>
    </xf>
    <xf numFmtId="0" fontId="22" fillId="0" borderId="31" xfId="1" applyFont="1" applyBorder="1" applyAlignment="1">
      <alignment vertical="center"/>
    </xf>
    <xf numFmtId="0" fontId="22" fillId="0" borderId="14" xfId="1" applyFont="1" applyBorder="1" applyAlignment="1">
      <alignment vertical="center"/>
    </xf>
    <xf numFmtId="0" fontId="57" fillId="0" borderId="0" xfId="0" applyFont="1" applyAlignment="1">
      <alignment horizontal="left" wrapText="1"/>
    </xf>
    <xf numFmtId="0" fontId="20" fillId="57" borderId="0" xfId="1" applyNumberFormat="1" applyFont="1" applyFill="1" applyBorder="1" applyAlignment="1" applyProtection="1">
      <alignment horizontal="left" vertical="top" wrapText="1"/>
    </xf>
    <xf numFmtId="0" fontId="19" fillId="0" borderId="0" xfId="0" applyFont="1" applyAlignment="1">
      <alignment horizontal="left" vertical="top"/>
    </xf>
    <xf numFmtId="0" fontId="0" fillId="0" borderId="88" xfId="0" applyBorder="1" applyAlignment="1">
      <alignment horizontal="center" vertical="center"/>
    </xf>
    <xf numFmtId="0" fontId="0" fillId="0" borderId="88" xfId="0" applyBorder="1" applyAlignment="1">
      <alignment horizontal="center"/>
    </xf>
    <xf numFmtId="0" fontId="22" fillId="57" borderId="52" xfId="1" applyFont="1" applyFill="1" applyBorder="1" applyAlignment="1">
      <alignment horizontal="center" vertical="center" wrapText="1"/>
    </xf>
    <xf numFmtId="0" fontId="0" fillId="0" borderId="46" xfId="0" applyBorder="1" applyAlignment="1"/>
    <xf numFmtId="0" fontId="21" fillId="57" borderId="29" xfId="1" applyFont="1" applyFill="1" applyBorder="1" applyAlignment="1">
      <alignment horizontal="center" vertical="center" wrapText="1"/>
    </xf>
    <xf numFmtId="0" fontId="84" fillId="0" borderId="31" xfId="0" applyFont="1" applyBorder="1" applyAlignment="1"/>
    <xf numFmtId="0" fontId="22" fillId="57" borderId="29" xfId="1" applyFont="1" applyFill="1" applyBorder="1" applyAlignment="1">
      <alignment horizontal="center" vertical="center" wrapText="1"/>
    </xf>
    <xf numFmtId="0" fontId="0" fillId="0" borderId="31" xfId="0" applyBorder="1" applyAlignment="1"/>
    <xf numFmtId="0" fontId="21" fillId="57" borderId="30" xfId="1" applyFont="1" applyFill="1" applyBorder="1" applyAlignment="1">
      <alignment horizontal="center" vertical="center" wrapText="1"/>
    </xf>
    <xf numFmtId="0" fontId="84" fillId="0" borderId="32" xfId="0" applyFont="1" applyBorder="1" applyAlignment="1"/>
    <xf numFmtId="0" fontId="57" fillId="0" borderId="65" xfId="0" applyFont="1" applyBorder="1" applyAlignment="1">
      <alignment horizontal="center"/>
    </xf>
    <xf numFmtId="0" fontId="57" fillId="0" borderId="66" xfId="0" applyFont="1" applyBorder="1" applyAlignment="1">
      <alignment horizontal="center"/>
    </xf>
    <xf numFmtId="0" fontId="57" fillId="0" borderId="44" xfId="0" applyFont="1" applyBorder="1" applyAlignment="1">
      <alignment horizontal="center"/>
    </xf>
    <xf numFmtId="0" fontId="22" fillId="57" borderId="45" xfId="1" applyFont="1" applyFill="1" applyBorder="1" applyAlignment="1">
      <alignment horizontal="center" vertical="center" wrapText="1"/>
    </xf>
    <xf numFmtId="0" fontId="0" fillId="0" borderId="47" xfId="0" applyBorder="1" applyAlignment="1"/>
    <xf numFmtId="0" fontId="22" fillId="57" borderId="0" xfId="1" applyFont="1" applyFill="1" applyBorder="1" applyAlignment="1">
      <alignment horizontal="center" vertical="center" wrapText="1"/>
    </xf>
    <xf numFmtId="0" fontId="21" fillId="57" borderId="0" xfId="1" applyFont="1" applyFill="1" applyBorder="1" applyAlignment="1">
      <alignment horizontal="center" vertical="center" wrapText="1"/>
    </xf>
    <xf numFmtId="0" fontId="22" fillId="57" borderId="42" xfId="1" applyFont="1" applyFill="1" applyBorder="1" applyAlignment="1">
      <alignment horizontal="center" vertical="center" wrapText="1"/>
    </xf>
    <xf numFmtId="0" fontId="0" fillId="0" borderId="32" xfId="0" applyBorder="1" applyAlignment="1">
      <alignment horizontal="center"/>
    </xf>
    <xf numFmtId="0" fontId="0" fillId="0" borderId="31" xfId="0" applyBorder="1" applyAlignment="1">
      <alignment horizontal="center"/>
    </xf>
    <xf numFmtId="0" fontId="84" fillId="0" borderId="31" xfId="0" applyFont="1" applyBorder="1" applyAlignment="1">
      <alignment horizontal="center"/>
    </xf>
    <xf numFmtId="0" fontId="84" fillId="0" borderId="32" xfId="0" applyFont="1" applyBorder="1" applyAlignment="1">
      <alignment horizontal="center"/>
    </xf>
    <xf numFmtId="0" fontId="22" fillId="57" borderId="114" xfId="1" applyFont="1" applyFill="1" applyBorder="1" applyAlignment="1">
      <alignment horizontal="center" vertical="center" wrapText="1"/>
    </xf>
    <xf numFmtId="0" fontId="0" fillId="0" borderId="47" xfId="0" applyBorder="1" applyAlignment="1">
      <alignment horizontal="center"/>
    </xf>
    <xf numFmtId="0" fontId="22" fillId="57" borderId="30" xfId="1" applyFont="1" applyFill="1" applyBorder="1" applyAlignment="1">
      <alignment horizontal="center" vertical="center" wrapText="1"/>
    </xf>
    <xf numFmtId="0" fontId="57" fillId="0" borderId="29" xfId="0" applyFont="1" applyBorder="1" applyAlignment="1">
      <alignment horizontal="center"/>
    </xf>
    <xf numFmtId="0" fontId="57" fillId="0" borderId="30" xfId="0" applyFont="1" applyBorder="1" applyAlignment="1">
      <alignment horizontal="center"/>
    </xf>
  </cellXfs>
  <cellStyles count="137">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2" xfId="129"/>
    <cellStyle name="Milliers 3" xfId="136"/>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xfId="135" builtinId="5"/>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0"/>
          <c:order val="0"/>
          <c:tx>
            <c:strRef>
              <c:f>'Source Figure 2'!$B$3</c:f>
              <c:strCache>
                <c:ptCount val="1"/>
                <c:pt idx="0">
                  <c:v>FPE</c:v>
                </c:pt>
              </c:strCache>
            </c:strRef>
          </c:tx>
          <c:marker>
            <c:symbol val="diamond"/>
            <c:size val="5"/>
            <c:spPr>
              <a:solidFill>
                <a:srgbClr val="000080"/>
              </a:solidFill>
              <a:ln>
                <a:solidFill>
                  <a:srgbClr val="000080"/>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2'!$B$4:$B$14</c:f>
              <c:numCache>
                <c:formatCode>#\ ##0.0</c:formatCode>
                <c:ptCount val="11"/>
                <c:pt idx="0">
                  <c:v>100</c:v>
                </c:pt>
                <c:pt idx="1">
                  <c:v>98.967195201395327</c:v>
                </c:pt>
                <c:pt idx="2">
                  <c:v>97.268373835719132</c:v>
                </c:pt>
                <c:pt idx="3">
                  <c:v>96.623655948612608</c:v>
                </c:pt>
                <c:pt idx="4">
                  <c:v>96.653409681115676</c:v>
                </c:pt>
                <c:pt idx="5">
                  <c:v>96.330386412005851</c:v>
                </c:pt>
                <c:pt idx="6">
                  <c:v>96.549895680756535</c:v>
                </c:pt>
                <c:pt idx="7">
                  <c:v>97.898516822736198</c:v>
                </c:pt>
                <c:pt idx="8">
                  <c:v>98.652304887584037</c:v>
                </c:pt>
                <c:pt idx="9">
                  <c:v>99.416561112717133</c:v>
                </c:pt>
                <c:pt idx="10">
                  <c:v>100.31263563313446</c:v>
                </c:pt>
              </c:numCache>
            </c:numRef>
          </c:val>
          <c:smooth val="0"/>
        </c:ser>
        <c:ser>
          <c:idx val="1"/>
          <c:order val="1"/>
          <c:tx>
            <c:strRef>
              <c:f>'Source Figure 2'!$C$3</c:f>
              <c:strCache>
                <c:ptCount val="1"/>
                <c:pt idx="0">
                  <c:v>FPT</c:v>
                </c:pt>
              </c:strCache>
            </c:strRef>
          </c:tx>
          <c:marker>
            <c:symbol val="square"/>
            <c:size val="5"/>
            <c:spPr>
              <a:solidFill>
                <a:srgbClr val="FF00FF"/>
              </a:solidFill>
              <a:ln>
                <a:solidFill>
                  <a:srgbClr val="FF00FF"/>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2'!$C$4:$C$14</c:f>
              <c:numCache>
                <c:formatCode>#\ ##0.0</c:formatCode>
                <c:ptCount val="11"/>
                <c:pt idx="0">
                  <c:v>100</c:v>
                </c:pt>
                <c:pt idx="1">
                  <c:v>100.25142777429956</c:v>
                </c:pt>
                <c:pt idx="2">
                  <c:v>101.33840174526966</c:v>
                </c:pt>
                <c:pt idx="3">
                  <c:v>103.09640334284906</c:v>
                </c:pt>
                <c:pt idx="4">
                  <c:v>104.00020371074623</c:v>
                </c:pt>
                <c:pt idx="5">
                  <c:v>104.88086519496724</c:v>
                </c:pt>
                <c:pt idx="6">
                  <c:v>104.58498640728975</c:v>
                </c:pt>
                <c:pt idx="7">
                  <c:v>104.3946718568622</c:v>
                </c:pt>
                <c:pt idx="8">
                  <c:v>105.30057575963903</c:v>
                </c:pt>
                <c:pt idx="9">
                  <c:v>106.22435970889292</c:v>
                </c:pt>
                <c:pt idx="10">
                  <c:v>107.13829025792106</c:v>
                </c:pt>
              </c:numCache>
            </c:numRef>
          </c:val>
          <c:smooth val="0"/>
        </c:ser>
        <c:ser>
          <c:idx val="2"/>
          <c:order val="2"/>
          <c:tx>
            <c:strRef>
              <c:f>'Source Figure 2'!$D$3</c:f>
              <c:strCache>
                <c:ptCount val="1"/>
                <c:pt idx="0">
                  <c:v>FPH</c:v>
                </c:pt>
              </c:strCache>
            </c:strRef>
          </c:tx>
          <c:marker>
            <c:symbol val="triangle"/>
            <c:size val="5"/>
            <c:spPr>
              <a:solidFill>
                <a:srgbClr val="99CC00"/>
              </a:solidFill>
              <a:ln>
                <a:solidFill>
                  <a:srgbClr val="99CC00"/>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2'!$D$4:$D$14</c:f>
              <c:numCache>
                <c:formatCode>#\ ##0.0</c:formatCode>
                <c:ptCount val="11"/>
                <c:pt idx="0">
                  <c:v>100</c:v>
                </c:pt>
                <c:pt idx="1">
                  <c:v>101.34632109297218</c:v>
                </c:pt>
                <c:pt idx="2">
                  <c:v>103.06962669316783</c:v>
                </c:pt>
                <c:pt idx="3">
                  <c:v>103.75871166388788</c:v>
                </c:pt>
                <c:pt idx="4">
                  <c:v>105.19309619173553</c:v>
                </c:pt>
                <c:pt idx="5">
                  <c:v>105.95783358474759</c:v>
                </c:pt>
                <c:pt idx="6">
                  <c:v>106.15777864776544</c:v>
                </c:pt>
                <c:pt idx="7">
                  <c:v>106.35206574916431</c:v>
                </c:pt>
                <c:pt idx="8">
                  <c:v>107.08294662990816</c:v>
                </c:pt>
                <c:pt idx="9">
                  <c:v>107.59718233511377</c:v>
                </c:pt>
                <c:pt idx="10">
                  <c:v>108.07966044929691</c:v>
                </c:pt>
              </c:numCache>
            </c:numRef>
          </c:val>
          <c:smooth val="0"/>
        </c:ser>
        <c:ser>
          <c:idx val="3"/>
          <c:order val="3"/>
          <c:tx>
            <c:strRef>
              <c:f>'Source Figure 2'!$E$3</c:f>
              <c:strCache>
                <c:ptCount val="1"/>
                <c:pt idx="0">
                  <c:v>Ensemble FP</c:v>
                </c:pt>
              </c:strCache>
            </c:strRef>
          </c:tx>
          <c:marker>
            <c:symbol val="x"/>
            <c:size val="5"/>
            <c:spPr>
              <a:noFill/>
              <a:ln>
                <a:solidFill>
                  <a:srgbClr val="00FFFF"/>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2'!$E$4:$E$14</c:f>
              <c:numCache>
                <c:formatCode>#\ ##0.0</c:formatCode>
                <c:ptCount val="11"/>
                <c:pt idx="0">
                  <c:v>100</c:v>
                </c:pt>
                <c:pt idx="1">
                  <c:v>99.881971910168687</c:v>
                </c:pt>
                <c:pt idx="2">
                  <c:v>99.813758098301406</c:v>
                </c:pt>
                <c:pt idx="3">
                  <c:v>100.24628639477935</c:v>
                </c:pt>
                <c:pt idx="4">
                  <c:v>100.854974910908</c:v>
                </c:pt>
                <c:pt idx="5">
                  <c:v>101.15697977313802</c:v>
                </c:pt>
                <c:pt idx="6">
                  <c:v>101.19964589716388</c:v>
                </c:pt>
                <c:pt idx="7">
                  <c:v>101.79725013302993</c:v>
                </c:pt>
                <c:pt idx="8">
                  <c:v>102.59739777490036</c:v>
                </c:pt>
                <c:pt idx="9">
                  <c:v>103.36429257598303</c:v>
                </c:pt>
                <c:pt idx="10">
                  <c:v>104.18220848621409</c:v>
                </c:pt>
              </c:numCache>
            </c:numRef>
          </c:val>
          <c:smooth val="0"/>
        </c:ser>
        <c:ser>
          <c:idx val="4"/>
          <c:order val="4"/>
          <c:tx>
            <c:strRef>
              <c:f>'Source Figure 2'!$F$3</c:f>
              <c:strCache>
                <c:ptCount val="1"/>
                <c:pt idx="0">
                  <c:v>Emploi total</c:v>
                </c:pt>
              </c:strCache>
            </c:strRef>
          </c:tx>
          <c:marker>
            <c:symbol val="star"/>
            <c:size val="5"/>
            <c:spPr>
              <a:noFill/>
              <a:ln>
                <a:solidFill>
                  <a:srgbClr val="800080"/>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2'!$F$4:$F$14</c:f>
              <c:numCache>
                <c:formatCode>#\ ##0.0</c:formatCode>
                <c:ptCount val="11"/>
                <c:pt idx="0">
                  <c:v>100</c:v>
                </c:pt>
                <c:pt idx="1">
                  <c:v>100.56256838982142</c:v>
                </c:pt>
                <c:pt idx="2">
                  <c:v>101.00881314644555</c:v>
                </c:pt>
                <c:pt idx="3">
                  <c:v>101.32437193862972</c:v>
                </c:pt>
                <c:pt idx="4">
                  <c:v>102.01605131139708</c:v>
                </c:pt>
                <c:pt idx="5">
                  <c:v>102.15779964585417</c:v>
                </c:pt>
                <c:pt idx="6">
                  <c:v>102.51592043793487</c:v>
                </c:pt>
                <c:pt idx="7">
                  <c:v>103.44853447971987</c:v>
                </c:pt>
                <c:pt idx="8">
                  <c:v>104.53939666208922</c:v>
                </c:pt>
                <c:pt idx="9">
                  <c:v>105.45813586690356</c:v>
                </c:pt>
                <c:pt idx="10">
                  <c:v>106.97761801298836</c:v>
                </c:pt>
              </c:numCache>
            </c:numRef>
          </c:val>
          <c:smooth val="0"/>
        </c:ser>
        <c:dLbls>
          <c:showLegendKey val="0"/>
          <c:showVal val="0"/>
          <c:showCatName val="0"/>
          <c:showSerName val="0"/>
          <c:showPercent val="0"/>
          <c:showBubbleSize val="0"/>
        </c:dLbls>
        <c:marker val="1"/>
        <c:smooth val="0"/>
        <c:axId val="208552064"/>
        <c:axId val="208552448"/>
      </c:lineChart>
      <c:catAx>
        <c:axId val="20855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208552448"/>
        <c:crosses val="autoZero"/>
        <c:auto val="1"/>
        <c:lblAlgn val="ctr"/>
        <c:lblOffset val="100"/>
        <c:tickLblSkip val="1"/>
        <c:tickMarkSkip val="1"/>
        <c:noMultiLvlLbl val="0"/>
      </c:catAx>
      <c:valAx>
        <c:axId val="208552448"/>
        <c:scaling>
          <c:orientation val="minMax"/>
          <c:max val="11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8552064"/>
        <c:crosses val="autoZero"/>
        <c:crossBetween val="midCat"/>
        <c:majorUnit val="5"/>
      </c:valAx>
      <c:spPr>
        <a:solidFill>
          <a:srgbClr val="FFFFFF"/>
        </a:solidFill>
        <a:ln w="25400">
          <a:noFill/>
        </a:ln>
      </c:spPr>
    </c:plotArea>
    <c:legend>
      <c:legendPos val="r"/>
      <c:layout>
        <c:manualLayout>
          <c:xMode val="edge"/>
          <c:yMode val="edge"/>
          <c:x val="0.1861476749368593"/>
          <c:y val="2.7303754266211604E-2"/>
          <c:w val="0.26623439365676776"/>
          <c:h val="0.2525597269624573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0"/>
          <c:order val="0"/>
          <c:tx>
            <c:strRef>
              <c:f>'Source Figure 2'!$B$3</c:f>
              <c:strCache>
                <c:ptCount val="1"/>
                <c:pt idx="0">
                  <c:v>FPE</c:v>
                </c:pt>
              </c:strCache>
            </c:strRef>
          </c:tx>
          <c:spPr>
            <a:ln>
              <a:solidFill>
                <a:schemeClr val="accent5"/>
              </a:solidFill>
            </a:ln>
          </c:spPr>
          <c:marker>
            <c:symbol val="diamond"/>
            <c:size val="5"/>
            <c:spPr>
              <a:solidFill>
                <a:schemeClr val="accent5"/>
              </a:solidFill>
              <a:ln>
                <a:solidFill>
                  <a:schemeClr val="accent5"/>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2'!$B$4:$B$14</c:f>
              <c:numCache>
                <c:formatCode>#\ ##0.0</c:formatCode>
                <c:ptCount val="11"/>
                <c:pt idx="0">
                  <c:v>100</c:v>
                </c:pt>
                <c:pt idx="1">
                  <c:v>98.967195201395327</c:v>
                </c:pt>
                <c:pt idx="2">
                  <c:v>97.268373835719132</c:v>
                </c:pt>
                <c:pt idx="3">
                  <c:v>96.623655948612608</c:v>
                </c:pt>
                <c:pt idx="4">
                  <c:v>96.653409681115676</c:v>
                </c:pt>
                <c:pt idx="5">
                  <c:v>96.330386412005851</c:v>
                </c:pt>
                <c:pt idx="6">
                  <c:v>96.549895680756535</c:v>
                </c:pt>
                <c:pt idx="7">
                  <c:v>97.898516822736198</c:v>
                </c:pt>
                <c:pt idx="8">
                  <c:v>98.652304887584037</c:v>
                </c:pt>
                <c:pt idx="9">
                  <c:v>99.416561112717133</c:v>
                </c:pt>
                <c:pt idx="10">
                  <c:v>100.31263563313446</c:v>
                </c:pt>
              </c:numCache>
            </c:numRef>
          </c:val>
          <c:smooth val="0"/>
        </c:ser>
        <c:ser>
          <c:idx val="1"/>
          <c:order val="1"/>
          <c:tx>
            <c:strRef>
              <c:f>'Source Figure 2'!$C$3</c:f>
              <c:strCache>
                <c:ptCount val="1"/>
                <c:pt idx="0">
                  <c:v>FPT</c:v>
                </c:pt>
              </c:strCache>
            </c:strRef>
          </c:tx>
          <c:spPr>
            <a:ln>
              <a:solidFill>
                <a:schemeClr val="accent2"/>
              </a:solidFill>
            </a:ln>
          </c:spPr>
          <c:marker>
            <c:symbol val="square"/>
            <c:size val="5"/>
            <c:spPr>
              <a:solidFill>
                <a:schemeClr val="accent2"/>
              </a:solidFill>
              <a:ln>
                <a:solidFill>
                  <a:schemeClr val="accent2"/>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2'!$C$4:$C$14</c:f>
              <c:numCache>
                <c:formatCode>#\ ##0.0</c:formatCode>
                <c:ptCount val="11"/>
                <c:pt idx="0">
                  <c:v>100</c:v>
                </c:pt>
                <c:pt idx="1">
                  <c:v>100.25142777429956</c:v>
                </c:pt>
                <c:pt idx="2">
                  <c:v>101.33840174526966</c:v>
                </c:pt>
                <c:pt idx="3">
                  <c:v>103.09640334284906</c:v>
                </c:pt>
                <c:pt idx="4">
                  <c:v>104.00020371074623</c:v>
                </c:pt>
                <c:pt idx="5">
                  <c:v>104.88086519496724</c:v>
                </c:pt>
                <c:pt idx="6">
                  <c:v>104.58498640728975</c:v>
                </c:pt>
                <c:pt idx="7">
                  <c:v>104.3946718568622</c:v>
                </c:pt>
                <c:pt idx="8">
                  <c:v>105.30057575963903</c:v>
                </c:pt>
                <c:pt idx="9">
                  <c:v>106.22435970889292</c:v>
                </c:pt>
                <c:pt idx="10">
                  <c:v>107.13829025792106</c:v>
                </c:pt>
              </c:numCache>
            </c:numRef>
          </c:val>
          <c:smooth val="0"/>
        </c:ser>
        <c:ser>
          <c:idx val="2"/>
          <c:order val="2"/>
          <c:tx>
            <c:strRef>
              <c:f>'Source Figure 2'!$D$3</c:f>
              <c:strCache>
                <c:ptCount val="1"/>
                <c:pt idx="0">
                  <c:v>FPH</c:v>
                </c:pt>
              </c:strCache>
            </c:strRef>
          </c:tx>
          <c:spPr>
            <a:ln>
              <a:solidFill>
                <a:schemeClr val="bg1">
                  <a:lumMod val="50000"/>
                </a:schemeClr>
              </a:solidFill>
            </a:ln>
          </c:spPr>
          <c:marker>
            <c:symbol val="triangle"/>
            <c:size val="5"/>
            <c:spPr>
              <a:solidFill>
                <a:schemeClr val="bg1">
                  <a:lumMod val="50000"/>
                </a:schemeClr>
              </a:solidFill>
              <a:ln>
                <a:solidFill>
                  <a:schemeClr val="bg1">
                    <a:lumMod val="50000"/>
                  </a:schemeClr>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2'!$D$4:$D$14</c:f>
              <c:numCache>
                <c:formatCode>#\ ##0.0</c:formatCode>
                <c:ptCount val="11"/>
                <c:pt idx="0">
                  <c:v>100</c:v>
                </c:pt>
                <c:pt idx="1">
                  <c:v>101.34632109297218</c:v>
                </c:pt>
                <c:pt idx="2">
                  <c:v>103.06962669316783</c:v>
                </c:pt>
                <c:pt idx="3">
                  <c:v>103.75871166388788</c:v>
                </c:pt>
                <c:pt idx="4">
                  <c:v>105.19309619173553</c:v>
                </c:pt>
                <c:pt idx="5">
                  <c:v>105.95783358474759</c:v>
                </c:pt>
                <c:pt idx="6">
                  <c:v>106.15777864776544</c:v>
                </c:pt>
                <c:pt idx="7">
                  <c:v>106.35206574916431</c:v>
                </c:pt>
                <c:pt idx="8">
                  <c:v>107.08294662990816</c:v>
                </c:pt>
                <c:pt idx="9">
                  <c:v>107.59718233511377</c:v>
                </c:pt>
                <c:pt idx="10">
                  <c:v>108.07966044929691</c:v>
                </c:pt>
              </c:numCache>
            </c:numRef>
          </c:val>
          <c:smooth val="0"/>
        </c:ser>
        <c:ser>
          <c:idx val="3"/>
          <c:order val="3"/>
          <c:tx>
            <c:strRef>
              <c:f>'Source Figure 2'!$E$3</c:f>
              <c:strCache>
                <c:ptCount val="1"/>
                <c:pt idx="0">
                  <c:v>Ensemble FP</c:v>
                </c:pt>
              </c:strCache>
            </c:strRef>
          </c:tx>
          <c:marker>
            <c:symbol val="x"/>
            <c:size val="5"/>
            <c:spPr>
              <a:noFill/>
              <a:ln>
                <a:solidFill>
                  <a:srgbClr val="00FFFF"/>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2'!$E$4:$E$14</c:f>
              <c:numCache>
                <c:formatCode>#\ ##0.0</c:formatCode>
                <c:ptCount val="11"/>
                <c:pt idx="0">
                  <c:v>100</c:v>
                </c:pt>
                <c:pt idx="1">
                  <c:v>99.881971910168687</c:v>
                </c:pt>
                <c:pt idx="2">
                  <c:v>99.813758098301406</c:v>
                </c:pt>
                <c:pt idx="3">
                  <c:v>100.24628639477935</c:v>
                </c:pt>
                <c:pt idx="4">
                  <c:v>100.854974910908</c:v>
                </c:pt>
                <c:pt idx="5">
                  <c:v>101.15697977313802</c:v>
                </c:pt>
                <c:pt idx="6">
                  <c:v>101.19964589716388</c:v>
                </c:pt>
                <c:pt idx="7">
                  <c:v>101.79725013302993</c:v>
                </c:pt>
                <c:pt idx="8">
                  <c:v>102.59739777490036</c:v>
                </c:pt>
                <c:pt idx="9">
                  <c:v>103.36429257598303</c:v>
                </c:pt>
                <c:pt idx="10">
                  <c:v>104.18220848621409</c:v>
                </c:pt>
              </c:numCache>
            </c:numRef>
          </c:val>
          <c:smooth val="0"/>
        </c:ser>
        <c:ser>
          <c:idx val="4"/>
          <c:order val="4"/>
          <c:tx>
            <c:strRef>
              <c:f>'Source Figure 2'!$F$3</c:f>
              <c:strCache>
                <c:ptCount val="1"/>
                <c:pt idx="0">
                  <c:v>Emploi total</c:v>
                </c:pt>
              </c:strCache>
            </c:strRef>
          </c:tx>
          <c:marker>
            <c:symbol val="star"/>
            <c:size val="5"/>
            <c:spPr>
              <a:noFill/>
              <a:ln>
                <a:solidFill>
                  <a:srgbClr val="800080"/>
                </a:solidFill>
                <a:prstDash val="solid"/>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2'!$F$4:$F$14</c:f>
              <c:numCache>
                <c:formatCode>#\ ##0.0</c:formatCode>
                <c:ptCount val="11"/>
                <c:pt idx="0">
                  <c:v>100</c:v>
                </c:pt>
                <c:pt idx="1">
                  <c:v>100.56256838982142</c:v>
                </c:pt>
                <c:pt idx="2">
                  <c:v>101.00881314644555</c:v>
                </c:pt>
                <c:pt idx="3">
                  <c:v>101.32437193862972</c:v>
                </c:pt>
                <c:pt idx="4">
                  <c:v>102.01605131139708</c:v>
                </c:pt>
                <c:pt idx="5">
                  <c:v>102.15779964585417</c:v>
                </c:pt>
                <c:pt idx="6">
                  <c:v>102.51592043793487</c:v>
                </c:pt>
                <c:pt idx="7">
                  <c:v>103.44853447971987</c:v>
                </c:pt>
                <c:pt idx="8">
                  <c:v>104.53939666208922</c:v>
                </c:pt>
                <c:pt idx="9">
                  <c:v>105.45813586690356</c:v>
                </c:pt>
                <c:pt idx="10">
                  <c:v>106.97761801298836</c:v>
                </c:pt>
              </c:numCache>
            </c:numRef>
          </c:val>
          <c:smooth val="0"/>
        </c:ser>
        <c:ser>
          <c:idx val="5"/>
          <c:order val="5"/>
          <c:tx>
            <c:strRef>
              <c:f>'Source Figure 2'!$G$3</c:f>
              <c:strCache>
                <c:ptCount val="1"/>
                <c:pt idx="0">
                  <c:v>FPE (yc contrats aidés)</c:v>
                </c:pt>
              </c:strCache>
            </c:strRef>
          </c:tx>
          <c:spPr>
            <a:ln>
              <a:solidFill>
                <a:schemeClr val="accent5"/>
              </a:solidFill>
              <a:prstDash val="sysDash"/>
            </a:ln>
          </c:spPr>
          <c:marker>
            <c:symbol val="diamond"/>
            <c:size val="5"/>
            <c:spPr>
              <a:solidFill>
                <a:schemeClr val="accent5"/>
              </a:solidFill>
              <a:ln>
                <a:solidFill>
                  <a:schemeClr val="accent5"/>
                </a:solidFill>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2'!$G$4:$G$14</c:f>
              <c:numCache>
                <c:formatCode>#\ ##0.0</c:formatCode>
                <c:ptCount val="11"/>
                <c:pt idx="0">
                  <c:v>100</c:v>
                </c:pt>
                <c:pt idx="1">
                  <c:v>98.967195201395327</c:v>
                </c:pt>
                <c:pt idx="2">
                  <c:v>97.698075831782035</c:v>
                </c:pt>
                <c:pt idx="3">
                  <c:v>97.112140807261866</c:v>
                </c:pt>
                <c:pt idx="4">
                  <c:v>97.425211233281175</c:v>
                </c:pt>
                <c:pt idx="5">
                  <c:v>97.389529544867031</c:v>
                </c:pt>
                <c:pt idx="6">
                  <c:v>97.464000808558254</c:v>
                </c:pt>
                <c:pt idx="7">
                  <c:v>98.660851973522455</c:v>
                </c:pt>
                <c:pt idx="8">
                  <c:v>98.628946957751964</c:v>
                </c:pt>
                <c:pt idx="9">
                  <c:v>98.488187221097391</c:v>
                </c:pt>
                <c:pt idx="10">
                  <c:v>98.60822569996715</c:v>
                </c:pt>
              </c:numCache>
            </c:numRef>
          </c:val>
          <c:smooth val="0"/>
        </c:ser>
        <c:ser>
          <c:idx val="6"/>
          <c:order val="6"/>
          <c:tx>
            <c:strRef>
              <c:f>'Source Figure 2'!$H$3</c:f>
              <c:strCache>
                <c:ptCount val="1"/>
                <c:pt idx="0">
                  <c:v>FPT (yc contrats aidés)</c:v>
                </c:pt>
              </c:strCache>
            </c:strRef>
          </c:tx>
          <c:spPr>
            <a:ln>
              <a:solidFill>
                <a:schemeClr val="accent2"/>
              </a:solidFill>
              <a:prstDash val="sysDash"/>
            </a:ln>
          </c:spPr>
          <c:marker>
            <c:symbol val="square"/>
            <c:size val="5"/>
            <c:spPr>
              <a:solidFill>
                <a:schemeClr val="accent2"/>
              </a:solidFill>
              <a:ln>
                <a:solidFill>
                  <a:schemeClr val="accent2"/>
                </a:solidFill>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2'!$H$4:$H$14</c:f>
              <c:numCache>
                <c:formatCode>#\ ##0.0</c:formatCode>
                <c:ptCount val="11"/>
                <c:pt idx="0">
                  <c:v>100</c:v>
                </c:pt>
                <c:pt idx="1">
                  <c:v>100.25142777429956</c:v>
                </c:pt>
                <c:pt idx="2">
                  <c:v>100.55456144049251</c:v>
                </c:pt>
                <c:pt idx="3">
                  <c:v>102.21199138196502</c:v>
                </c:pt>
                <c:pt idx="4">
                  <c:v>104.26959196086381</c:v>
                </c:pt>
                <c:pt idx="5">
                  <c:v>105.87802250661993</c:v>
                </c:pt>
                <c:pt idx="6">
                  <c:v>106.02699776862343</c:v>
                </c:pt>
                <c:pt idx="7">
                  <c:v>105.65301001440442</c:v>
                </c:pt>
                <c:pt idx="8">
                  <c:v>105.26561021184861</c:v>
                </c:pt>
                <c:pt idx="9">
                  <c:v>104.41151387473803</c:v>
                </c:pt>
                <c:pt idx="10">
                  <c:v>104.96804927628368</c:v>
                </c:pt>
              </c:numCache>
            </c:numRef>
          </c:val>
          <c:smooth val="0"/>
        </c:ser>
        <c:ser>
          <c:idx val="7"/>
          <c:order val="7"/>
          <c:tx>
            <c:strRef>
              <c:f>'Source Figure 2'!$I$3</c:f>
              <c:strCache>
                <c:ptCount val="1"/>
                <c:pt idx="0">
                  <c:v>FPH (yc contrats aidés)</c:v>
                </c:pt>
              </c:strCache>
            </c:strRef>
          </c:tx>
          <c:spPr>
            <a:ln>
              <a:solidFill>
                <a:schemeClr val="bg1">
                  <a:lumMod val="50000"/>
                </a:schemeClr>
              </a:solidFill>
              <a:prstDash val="sysDash"/>
            </a:ln>
          </c:spPr>
          <c:marker>
            <c:symbol val="triangle"/>
            <c:size val="5"/>
            <c:spPr>
              <a:solidFill>
                <a:schemeClr val="bg1">
                  <a:lumMod val="50000"/>
                </a:schemeClr>
              </a:solidFill>
              <a:ln>
                <a:solidFill>
                  <a:schemeClr val="bg1">
                    <a:lumMod val="50000"/>
                  </a:schemeClr>
                </a:solidFill>
              </a:ln>
            </c:spPr>
          </c:marker>
          <c:cat>
            <c:numRef>
              <c:f>'Source Figure 2'!$A$4:$A$14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Figure 2'!$I$4:$I$14</c:f>
              <c:numCache>
                <c:formatCode>#\ ##0.0</c:formatCode>
                <c:ptCount val="11"/>
                <c:pt idx="0">
                  <c:v>100</c:v>
                </c:pt>
                <c:pt idx="1">
                  <c:v>101.34632109297218</c:v>
                </c:pt>
                <c:pt idx="2">
                  <c:v>102.66976072551873</c:v>
                </c:pt>
                <c:pt idx="3">
                  <c:v>103.38554056742713</c:v>
                </c:pt>
                <c:pt idx="4">
                  <c:v>105.12612995002372</c:v>
                </c:pt>
                <c:pt idx="5">
                  <c:v>106.11463051827046</c:v>
                </c:pt>
                <c:pt idx="6">
                  <c:v>106.38170318222903</c:v>
                </c:pt>
                <c:pt idx="7">
                  <c:v>106.4150536458049</c:v>
                </c:pt>
                <c:pt idx="8">
                  <c:v>106.4758375552255</c:v>
                </c:pt>
                <c:pt idx="9">
                  <c:v>106.27887258620335</c:v>
                </c:pt>
                <c:pt idx="10">
                  <c:v>106.60634169842434</c:v>
                </c:pt>
              </c:numCache>
            </c:numRef>
          </c:val>
          <c:smooth val="0"/>
        </c:ser>
        <c:dLbls>
          <c:showLegendKey val="0"/>
          <c:showVal val="0"/>
          <c:showCatName val="0"/>
          <c:showSerName val="0"/>
          <c:showPercent val="0"/>
          <c:showBubbleSize val="0"/>
        </c:dLbls>
        <c:marker val="1"/>
        <c:smooth val="0"/>
        <c:axId val="208398560"/>
        <c:axId val="208398944"/>
      </c:lineChart>
      <c:catAx>
        <c:axId val="208398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208398944"/>
        <c:crosses val="autoZero"/>
        <c:auto val="1"/>
        <c:lblAlgn val="ctr"/>
        <c:lblOffset val="100"/>
        <c:tickLblSkip val="1"/>
        <c:tickMarkSkip val="1"/>
        <c:noMultiLvlLbl val="0"/>
      </c:catAx>
      <c:valAx>
        <c:axId val="208398944"/>
        <c:scaling>
          <c:orientation val="minMax"/>
          <c:max val="11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08398560"/>
        <c:crosses val="autoZero"/>
        <c:crossBetween val="midCat"/>
        <c:majorUnit val="5"/>
      </c:valAx>
      <c:spPr>
        <a:solidFill>
          <a:srgbClr val="FFFFFF"/>
        </a:solidFill>
        <a:ln w="25400">
          <a:noFill/>
        </a:ln>
      </c:spPr>
    </c:plotArea>
    <c:legend>
      <c:legendPos val="r"/>
      <c:layout>
        <c:manualLayout>
          <c:xMode val="edge"/>
          <c:yMode val="edge"/>
          <c:x val="8.8313992197516192E-2"/>
          <c:y val="7.9237624366721594E-3"/>
          <c:w val="0.39761105333531421"/>
          <c:h val="0.209207104925837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E2-1'!$C$3</c:f>
              <c:strCache>
                <c:ptCount val="1"/>
                <c:pt idx="0">
                  <c:v>Ensemble fonction publique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extLst>
                <c:ext xmlns:c15="http://schemas.microsoft.com/office/drawing/2012/chart" uri="{02D57815-91ED-43cb-92C2-25804820EDAC}">
                  <c15:fullRef>
                    <c15:sqref>'Source Figure E2-1'!$A$4:$B$44</c15:sqref>
                  </c15:fullRef>
                </c:ext>
              </c:extLst>
              <c:f>('Source Figure E2-1'!$A$4:$B$4,'Source Figure E2-1'!$A$6:$B$44)</c:f>
              <c:multiLvlStrCache>
                <c:ptCount val="40"/>
                <c:lvl>
                  <c:pt idx="0">
                    <c:v>T4</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2012</c:v>
                  </c:pt>
                  <c:pt idx="8">
                    <c:v>2013</c:v>
                  </c:pt>
                  <c:pt idx="12">
                    <c:v>2014</c:v>
                  </c:pt>
                  <c:pt idx="16">
                    <c:v>2015</c:v>
                  </c:pt>
                  <c:pt idx="20">
                    <c:v>2016</c:v>
                  </c:pt>
                  <c:pt idx="24">
                    <c:v>2017</c:v>
                  </c:pt>
                  <c:pt idx="28">
                    <c:v>2018</c:v>
                  </c:pt>
                  <c:pt idx="32">
                    <c:v>2019</c:v>
                  </c:pt>
                  <c:pt idx="36">
                    <c:v>2020</c:v>
                  </c:pt>
                </c:lvl>
              </c:multiLvlStrCache>
            </c:multiLvlStrRef>
          </c:cat>
          <c:val>
            <c:numRef>
              <c:extLst>
                <c:ext xmlns:c15="http://schemas.microsoft.com/office/drawing/2012/chart" uri="{02D57815-91ED-43cb-92C2-25804820EDAC}">
                  <c15:fullRef>
                    <c15:sqref>'Source Figure E2-1'!$C$4:$C$44</c15:sqref>
                  </c15:fullRef>
                </c:ext>
              </c:extLst>
              <c:f>('Source Figure E2-1'!$C$4,'Source Figure E2-1'!$C$6:$C$44)</c:f>
              <c:numCache>
                <c:formatCode>General</c:formatCode>
                <c:ptCount val="40"/>
                <c:pt idx="0">
                  <c:v>5626.8</c:v>
                </c:pt>
                <c:pt idx="1">
                  <c:v>5625.5</c:v>
                </c:pt>
                <c:pt idx="2">
                  <c:v>5611.2</c:v>
                </c:pt>
                <c:pt idx="3">
                  <c:v>5621.2</c:v>
                </c:pt>
                <c:pt idx="4">
                  <c:v>5630.5</c:v>
                </c:pt>
                <c:pt idx="5">
                  <c:v>5635.2</c:v>
                </c:pt>
                <c:pt idx="6">
                  <c:v>5648.3</c:v>
                </c:pt>
                <c:pt idx="7">
                  <c:v>5644.9</c:v>
                </c:pt>
                <c:pt idx="8">
                  <c:v>5652</c:v>
                </c:pt>
                <c:pt idx="9">
                  <c:v>5672.2</c:v>
                </c:pt>
                <c:pt idx="10">
                  <c:v>5684.3</c:v>
                </c:pt>
                <c:pt idx="11">
                  <c:v>5726.4</c:v>
                </c:pt>
                <c:pt idx="12">
                  <c:v>5746.2</c:v>
                </c:pt>
                <c:pt idx="13">
                  <c:v>5747.2</c:v>
                </c:pt>
                <c:pt idx="14">
                  <c:v>5751.2</c:v>
                </c:pt>
                <c:pt idx="15">
                  <c:v>5764.8</c:v>
                </c:pt>
                <c:pt idx="16">
                  <c:v>5760.9</c:v>
                </c:pt>
                <c:pt idx="17">
                  <c:v>5778.1</c:v>
                </c:pt>
                <c:pt idx="18">
                  <c:v>5773.9</c:v>
                </c:pt>
                <c:pt idx="19">
                  <c:v>5777.6</c:v>
                </c:pt>
                <c:pt idx="20">
                  <c:v>5783</c:v>
                </c:pt>
                <c:pt idx="21">
                  <c:v>5789.4</c:v>
                </c:pt>
                <c:pt idx="22">
                  <c:v>5799</c:v>
                </c:pt>
                <c:pt idx="23">
                  <c:v>5798.5</c:v>
                </c:pt>
                <c:pt idx="24">
                  <c:v>5802.4</c:v>
                </c:pt>
                <c:pt idx="25">
                  <c:v>5807.4</c:v>
                </c:pt>
                <c:pt idx="26">
                  <c:v>5794.9</c:v>
                </c:pt>
                <c:pt idx="27">
                  <c:v>5781.8</c:v>
                </c:pt>
                <c:pt idx="28">
                  <c:v>5779.9</c:v>
                </c:pt>
                <c:pt idx="29">
                  <c:v>5764</c:v>
                </c:pt>
                <c:pt idx="30">
                  <c:v>5757</c:v>
                </c:pt>
                <c:pt idx="31">
                  <c:v>5760.2</c:v>
                </c:pt>
                <c:pt idx="32">
                  <c:v>5763.7</c:v>
                </c:pt>
                <c:pt idx="33">
                  <c:v>5778.6</c:v>
                </c:pt>
                <c:pt idx="34">
                  <c:v>5779</c:v>
                </c:pt>
                <c:pt idx="35">
                  <c:v>5780.7</c:v>
                </c:pt>
                <c:pt idx="36">
                  <c:v>5774.3</c:v>
                </c:pt>
                <c:pt idx="37">
                  <c:v>5717.6</c:v>
                </c:pt>
                <c:pt idx="38">
                  <c:v>5809.4</c:v>
                </c:pt>
                <c:pt idx="39">
                  <c:v>5817</c:v>
                </c:pt>
              </c:numCache>
            </c:numRef>
          </c:val>
          <c:smooth val="0"/>
        </c:ser>
        <c:dLbls>
          <c:showLegendKey val="0"/>
          <c:showVal val="0"/>
          <c:showCatName val="0"/>
          <c:showSerName val="0"/>
          <c:showPercent val="0"/>
          <c:showBubbleSize val="0"/>
        </c:dLbls>
        <c:marker val="1"/>
        <c:smooth val="0"/>
        <c:axId val="208489976"/>
        <c:axId val="208455792"/>
      </c:lineChart>
      <c:catAx>
        <c:axId val="20848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455792"/>
        <c:crosses val="autoZero"/>
        <c:auto val="1"/>
        <c:lblAlgn val="ctr"/>
        <c:lblOffset val="100"/>
        <c:noMultiLvlLbl val="0"/>
      </c:catAx>
      <c:valAx>
        <c:axId val="208455792"/>
        <c:scaling>
          <c:orientation val="minMax"/>
        </c:scaling>
        <c:delete val="0"/>
        <c:axPos val="l"/>
        <c:majorGridlines>
          <c:spPr>
            <a:ln w="190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b="0" i="0" baseline="0">
                    <a:effectLst/>
                    <a:latin typeface="Arial" panose="020B0604020202020204" pitchFamily="34" charset="0"/>
                    <a:cs typeface="Arial" panose="020B0604020202020204" pitchFamily="34" charset="0"/>
                  </a:rPr>
                  <a:t>Données CVS en milliers en fin de trimestre</a:t>
                </a:r>
                <a:endParaRPr lang="fr-FR" sz="800">
                  <a:effectLst/>
                  <a:latin typeface="Arial" panose="020B0604020202020204" pitchFamily="34" charset="0"/>
                  <a:cs typeface="Arial" panose="020B0604020202020204" pitchFamily="34" charset="0"/>
                </a:endParaRPr>
              </a:p>
            </c:rich>
          </c:tx>
          <c:layout>
            <c:manualLayout>
              <c:xMode val="edge"/>
              <c:yMode val="edge"/>
              <c:x val="1.4268727705112961E-2"/>
              <c:y val="0.1955084010612494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8489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86982483832881E-2"/>
          <c:y val="2.628696302323533E-2"/>
          <c:w val="0.90561900042215004"/>
          <c:h val="0.78452969679379547"/>
        </c:manualLayout>
      </c:layout>
      <c:lineChart>
        <c:grouping val="standard"/>
        <c:varyColors val="0"/>
        <c:ser>
          <c:idx val="0"/>
          <c:order val="0"/>
          <c:tx>
            <c:strRef>
              <c:f>'Source Figure E2-3'!$C$3</c:f>
              <c:strCache>
                <c:ptCount val="1"/>
                <c:pt idx="0">
                  <c:v>FPE</c:v>
                </c:pt>
              </c:strCache>
            </c:strRef>
          </c:tx>
          <c:spPr>
            <a:ln w="28575" cap="rnd">
              <a:solidFill>
                <a:schemeClr val="accent1"/>
              </a:solidFill>
              <a:round/>
            </a:ln>
            <a:effectLst/>
          </c:spPr>
          <c:marker>
            <c:symbol val="triangle"/>
            <c:size val="5"/>
            <c:spPr>
              <a:solidFill>
                <a:schemeClr val="accent1"/>
              </a:solidFill>
              <a:ln w="9525">
                <a:solidFill>
                  <a:schemeClr val="accent1"/>
                </a:solidFill>
              </a:ln>
              <a:effectLst/>
            </c:spPr>
          </c:marker>
          <c:cat>
            <c:multiLvlStrRef>
              <c:f>'Source Figure E2-3'!$A$4:$B$47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'Source Figure E2-3'!$C$4:$C$47</c:f>
              <c:numCache>
                <c:formatCode>_-* #\ ##0\ _€_-;\-* #\ ##0\ _€_-;_-* "-"??\ _€_-;_-@_-</c:formatCode>
                <c:ptCount val="44"/>
                <c:pt idx="0">
                  <c:v>14461</c:v>
                </c:pt>
                <c:pt idx="1">
                  <c:v>25920</c:v>
                </c:pt>
                <c:pt idx="2">
                  <c:v>51330</c:v>
                </c:pt>
                <c:pt idx="3">
                  <c:v>56997</c:v>
                </c:pt>
                <c:pt idx="4">
                  <c:v>56333</c:v>
                </c:pt>
                <c:pt idx="5">
                  <c:v>54941</c:v>
                </c:pt>
                <c:pt idx="6">
                  <c:v>41169</c:v>
                </c:pt>
                <c:pt idx="7">
                  <c:v>45419</c:v>
                </c:pt>
                <c:pt idx="8">
                  <c:v>55694</c:v>
                </c:pt>
                <c:pt idx="9">
                  <c:v>56439</c:v>
                </c:pt>
                <c:pt idx="10">
                  <c:v>42911</c:v>
                </c:pt>
                <c:pt idx="11">
                  <c:v>46016</c:v>
                </c:pt>
                <c:pt idx="12">
                  <c:v>49098</c:v>
                </c:pt>
                <c:pt idx="13">
                  <c:v>49798</c:v>
                </c:pt>
                <c:pt idx="14">
                  <c:v>48046</c:v>
                </c:pt>
                <c:pt idx="15">
                  <c:v>75352</c:v>
                </c:pt>
                <c:pt idx="16">
                  <c:v>82269</c:v>
                </c:pt>
                <c:pt idx="17">
                  <c:v>84197</c:v>
                </c:pt>
                <c:pt idx="18">
                  <c:v>77322</c:v>
                </c:pt>
                <c:pt idx="19">
                  <c:v>81992</c:v>
                </c:pt>
                <c:pt idx="20">
                  <c:v>85438</c:v>
                </c:pt>
                <c:pt idx="21">
                  <c:v>86468</c:v>
                </c:pt>
                <c:pt idx="22">
                  <c:v>78611</c:v>
                </c:pt>
                <c:pt idx="23">
                  <c:v>80203</c:v>
                </c:pt>
                <c:pt idx="24">
                  <c:v>85564</c:v>
                </c:pt>
                <c:pt idx="25">
                  <c:v>87386</c:v>
                </c:pt>
                <c:pt idx="26">
                  <c:v>79587</c:v>
                </c:pt>
                <c:pt idx="27">
                  <c:v>77240</c:v>
                </c:pt>
                <c:pt idx="28">
                  <c:v>77764</c:v>
                </c:pt>
                <c:pt idx="29">
                  <c:v>78598</c:v>
                </c:pt>
                <c:pt idx="30">
                  <c:v>65993</c:v>
                </c:pt>
                <c:pt idx="31">
                  <c:v>56157</c:v>
                </c:pt>
                <c:pt idx="32">
                  <c:v>50033</c:v>
                </c:pt>
                <c:pt idx="33">
                  <c:v>45353</c:v>
                </c:pt>
                <c:pt idx="34">
                  <c:v>32801</c:v>
                </c:pt>
                <c:pt idx="35">
                  <c:v>31375</c:v>
                </c:pt>
                <c:pt idx="36">
                  <c:v>26600</c:v>
                </c:pt>
                <c:pt idx="37">
                  <c:v>26162</c:v>
                </c:pt>
                <c:pt idx="38">
                  <c:v>16576</c:v>
                </c:pt>
                <c:pt idx="39">
                  <c:v>9829</c:v>
                </c:pt>
                <c:pt idx="40">
                  <c:v>5345</c:v>
                </c:pt>
                <c:pt idx="41">
                  <c:v>2970</c:v>
                </c:pt>
                <c:pt idx="42">
                  <c:v>2827</c:v>
                </c:pt>
                <c:pt idx="43">
                  <c:v>3203</c:v>
                </c:pt>
              </c:numCache>
            </c:numRef>
          </c:val>
          <c:smooth val="0"/>
        </c:ser>
        <c:ser>
          <c:idx val="1"/>
          <c:order val="1"/>
          <c:tx>
            <c:strRef>
              <c:f>'Source Figure E2-3'!$D$3</c:f>
              <c:strCache>
                <c:ptCount val="1"/>
                <c:pt idx="0">
                  <c:v>FPT</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multiLvlStrRef>
              <c:f>'Source Figure E2-3'!$A$4:$B$47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'Source Figure E2-3'!$D$4:$D$47</c:f>
              <c:numCache>
                <c:formatCode>_-* #\ ##0\ _€_-;\-* #\ ##0\ _€_-;_-* "-"??\ _€_-;_-@_-</c:formatCode>
                <c:ptCount val="44"/>
                <c:pt idx="0">
                  <c:v>18375</c:v>
                </c:pt>
                <c:pt idx="1">
                  <c:v>39331</c:v>
                </c:pt>
                <c:pt idx="2">
                  <c:v>49127</c:v>
                </c:pt>
                <c:pt idx="3">
                  <c:v>47685</c:v>
                </c:pt>
                <c:pt idx="4">
                  <c:v>47855</c:v>
                </c:pt>
                <c:pt idx="5">
                  <c:v>48017</c:v>
                </c:pt>
                <c:pt idx="6">
                  <c:v>46030</c:v>
                </c:pt>
                <c:pt idx="7">
                  <c:v>48677</c:v>
                </c:pt>
                <c:pt idx="8">
                  <c:v>50172</c:v>
                </c:pt>
                <c:pt idx="9">
                  <c:v>53952</c:v>
                </c:pt>
                <c:pt idx="10">
                  <c:v>51408</c:v>
                </c:pt>
                <c:pt idx="11">
                  <c:v>47957</c:v>
                </c:pt>
                <c:pt idx="12">
                  <c:v>50100</c:v>
                </c:pt>
                <c:pt idx="13">
                  <c:v>57543</c:v>
                </c:pt>
                <c:pt idx="14">
                  <c:v>65901</c:v>
                </c:pt>
                <c:pt idx="15">
                  <c:v>72092</c:v>
                </c:pt>
                <c:pt idx="16">
                  <c:v>77335</c:v>
                </c:pt>
                <c:pt idx="17">
                  <c:v>80120</c:v>
                </c:pt>
                <c:pt idx="18">
                  <c:v>84712</c:v>
                </c:pt>
                <c:pt idx="19">
                  <c:v>86552</c:v>
                </c:pt>
                <c:pt idx="20">
                  <c:v>88354</c:v>
                </c:pt>
                <c:pt idx="21">
                  <c:v>89868</c:v>
                </c:pt>
                <c:pt idx="22">
                  <c:v>91183</c:v>
                </c:pt>
                <c:pt idx="23">
                  <c:v>92369</c:v>
                </c:pt>
                <c:pt idx="24">
                  <c:v>92183</c:v>
                </c:pt>
                <c:pt idx="25">
                  <c:v>91885</c:v>
                </c:pt>
                <c:pt idx="26">
                  <c:v>89645</c:v>
                </c:pt>
                <c:pt idx="27">
                  <c:v>86998</c:v>
                </c:pt>
                <c:pt idx="28">
                  <c:v>83129</c:v>
                </c:pt>
                <c:pt idx="29">
                  <c:v>83323</c:v>
                </c:pt>
                <c:pt idx="30">
                  <c:v>70352</c:v>
                </c:pt>
                <c:pt idx="31">
                  <c:v>59278</c:v>
                </c:pt>
                <c:pt idx="32">
                  <c:v>48898</c:v>
                </c:pt>
                <c:pt idx="33">
                  <c:v>38029</c:v>
                </c:pt>
                <c:pt idx="34">
                  <c:v>34418</c:v>
                </c:pt>
                <c:pt idx="35">
                  <c:v>34198</c:v>
                </c:pt>
                <c:pt idx="36">
                  <c:v>28789</c:v>
                </c:pt>
                <c:pt idx="37">
                  <c:v>29599</c:v>
                </c:pt>
                <c:pt idx="38">
                  <c:v>28057</c:v>
                </c:pt>
                <c:pt idx="39">
                  <c:v>26061</c:v>
                </c:pt>
                <c:pt idx="40">
                  <c:v>25149</c:v>
                </c:pt>
                <c:pt idx="41">
                  <c:v>22098</c:v>
                </c:pt>
                <c:pt idx="42">
                  <c:v>22076</c:v>
                </c:pt>
                <c:pt idx="43">
                  <c:v>23027</c:v>
                </c:pt>
              </c:numCache>
            </c:numRef>
          </c:val>
          <c:smooth val="0"/>
        </c:ser>
        <c:ser>
          <c:idx val="2"/>
          <c:order val="2"/>
          <c:tx>
            <c:strRef>
              <c:f>'Source Figure E2-3'!$E$3</c:f>
              <c:strCache>
                <c:ptCount val="1"/>
                <c:pt idx="0">
                  <c:v>FPH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'Source Figure E2-3'!$A$4:$B$47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'Source Figure E2-3'!$E$4:$E$47</c:f>
              <c:numCache>
                <c:formatCode>_-* #\ ##0\ _€_-;\-* #\ ##0\ _€_-;_-* "-"??\ _€_-;_-@_-</c:formatCode>
                <c:ptCount val="44"/>
                <c:pt idx="0">
                  <c:v>8194</c:v>
                </c:pt>
                <c:pt idx="1">
                  <c:v>16913</c:v>
                </c:pt>
                <c:pt idx="2">
                  <c:v>19215</c:v>
                </c:pt>
                <c:pt idx="3">
                  <c:v>17058</c:v>
                </c:pt>
                <c:pt idx="4">
                  <c:v>16199</c:v>
                </c:pt>
                <c:pt idx="5">
                  <c:v>15304</c:v>
                </c:pt>
                <c:pt idx="6">
                  <c:v>14012</c:v>
                </c:pt>
                <c:pt idx="7">
                  <c:v>15477</c:v>
                </c:pt>
                <c:pt idx="8">
                  <c:v>16422</c:v>
                </c:pt>
                <c:pt idx="9">
                  <c:v>17062</c:v>
                </c:pt>
                <c:pt idx="10">
                  <c:v>16274</c:v>
                </c:pt>
                <c:pt idx="11">
                  <c:v>15977</c:v>
                </c:pt>
                <c:pt idx="12">
                  <c:v>16390</c:v>
                </c:pt>
                <c:pt idx="13">
                  <c:v>17423</c:v>
                </c:pt>
                <c:pt idx="14">
                  <c:v>18228</c:v>
                </c:pt>
                <c:pt idx="15">
                  <c:v>19655</c:v>
                </c:pt>
                <c:pt idx="16">
                  <c:v>20830</c:v>
                </c:pt>
                <c:pt idx="17">
                  <c:v>21744</c:v>
                </c:pt>
                <c:pt idx="18">
                  <c:v>21821</c:v>
                </c:pt>
                <c:pt idx="19">
                  <c:v>22218</c:v>
                </c:pt>
                <c:pt idx="20">
                  <c:v>22793</c:v>
                </c:pt>
                <c:pt idx="21">
                  <c:v>23104</c:v>
                </c:pt>
                <c:pt idx="22">
                  <c:v>22915</c:v>
                </c:pt>
                <c:pt idx="23">
                  <c:v>23008</c:v>
                </c:pt>
                <c:pt idx="24">
                  <c:v>22899</c:v>
                </c:pt>
                <c:pt idx="25">
                  <c:v>22610</c:v>
                </c:pt>
                <c:pt idx="26">
                  <c:v>21763</c:v>
                </c:pt>
                <c:pt idx="27">
                  <c:v>21175</c:v>
                </c:pt>
                <c:pt idx="28">
                  <c:v>20553</c:v>
                </c:pt>
                <c:pt idx="29">
                  <c:v>19893</c:v>
                </c:pt>
                <c:pt idx="30">
                  <c:v>16445</c:v>
                </c:pt>
                <c:pt idx="31">
                  <c:v>13353</c:v>
                </c:pt>
                <c:pt idx="32">
                  <c:v>10097</c:v>
                </c:pt>
                <c:pt idx="33">
                  <c:v>7645</c:v>
                </c:pt>
                <c:pt idx="34">
                  <c:v>6512</c:v>
                </c:pt>
                <c:pt idx="35">
                  <c:v>6250</c:v>
                </c:pt>
                <c:pt idx="36">
                  <c:v>5209</c:v>
                </c:pt>
                <c:pt idx="37">
                  <c:v>5358</c:v>
                </c:pt>
                <c:pt idx="38">
                  <c:v>4812</c:v>
                </c:pt>
                <c:pt idx="39">
                  <c:v>4267</c:v>
                </c:pt>
                <c:pt idx="40">
                  <c:v>4018</c:v>
                </c:pt>
                <c:pt idx="41">
                  <c:v>3596</c:v>
                </c:pt>
                <c:pt idx="42">
                  <c:v>3341</c:v>
                </c:pt>
                <c:pt idx="43">
                  <c:v>3445</c:v>
                </c:pt>
              </c:numCache>
            </c:numRef>
          </c:val>
          <c:smooth val="0"/>
        </c:ser>
        <c:ser>
          <c:idx val="3"/>
          <c:order val="3"/>
          <c:tx>
            <c:strRef>
              <c:f>'Source Figure E2-3'!$F$3</c:f>
              <c:strCache>
                <c:ptCount val="1"/>
                <c:pt idx="0">
                  <c:v>Ensemble</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Pt>
            <c:idx val="8"/>
            <c:bubble3D val="0"/>
          </c:dPt>
          <c:cat>
            <c:multiLvlStrRef>
              <c:f>'Source Figure E2-3'!$A$4:$B$47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'Source Figure E2-3'!$F$4:$F$47</c:f>
              <c:numCache>
                <c:formatCode>_-* #\ ##0\ _€_-;\-* #\ ##0\ _€_-;_-* "-"??\ _€_-;_-@_-</c:formatCode>
                <c:ptCount val="44"/>
                <c:pt idx="0">
                  <c:v>41030</c:v>
                </c:pt>
                <c:pt idx="1">
                  <c:v>82164</c:v>
                </c:pt>
                <c:pt idx="2">
                  <c:v>119672</c:v>
                </c:pt>
                <c:pt idx="3">
                  <c:v>121740</c:v>
                </c:pt>
                <c:pt idx="4">
                  <c:v>120387</c:v>
                </c:pt>
                <c:pt idx="5">
                  <c:v>118262</c:v>
                </c:pt>
                <c:pt idx="6">
                  <c:v>101211</c:v>
                </c:pt>
                <c:pt idx="7">
                  <c:v>109573</c:v>
                </c:pt>
                <c:pt idx="8">
                  <c:v>122288</c:v>
                </c:pt>
                <c:pt idx="9">
                  <c:v>127453</c:v>
                </c:pt>
                <c:pt idx="10">
                  <c:v>110593</c:v>
                </c:pt>
                <c:pt idx="11">
                  <c:v>109950</c:v>
                </c:pt>
                <c:pt idx="12">
                  <c:v>115588</c:v>
                </c:pt>
                <c:pt idx="13">
                  <c:v>124764</c:v>
                </c:pt>
                <c:pt idx="14">
                  <c:v>132175</c:v>
                </c:pt>
                <c:pt idx="15">
                  <c:v>167099</c:v>
                </c:pt>
                <c:pt idx="16">
                  <c:v>180434</c:v>
                </c:pt>
                <c:pt idx="17">
                  <c:v>186061</c:v>
                </c:pt>
                <c:pt idx="18">
                  <c:v>183855</c:v>
                </c:pt>
                <c:pt idx="19">
                  <c:v>190762</c:v>
                </c:pt>
                <c:pt idx="20">
                  <c:v>196585</c:v>
                </c:pt>
                <c:pt idx="21">
                  <c:v>199440</c:v>
                </c:pt>
                <c:pt idx="22">
                  <c:v>192709</c:v>
                </c:pt>
                <c:pt idx="23">
                  <c:v>195580</c:v>
                </c:pt>
                <c:pt idx="24">
                  <c:v>200646</c:v>
                </c:pt>
                <c:pt idx="25">
                  <c:v>201881</c:v>
                </c:pt>
                <c:pt idx="26">
                  <c:v>190995</c:v>
                </c:pt>
                <c:pt idx="27">
                  <c:v>185413</c:v>
                </c:pt>
                <c:pt idx="28">
                  <c:v>181446</c:v>
                </c:pt>
                <c:pt idx="29">
                  <c:v>181814</c:v>
                </c:pt>
                <c:pt idx="30">
                  <c:v>152790</c:v>
                </c:pt>
                <c:pt idx="31">
                  <c:v>128788</c:v>
                </c:pt>
                <c:pt idx="32">
                  <c:v>109028</c:v>
                </c:pt>
                <c:pt idx="33">
                  <c:v>91027</c:v>
                </c:pt>
                <c:pt idx="34">
                  <c:v>73731</c:v>
                </c:pt>
                <c:pt idx="35">
                  <c:v>71823</c:v>
                </c:pt>
                <c:pt idx="36">
                  <c:v>60598</c:v>
                </c:pt>
                <c:pt idx="37">
                  <c:v>61119</c:v>
                </c:pt>
                <c:pt idx="38">
                  <c:v>49445</c:v>
                </c:pt>
                <c:pt idx="39">
                  <c:v>40157</c:v>
                </c:pt>
                <c:pt idx="40">
                  <c:v>34512</c:v>
                </c:pt>
                <c:pt idx="41">
                  <c:v>28664</c:v>
                </c:pt>
                <c:pt idx="42">
                  <c:v>28244</c:v>
                </c:pt>
                <c:pt idx="43">
                  <c:v>29675</c:v>
                </c:pt>
              </c:numCache>
            </c:numRef>
          </c:val>
          <c:smooth val="0"/>
        </c:ser>
        <c:dLbls>
          <c:showLegendKey val="0"/>
          <c:showVal val="0"/>
          <c:showCatName val="0"/>
          <c:showSerName val="0"/>
          <c:showPercent val="0"/>
          <c:showBubbleSize val="0"/>
        </c:dLbls>
        <c:marker val="1"/>
        <c:smooth val="0"/>
        <c:axId val="162908088"/>
        <c:axId val="162903776"/>
      </c:lineChart>
      <c:catAx>
        <c:axId val="16290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903776"/>
        <c:crosses val="autoZero"/>
        <c:auto val="1"/>
        <c:lblAlgn val="ctr"/>
        <c:lblOffset val="100"/>
        <c:noMultiLvlLbl val="0"/>
      </c:catAx>
      <c:valAx>
        <c:axId val="162903776"/>
        <c:scaling>
          <c:orientation val="minMax"/>
        </c:scaling>
        <c:delete val="0"/>
        <c:axPos val="l"/>
        <c:majorGridlines>
          <c:spPr>
            <a:ln w="127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General" sourceLinked="0"/>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90808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milliers</a:t>
                  </a:r>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8"/>
            <c:invertIfNegative val="0"/>
            <c:bubble3D val="0"/>
            <c:spPr>
              <a:solidFill>
                <a:schemeClr val="accent2"/>
              </a:solidFill>
            </c:spPr>
          </c:dPt>
          <c:cat>
            <c:strRef>
              <c:f>'Source Figure 9'!$A$4:$A$21</c:f>
              <c:strCache>
                <c:ptCount val="18"/>
                <c:pt idx="0">
                  <c:v>La Réunion</c:v>
                </c:pt>
                <c:pt idx="1">
                  <c:v>Guyane</c:v>
                </c:pt>
                <c:pt idx="2">
                  <c:v>Occitanie</c:v>
                </c:pt>
                <c:pt idx="3">
                  <c:v>Guadeloupe</c:v>
                </c:pt>
                <c:pt idx="4">
                  <c:v>Corse</c:v>
                </c:pt>
                <c:pt idx="5">
                  <c:v>Pays de la Loire</c:v>
                </c:pt>
                <c:pt idx="6">
                  <c:v>Bretagne</c:v>
                </c:pt>
                <c:pt idx="7">
                  <c:v>Bourgogne-Franche-Comté</c:v>
                </c:pt>
                <c:pt idx="8">
                  <c:v>France métropolitaine</c:v>
                </c:pt>
                <c:pt idx="9">
                  <c:v>Auvergne-Rhône-Alpes</c:v>
                </c:pt>
                <c:pt idx="10">
                  <c:v>Provence-Alpes-Côte d'Azur</c:v>
                </c:pt>
                <c:pt idx="11">
                  <c:v>Île-de-France</c:v>
                </c:pt>
                <c:pt idx="12">
                  <c:v>Centre-Val de Loire</c:v>
                </c:pt>
                <c:pt idx="13">
                  <c:v>Nouvelle-Aquitaine</c:v>
                </c:pt>
                <c:pt idx="14">
                  <c:v>Grand-Est</c:v>
                </c:pt>
                <c:pt idx="15">
                  <c:v>Normandie</c:v>
                </c:pt>
                <c:pt idx="16">
                  <c:v>Hauts-de-France</c:v>
                </c:pt>
                <c:pt idx="17">
                  <c:v>Martinique</c:v>
                </c:pt>
              </c:strCache>
            </c:strRef>
          </c:cat>
          <c:val>
            <c:numRef>
              <c:f>'Source Figure 9'!$B$4:$B$21</c:f>
              <c:numCache>
                <c:formatCode>0.0</c:formatCode>
                <c:ptCount val="18"/>
                <c:pt idx="0">
                  <c:v>2.4395866670282818</c:v>
                </c:pt>
                <c:pt idx="1">
                  <c:v>2.4263292761050659</c:v>
                </c:pt>
                <c:pt idx="2">
                  <c:v>1.8341043207828367</c:v>
                </c:pt>
                <c:pt idx="3">
                  <c:v>1.4454215154546812</c:v>
                </c:pt>
                <c:pt idx="4">
                  <c:v>1.1375387797311287</c:v>
                </c:pt>
                <c:pt idx="5">
                  <c:v>1.1196170803889682</c:v>
                </c:pt>
                <c:pt idx="6">
                  <c:v>1.0362694300518172</c:v>
                </c:pt>
                <c:pt idx="7">
                  <c:v>0.94614433448032553</c:v>
                </c:pt>
                <c:pt idx="8">
                  <c:v>0.779164331160076</c:v>
                </c:pt>
                <c:pt idx="9">
                  <c:v>0.74721447885013337</c:v>
                </c:pt>
                <c:pt idx="10">
                  <c:v>0.7276682826035108</c:v>
                </c:pt>
                <c:pt idx="11">
                  <c:v>0.68639330074149463</c:v>
                </c:pt>
                <c:pt idx="12">
                  <c:v>0.68523231756680847</c:v>
                </c:pt>
                <c:pt idx="13">
                  <c:v>0.67337662883211191</c:v>
                </c:pt>
                <c:pt idx="14">
                  <c:v>0.62912834807189455</c:v>
                </c:pt>
                <c:pt idx="15">
                  <c:v>0.33645458058322308</c:v>
                </c:pt>
                <c:pt idx="16">
                  <c:v>0.10010406422500395</c:v>
                </c:pt>
                <c:pt idx="17">
                  <c:v>-0.68279765304533058</c:v>
                </c:pt>
              </c:numCache>
            </c:numRef>
          </c:val>
        </c:ser>
        <c:dLbls>
          <c:showLegendKey val="0"/>
          <c:showVal val="0"/>
          <c:showCatName val="0"/>
          <c:showSerName val="0"/>
          <c:showPercent val="0"/>
          <c:showBubbleSize val="0"/>
        </c:dLbls>
        <c:gapWidth val="150"/>
        <c:axId val="162905736"/>
        <c:axId val="162904952"/>
      </c:barChart>
      <c:catAx>
        <c:axId val="162905736"/>
        <c:scaling>
          <c:orientation val="minMax"/>
        </c:scaling>
        <c:delete val="0"/>
        <c:axPos val="l"/>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fr-FR"/>
          </a:p>
        </c:txPr>
        <c:crossAx val="162904952"/>
        <c:crosses val="autoZero"/>
        <c:auto val="1"/>
        <c:lblAlgn val="ctr"/>
        <c:lblOffset val="100"/>
        <c:noMultiLvlLbl val="0"/>
      </c:catAx>
      <c:valAx>
        <c:axId val="162904952"/>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905736"/>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87257592800899886"/>
          <c:h val="0.83007010199674403"/>
        </c:manualLayout>
      </c:layout>
      <c:scatterChart>
        <c:scatterStyle val="smoothMarker"/>
        <c:varyColors val="0"/>
        <c:ser>
          <c:idx val="0"/>
          <c:order val="0"/>
          <c:tx>
            <c:strRef>
              <c:f>'Source Figure 11'!$B$3</c:f>
              <c:strCache>
                <c:ptCount val="1"/>
                <c:pt idx="0">
                  <c:v>FPE </c:v>
                </c:pt>
              </c:strCache>
            </c:strRef>
          </c:tx>
          <c:spPr>
            <a:ln w="25400">
              <a:solidFill>
                <a:srgbClr val="0000FF"/>
              </a:solidFill>
              <a:prstDash val="sysDash"/>
            </a:ln>
          </c:spPr>
          <c:marker>
            <c:symbol val="none"/>
          </c:marker>
          <c:xVal>
            <c:numRef>
              <c:f>'Source Figure 11'!$B$5:$B$80</c:f>
              <c:numCache>
                <c:formatCode>0;[Red]0</c:formatCode>
                <c:ptCount val="76"/>
                <c:pt idx="0">
                  <c:v>0</c:v>
                </c:pt>
                <c:pt idx="1">
                  <c:v>-8</c:v>
                </c:pt>
                <c:pt idx="2">
                  <c:v>-33</c:v>
                </c:pt>
                <c:pt idx="3">
                  <c:v>-95</c:v>
                </c:pt>
                <c:pt idx="4">
                  <c:v>-654</c:v>
                </c:pt>
                <c:pt idx="5">
                  <c:v>-2556</c:v>
                </c:pt>
                <c:pt idx="6">
                  <c:v>-4577</c:v>
                </c:pt>
                <c:pt idx="7">
                  <c:v>-6870</c:v>
                </c:pt>
                <c:pt idx="8">
                  <c:v>-10805</c:v>
                </c:pt>
                <c:pt idx="9">
                  <c:v>-15592</c:v>
                </c:pt>
                <c:pt idx="10">
                  <c:v>-19585</c:v>
                </c:pt>
                <c:pt idx="11">
                  <c:v>-21242</c:v>
                </c:pt>
                <c:pt idx="12">
                  <c:v>-22524</c:v>
                </c:pt>
                <c:pt idx="13">
                  <c:v>-23914</c:v>
                </c:pt>
                <c:pt idx="14">
                  <c:v>-24487</c:v>
                </c:pt>
                <c:pt idx="15">
                  <c:v>-25008</c:v>
                </c:pt>
                <c:pt idx="16">
                  <c:v>-26352</c:v>
                </c:pt>
                <c:pt idx="17">
                  <c:v>-27836</c:v>
                </c:pt>
                <c:pt idx="18">
                  <c:v>-28524</c:v>
                </c:pt>
                <c:pt idx="19">
                  <c:v>-30138</c:v>
                </c:pt>
                <c:pt idx="20">
                  <c:v>-31709</c:v>
                </c:pt>
                <c:pt idx="21">
                  <c:v>-32699</c:v>
                </c:pt>
                <c:pt idx="22">
                  <c:v>-33989</c:v>
                </c:pt>
                <c:pt idx="23">
                  <c:v>-36319</c:v>
                </c:pt>
                <c:pt idx="24">
                  <c:v>-38804</c:v>
                </c:pt>
                <c:pt idx="25">
                  <c:v>-41461</c:v>
                </c:pt>
                <c:pt idx="26">
                  <c:v>-41374</c:v>
                </c:pt>
                <c:pt idx="27">
                  <c:v>-42272</c:v>
                </c:pt>
                <c:pt idx="28">
                  <c:v>-43669</c:v>
                </c:pt>
                <c:pt idx="29">
                  <c:v>-42501</c:v>
                </c:pt>
                <c:pt idx="30">
                  <c:v>-42930</c:v>
                </c:pt>
                <c:pt idx="31">
                  <c:v>-44503</c:v>
                </c:pt>
                <c:pt idx="32">
                  <c:v>-46077</c:v>
                </c:pt>
                <c:pt idx="33">
                  <c:v>-46942</c:v>
                </c:pt>
                <c:pt idx="34">
                  <c:v>-46093</c:v>
                </c:pt>
                <c:pt idx="35">
                  <c:v>-44475</c:v>
                </c:pt>
                <c:pt idx="36">
                  <c:v>-42291</c:v>
                </c:pt>
                <c:pt idx="37">
                  <c:v>-39740</c:v>
                </c:pt>
                <c:pt idx="38">
                  <c:v>-38437</c:v>
                </c:pt>
                <c:pt idx="39">
                  <c:v>-37849</c:v>
                </c:pt>
                <c:pt idx="40">
                  <c:v>-37012</c:v>
                </c:pt>
                <c:pt idx="41">
                  <c:v>-37096</c:v>
                </c:pt>
                <c:pt idx="42">
                  <c:v>-36618</c:v>
                </c:pt>
                <c:pt idx="43">
                  <c:v>-34983</c:v>
                </c:pt>
                <c:pt idx="44">
                  <c:v>-34171</c:v>
                </c:pt>
                <c:pt idx="45">
                  <c:v>-31884</c:v>
                </c:pt>
                <c:pt idx="46">
                  <c:v>-28806</c:v>
                </c:pt>
                <c:pt idx="47">
                  <c:v>-23984</c:v>
                </c:pt>
                <c:pt idx="48">
                  <c:v>-15855</c:v>
                </c:pt>
                <c:pt idx="49">
                  <c:v>-10050</c:v>
                </c:pt>
                <c:pt idx="50">
                  <c:v>-6886</c:v>
                </c:pt>
                <c:pt idx="51">
                  <c:v>-4468</c:v>
                </c:pt>
                <c:pt idx="52">
                  <c:v>-1754</c:v>
                </c:pt>
                <c:pt idx="53">
                  <c:v>-755</c:v>
                </c:pt>
                <c:pt idx="54">
                  <c:v>-268</c:v>
                </c:pt>
                <c:pt idx="55">
                  <c:v>-198</c:v>
                </c:pt>
                <c:pt idx="56">
                  <c:v>-150</c:v>
                </c:pt>
                <c:pt idx="57">
                  <c:v>-105</c:v>
                </c:pt>
                <c:pt idx="58">
                  <c:v>-86</c:v>
                </c:pt>
                <c:pt idx="59">
                  <c:v>-69</c:v>
                </c:pt>
                <c:pt idx="60">
                  <c:v>-41</c:v>
                </c:pt>
                <c:pt idx="61">
                  <c:v>-16</c:v>
                </c:pt>
                <c:pt idx="62">
                  <c:v>-14</c:v>
                </c:pt>
                <c:pt idx="63">
                  <c:v>-14</c:v>
                </c:pt>
                <c:pt idx="64">
                  <c:v>-5</c:v>
                </c:pt>
                <c:pt idx="65">
                  <c:v>0</c:v>
                </c:pt>
                <c:pt idx="66">
                  <c:v>-5</c:v>
                </c:pt>
                <c:pt idx="67">
                  <c:v>-1</c:v>
                </c:pt>
                <c:pt idx="68">
                  <c:v>0</c:v>
                </c:pt>
                <c:pt idx="69">
                  <c:v>-3</c:v>
                </c:pt>
                <c:pt idx="70">
                  <c:v>0</c:v>
                </c:pt>
                <c:pt idx="71">
                  <c:v>-1</c:v>
                </c:pt>
                <c:pt idx="72">
                  <c:v>0</c:v>
                </c:pt>
                <c:pt idx="73">
                  <c:v>-1</c:v>
                </c:pt>
                <c:pt idx="74">
                  <c:v>0</c:v>
                </c:pt>
                <c:pt idx="75">
                  <c:v>-1</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11'!$C$3</c:f>
              <c:strCache>
                <c:ptCount val="1"/>
                <c:pt idx="0">
                  <c:v>FPE </c:v>
                </c:pt>
              </c:strCache>
            </c:strRef>
          </c:tx>
          <c:spPr>
            <a:ln w="25400">
              <a:solidFill>
                <a:srgbClr val="0000FF"/>
              </a:solidFill>
              <a:prstDash val="sysDash"/>
            </a:ln>
          </c:spPr>
          <c:marker>
            <c:symbol val="none"/>
          </c:marker>
          <c:xVal>
            <c:numRef>
              <c:f>'Source Figure 11'!$C$5:$C$80</c:f>
              <c:numCache>
                <c:formatCode>0;[Red]0</c:formatCode>
                <c:ptCount val="76"/>
                <c:pt idx="0">
                  <c:v>0</c:v>
                </c:pt>
                <c:pt idx="1">
                  <c:v>34</c:v>
                </c:pt>
                <c:pt idx="2">
                  <c:v>96</c:v>
                </c:pt>
                <c:pt idx="3">
                  <c:v>181</c:v>
                </c:pt>
                <c:pt idx="4">
                  <c:v>1841</c:v>
                </c:pt>
                <c:pt idx="5">
                  <c:v>6032</c:v>
                </c:pt>
                <c:pt idx="6">
                  <c:v>10549</c:v>
                </c:pt>
                <c:pt idx="7">
                  <c:v>14350</c:v>
                </c:pt>
                <c:pt idx="8">
                  <c:v>17580</c:v>
                </c:pt>
                <c:pt idx="9">
                  <c:v>20988</c:v>
                </c:pt>
                <c:pt idx="10">
                  <c:v>22616</c:v>
                </c:pt>
                <c:pt idx="11">
                  <c:v>23618</c:v>
                </c:pt>
                <c:pt idx="12">
                  <c:v>23151</c:v>
                </c:pt>
                <c:pt idx="13">
                  <c:v>24014</c:v>
                </c:pt>
                <c:pt idx="14">
                  <c:v>23141</c:v>
                </c:pt>
                <c:pt idx="15">
                  <c:v>22786</c:v>
                </c:pt>
                <c:pt idx="16">
                  <c:v>22275</c:v>
                </c:pt>
                <c:pt idx="17">
                  <c:v>22211</c:v>
                </c:pt>
                <c:pt idx="18">
                  <c:v>21727</c:v>
                </c:pt>
                <c:pt idx="19">
                  <c:v>21802</c:v>
                </c:pt>
                <c:pt idx="20">
                  <c:v>22218</c:v>
                </c:pt>
                <c:pt idx="21">
                  <c:v>22491</c:v>
                </c:pt>
                <c:pt idx="22">
                  <c:v>23018</c:v>
                </c:pt>
                <c:pt idx="23">
                  <c:v>24805</c:v>
                </c:pt>
                <c:pt idx="24">
                  <c:v>25945</c:v>
                </c:pt>
                <c:pt idx="25">
                  <c:v>26996</c:v>
                </c:pt>
                <c:pt idx="26">
                  <c:v>26844</c:v>
                </c:pt>
                <c:pt idx="27">
                  <c:v>29148</c:v>
                </c:pt>
                <c:pt idx="28">
                  <c:v>30342</c:v>
                </c:pt>
                <c:pt idx="29">
                  <c:v>29989</c:v>
                </c:pt>
                <c:pt idx="30">
                  <c:v>31104</c:v>
                </c:pt>
                <c:pt idx="31">
                  <c:v>32609</c:v>
                </c:pt>
                <c:pt idx="32">
                  <c:v>33414</c:v>
                </c:pt>
                <c:pt idx="33">
                  <c:v>33384</c:v>
                </c:pt>
                <c:pt idx="34">
                  <c:v>33066</c:v>
                </c:pt>
                <c:pt idx="35">
                  <c:v>31992</c:v>
                </c:pt>
                <c:pt idx="36">
                  <c:v>30671</c:v>
                </c:pt>
                <c:pt idx="37">
                  <c:v>29128</c:v>
                </c:pt>
                <c:pt idx="38">
                  <c:v>27934</c:v>
                </c:pt>
                <c:pt idx="39">
                  <c:v>27095</c:v>
                </c:pt>
                <c:pt idx="40">
                  <c:v>26072</c:v>
                </c:pt>
                <c:pt idx="41">
                  <c:v>25174</c:v>
                </c:pt>
                <c:pt idx="42">
                  <c:v>24187</c:v>
                </c:pt>
                <c:pt idx="43">
                  <c:v>22781</c:v>
                </c:pt>
                <c:pt idx="44">
                  <c:v>22247</c:v>
                </c:pt>
                <c:pt idx="45">
                  <c:v>20592</c:v>
                </c:pt>
                <c:pt idx="46">
                  <c:v>18326</c:v>
                </c:pt>
                <c:pt idx="47">
                  <c:v>15418</c:v>
                </c:pt>
                <c:pt idx="48">
                  <c:v>11424</c:v>
                </c:pt>
                <c:pt idx="49">
                  <c:v>8363</c:v>
                </c:pt>
                <c:pt idx="50">
                  <c:v>6273</c:v>
                </c:pt>
                <c:pt idx="51">
                  <c:v>4102</c:v>
                </c:pt>
                <c:pt idx="52">
                  <c:v>2000</c:v>
                </c:pt>
                <c:pt idx="53">
                  <c:v>1036</c:v>
                </c:pt>
                <c:pt idx="54">
                  <c:v>478</c:v>
                </c:pt>
                <c:pt idx="55">
                  <c:v>340</c:v>
                </c:pt>
                <c:pt idx="56">
                  <c:v>260</c:v>
                </c:pt>
                <c:pt idx="57">
                  <c:v>229</c:v>
                </c:pt>
                <c:pt idx="58">
                  <c:v>231</c:v>
                </c:pt>
                <c:pt idx="59">
                  <c:v>174</c:v>
                </c:pt>
                <c:pt idx="60">
                  <c:v>96</c:v>
                </c:pt>
                <c:pt idx="61">
                  <c:v>53</c:v>
                </c:pt>
                <c:pt idx="62">
                  <c:v>43</c:v>
                </c:pt>
                <c:pt idx="63">
                  <c:v>32</c:v>
                </c:pt>
                <c:pt idx="64">
                  <c:v>22</c:v>
                </c:pt>
                <c:pt idx="65">
                  <c:v>21</c:v>
                </c:pt>
                <c:pt idx="66">
                  <c:v>13</c:v>
                </c:pt>
                <c:pt idx="67">
                  <c:v>10</c:v>
                </c:pt>
                <c:pt idx="68">
                  <c:v>2</c:v>
                </c:pt>
                <c:pt idx="69">
                  <c:v>9</c:v>
                </c:pt>
                <c:pt idx="70">
                  <c:v>3</c:v>
                </c:pt>
                <c:pt idx="71">
                  <c:v>3</c:v>
                </c:pt>
                <c:pt idx="72">
                  <c:v>6</c:v>
                </c:pt>
                <c:pt idx="73">
                  <c:v>5</c:v>
                </c:pt>
                <c:pt idx="74">
                  <c:v>3</c:v>
                </c:pt>
                <c:pt idx="75">
                  <c:v>34</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11'!$D$3</c:f>
              <c:strCache>
                <c:ptCount val="1"/>
                <c:pt idx="0">
                  <c:v>FPH </c:v>
                </c:pt>
              </c:strCache>
            </c:strRef>
          </c:tx>
          <c:spPr>
            <a:ln w="38100">
              <a:solidFill>
                <a:srgbClr val="008000"/>
              </a:solidFill>
              <a:prstDash val="solid"/>
            </a:ln>
          </c:spPr>
          <c:marker>
            <c:symbol val="none"/>
          </c:marker>
          <c:xVal>
            <c:numRef>
              <c:f>'Source Figure 11'!$D$5:$D$80</c:f>
              <c:numCache>
                <c:formatCode>0;[Red]0</c:formatCode>
                <c:ptCount val="76"/>
                <c:pt idx="0">
                  <c:v>0</c:v>
                </c:pt>
                <c:pt idx="1">
                  <c:v>0</c:v>
                </c:pt>
                <c:pt idx="2">
                  <c:v>-10</c:v>
                </c:pt>
                <c:pt idx="3">
                  <c:v>-25</c:v>
                </c:pt>
                <c:pt idx="4">
                  <c:v>-844</c:v>
                </c:pt>
                <c:pt idx="5">
                  <c:v>-2356</c:v>
                </c:pt>
                <c:pt idx="6">
                  <c:v>-3746</c:v>
                </c:pt>
                <c:pt idx="7">
                  <c:v>-6327</c:v>
                </c:pt>
                <c:pt idx="8">
                  <c:v>-10438</c:v>
                </c:pt>
                <c:pt idx="9">
                  <c:v>-14387</c:v>
                </c:pt>
                <c:pt idx="10">
                  <c:v>-18235</c:v>
                </c:pt>
                <c:pt idx="11">
                  <c:v>-20643</c:v>
                </c:pt>
                <c:pt idx="12">
                  <c:v>-21524</c:v>
                </c:pt>
                <c:pt idx="13">
                  <c:v>-22641</c:v>
                </c:pt>
                <c:pt idx="14">
                  <c:v>-23127</c:v>
                </c:pt>
                <c:pt idx="15">
                  <c:v>-23409</c:v>
                </c:pt>
                <c:pt idx="16">
                  <c:v>-23945</c:v>
                </c:pt>
                <c:pt idx="17">
                  <c:v>-24553</c:v>
                </c:pt>
                <c:pt idx="18">
                  <c:v>-24551</c:v>
                </c:pt>
                <c:pt idx="19">
                  <c:v>-24806</c:v>
                </c:pt>
                <c:pt idx="20">
                  <c:v>-24457</c:v>
                </c:pt>
                <c:pt idx="21">
                  <c:v>-23929</c:v>
                </c:pt>
                <c:pt idx="22">
                  <c:v>-23485</c:v>
                </c:pt>
                <c:pt idx="23">
                  <c:v>-25305</c:v>
                </c:pt>
                <c:pt idx="24">
                  <c:v>-25168</c:v>
                </c:pt>
                <c:pt idx="25">
                  <c:v>-25086</c:v>
                </c:pt>
                <c:pt idx="26">
                  <c:v>-23610</c:v>
                </c:pt>
                <c:pt idx="27">
                  <c:v>-22571</c:v>
                </c:pt>
                <c:pt idx="28">
                  <c:v>-22221</c:v>
                </c:pt>
                <c:pt idx="29">
                  <c:v>-21767</c:v>
                </c:pt>
                <c:pt idx="30">
                  <c:v>-22384</c:v>
                </c:pt>
                <c:pt idx="31">
                  <c:v>-23752</c:v>
                </c:pt>
                <c:pt idx="32">
                  <c:v>-25347</c:v>
                </c:pt>
                <c:pt idx="33">
                  <c:v>-26375</c:v>
                </c:pt>
                <c:pt idx="34">
                  <c:v>-26406</c:v>
                </c:pt>
                <c:pt idx="35">
                  <c:v>-25586</c:v>
                </c:pt>
                <c:pt idx="36">
                  <c:v>-25130</c:v>
                </c:pt>
                <c:pt idx="37">
                  <c:v>-24809</c:v>
                </c:pt>
                <c:pt idx="38">
                  <c:v>-24167</c:v>
                </c:pt>
                <c:pt idx="39">
                  <c:v>-24773</c:v>
                </c:pt>
                <c:pt idx="40">
                  <c:v>-24227</c:v>
                </c:pt>
                <c:pt idx="41">
                  <c:v>-24520</c:v>
                </c:pt>
                <c:pt idx="42">
                  <c:v>-24141</c:v>
                </c:pt>
                <c:pt idx="43">
                  <c:v>-21387</c:v>
                </c:pt>
                <c:pt idx="44">
                  <c:v>-19638</c:v>
                </c:pt>
                <c:pt idx="45">
                  <c:v>-17342</c:v>
                </c:pt>
                <c:pt idx="46">
                  <c:v>-14442</c:v>
                </c:pt>
                <c:pt idx="47">
                  <c:v>-10471</c:v>
                </c:pt>
                <c:pt idx="48">
                  <c:v>-6105</c:v>
                </c:pt>
                <c:pt idx="49">
                  <c:v>-3615</c:v>
                </c:pt>
                <c:pt idx="50">
                  <c:v>-2550</c:v>
                </c:pt>
                <c:pt idx="51">
                  <c:v>-1523</c:v>
                </c:pt>
                <c:pt idx="52">
                  <c:v>-788</c:v>
                </c:pt>
                <c:pt idx="53">
                  <c:v>-429</c:v>
                </c:pt>
                <c:pt idx="54">
                  <c:v>-272</c:v>
                </c:pt>
                <c:pt idx="55">
                  <c:v>-165</c:v>
                </c:pt>
                <c:pt idx="56">
                  <c:v>-112</c:v>
                </c:pt>
                <c:pt idx="57">
                  <c:v>-81</c:v>
                </c:pt>
                <c:pt idx="58">
                  <c:v>-41</c:v>
                </c:pt>
                <c:pt idx="59">
                  <c:v>-32</c:v>
                </c:pt>
                <c:pt idx="60">
                  <c:v>-17</c:v>
                </c:pt>
                <c:pt idx="61">
                  <c:v>-8</c:v>
                </c:pt>
                <c:pt idx="62">
                  <c:v>-5</c:v>
                </c:pt>
                <c:pt idx="63">
                  <c:v>-6</c:v>
                </c:pt>
                <c:pt idx="64">
                  <c:v>-1</c:v>
                </c:pt>
                <c:pt idx="65">
                  <c:v>-3</c:v>
                </c:pt>
                <c:pt idx="66">
                  <c:v>-3</c:v>
                </c:pt>
                <c:pt idx="67">
                  <c:v>-2</c:v>
                </c:pt>
                <c:pt idx="68">
                  <c:v>0</c:v>
                </c:pt>
                <c:pt idx="69">
                  <c:v>0</c:v>
                </c:pt>
                <c:pt idx="70">
                  <c:v>0</c:v>
                </c:pt>
                <c:pt idx="71">
                  <c:v>0</c:v>
                </c:pt>
                <c:pt idx="72">
                  <c:v>0</c:v>
                </c:pt>
                <c:pt idx="73">
                  <c:v>0</c:v>
                </c:pt>
                <c:pt idx="74">
                  <c:v>0</c:v>
                </c:pt>
                <c:pt idx="75">
                  <c:v>-3</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11'!$F$3</c:f>
              <c:strCache>
                <c:ptCount val="1"/>
                <c:pt idx="0">
                  <c:v>FPT </c:v>
                </c:pt>
              </c:strCache>
            </c:strRef>
          </c:tx>
          <c:spPr>
            <a:ln w="12700">
              <a:solidFill>
                <a:srgbClr val="FF0000"/>
              </a:solidFill>
              <a:prstDash val="solid"/>
            </a:ln>
          </c:spPr>
          <c:marker>
            <c:symbol val="none"/>
          </c:marker>
          <c:xVal>
            <c:numRef>
              <c:f>'Source Figure 11'!$F$5:$F$80</c:f>
              <c:numCache>
                <c:formatCode>0;[Red]0</c:formatCode>
                <c:ptCount val="76"/>
                <c:pt idx="0">
                  <c:v>-1</c:v>
                </c:pt>
                <c:pt idx="1">
                  <c:v>-69</c:v>
                </c:pt>
                <c:pt idx="2">
                  <c:v>-212</c:v>
                </c:pt>
                <c:pt idx="3">
                  <c:v>-405</c:v>
                </c:pt>
                <c:pt idx="4">
                  <c:v>-1702</c:v>
                </c:pt>
                <c:pt idx="5">
                  <c:v>-3830</c:v>
                </c:pt>
                <c:pt idx="6">
                  <c:v>-5586</c:v>
                </c:pt>
                <c:pt idx="7">
                  <c:v>-6724</c:v>
                </c:pt>
                <c:pt idx="8">
                  <c:v>-7927</c:v>
                </c:pt>
                <c:pt idx="9">
                  <c:v>-9573</c:v>
                </c:pt>
                <c:pt idx="10">
                  <c:v>-10791</c:v>
                </c:pt>
                <c:pt idx="11">
                  <c:v>-12083</c:v>
                </c:pt>
                <c:pt idx="12">
                  <c:v>-12820</c:v>
                </c:pt>
                <c:pt idx="13">
                  <c:v>-14407</c:v>
                </c:pt>
                <c:pt idx="14">
                  <c:v>-15653</c:v>
                </c:pt>
                <c:pt idx="15">
                  <c:v>-16920</c:v>
                </c:pt>
                <c:pt idx="16">
                  <c:v>-18110</c:v>
                </c:pt>
                <c:pt idx="17">
                  <c:v>-19178</c:v>
                </c:pt>
                <c:pt idx="18">
                  <c:v>-19943</c:v>
                </c:pt>
                <c:pt idx="19">
                  <c:v>-20903</c:v>
                </c:pt>
                <c:pt idx="20">
                  <c:v>-21704</c:v>
                </c:pt>
                <c:pt idx="21">
                  <c:v>-22389</c:v>
                </c:pt>
                <c:pt idx="22">
                  <c:v>-23092</c:v>
                </c:pt>
                <c:pt idx="23">
                  <c:v>-25669</c:v>
                </c:pt>
                <c:pt idx="24">
                  <c:v>-26778</c:v>
                </c:pt>
                <c:pt idx="25">
                  <c:v>-28292</c:v>
                </c:pt>
                <c:pt idx="26">
                  <c:v>-27887</c:v>
                </c:pt>
                <c:pt idx="27">
                  <c:v>-27974</c:v>
                </c:pt>
                <c:pt idx="28">
                  <c:v>-29213</c:v>
                </c:pt>
                <c:pt idx="29">
                  <c:v>-29751</c:v>
                </c:pt>
                <c:pt idx="30">
                  <c:v>-31321</c:v>
                </c:pt>
                <c:pt idx="31">
                  <c:v>-34674</c:v>
                </c:pt>
                <c:pt idx="32">
                  <c:v>-37733</c:v>
                </c:pt>
                <c:pt idx="33">
                  <c:v>-39017</c:v>
                </c:pt>
                <c:pt idx="34">
                  <c:v>-39683</c:v>
                </c:pt>
                <c:pt idx="35">
                  <c:v>-39172</c:v>
                </c:pt>
                <c:pt idx="36">
                  <c:v>-39235</c:v>
                </c:pt>
                <c:pt idx="37">
                  <c:v>-39026</c:v>
                </c:pt>
                <c:pt idx="38">
                  <c:v>-39715</c:v>
                </c:pt>
                <c:pt idx="39">
                  <c:v>-41260</c:v>
                </c:pt>
                <c:pt idx="40">
                  <c:v>-41823</c:v>
                </c:pt>
                <c:pt idx="41">
                  <c:v>-42658</c:v>
                </c:pt>
                <c:pt idx="42">
                  <c:v>-41305</c:v>
                </c:pt>
                <c:pt idx="43">
                  <c:v>-38779</c:v>
                </c:pt>
                <c:pt idx="44">
                  <c:v>-38038</c:v>
                </c:pt>
                <c:pt idx="45">
                  <c:v>-35891</c:v>
                </c:pt>
                <c:pt idx="46">
                  <c:v>-32746</c:v>
                </c:pt>
                <c:pt idx="47">
                  <c:v>-27957</c:v>
                </c:pt>
                <c:pt idx="48">
                  <c:v>-17096</c:v>
                </c:pt>
                <c:pt idx="49">
                  <c:v>-10970</c:v>
                </c:pt>
                <c:pt idx="50">
                  <c:v>-7723</c:v>
                </c:pt>
                <c:pt idx="51">
                  <c:v>-5389</c:v>
                </c:pt>
                <c:pt idx="52">
                  <c:v>-2463</c:v>
                </c:pt>
                <c:pt idx="53">
                  <c:v>-1047</c:v>
                </c:pt>
                <c:pt idx="54">
                  <c:v>-515</c:v>
                </c:pt>
                <c:pt idx="55">
                  <c:v>-342</c:v>
                </c:pt>
                <c:pt idx="56">
                  <c:v>-252</c:v>
                </c:pt>
                <c:pt idx="57">
                  <c:v>-159</c:v>
                </c:pt>
                <c:pt idx="58">
                  <c:v>-124</c:v>
                </c:pt>
                <c:pt idx="59">
                  <c:v>-78</c:v>
                </c:pt>
                <c:pt idx="60">
                  <c:v>-42</c:v>
                </c:pt>
                <c:pt idx="61">
                  <c:v>-30</c:v>
                </c:pt>
                <c:pt idx="62">
                  <c:v>-17</c:v>
                </c:pt>
                <c:pt idx="63">
                  <c:v>-11</c:v>
                </c:pt>
                <c:pt idx="64">
                  <c:v>-9</c:v>
                </c:pt>
                <c:pt idx="65">
                  <c:v>-5</c:v>
                </c:pt>
                <c:pt idx="66">
                  <c:v>-1</c:v>
                </c:pt>
                <c:pt idx="67">
                  <c:v>-2</c:v>
                </c:pt>
                <c:pt idx="68">
                  <c:v>-1</c:v>
                </c:pt>
                <c:pt idx="69">
                  <c:v>0</c:v>
                </c:pt>
                <c:pt idx="70">
                  <c:v>-5</c:v>
                </c:pt>
                <c:pt idx="71">
                  <c:v>-4</c:v>
                </c:pt>
                <c:pt idx="72">
                  <c:v>-2</c:v>
                </c:pt>
                <c:pt idx="73">
                  <c:v>-1</c:v>
                </c:pt>
                <c:pt idx="74">
                  <c:v>-3</c:v>
                </c:pt>
                <c:pt idx="75">
                  <c:v>-47</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11'!$G$3</c:f>
              <c:strCache>
                <c:ptCount val="1"/>
                <c:pt idx="0">
                  <c:v>FPT </c:v>
                </c:pt>
              </c:strCache>
            </c:strRef>
          </c:tx>
          <c:spPr>
            <a:ln w="12700">
              <a:solidFill>
                <a:srgbClr val="FF0000"/>
              </a:solidFill>
              <a:prstDash val="solid"/>
            </a:ln>
          </c:spPr>
          <c:marker>
            <c:symbol val="none"/>
          </c:marker>
          <c:xVal>
            <c:numRef>
              <c:f>'Source Figure 11'!$G$5:$G$80</c:f>
              <c:numCache>
                <c:formatCode>0;[Red]0</c:formatCode>
                <c:ptCount val="76"/>
                <c:pt idx="0">
                  <c:v>0</c:v>
                </c:pt>
                <c:pt idx="1">
                  <c:v>184</c:v>
                </c:pt>
                <c:pt idx="2">
                  <c:v>505</c:v>
                </c:pt>
                <c:pt idx="3">
                  <c:v>753</c:v>
                </c:pt>
                <c:pt idx="4">
                  <c:v>1766</c:v>
                </c:pt>
                <c:pt idx="5">
                  <c:v>2926</c:v>
                </c:pt>
                <c:pt idx="6">
                  <c:v>3861</c:v>
                </c:pt>
                <c:pt idx="7">
                  <c:v>4548</c:v>
                </c:pt>
                <c:pt idx="8">
                  <c:v>5128</c:v>
                </c:pt>
                <c:pt idx="9">
                  <c:v>6131</c:v>
                </c:pt>
                <c:pt idx="10">
                  <c:v>7209</c:v>
                </c:pt>
                <c:pt idx="11">
                  <c:v>7754</c:v>
                </c:pt>
                <c:pt idx="12">
                  <c:v>8811</c:v>
                </c:pt>
                <c:pt idx="13">
                  <c:v>9602</c:v>
                </c:pt>
                <c:pt idx="14">
                  <c:v>10646</c:v>
                </c:pt>
                <c:pt idx="15">
                  <c:v>11095</c:v>
                </c:pt>
                <c:pt idx="16">
                  <c:v>11900</c:v>
                </c:pt>
                <c:pt idx="17">
                  <c:v>12497</c:v>
                </c:pt>
                <c:pt idx="18">
                  <c:v>12946</c:v>
                </c:pt>
                <c:pt idx="19">
                  <c:v>13245</c:v>
                </c:pt>
                <c:pt idx="20">
                  <c:v>13928</c:v>
                </c:pt>
                <c:pt idx="21">
                  <c:v>14110</c:v>
                </c:pt>
                <c:pt idx="22">
                  <c:v>14699</c:v>
                </c:pt>
                <c:pt idx="23">
                  <c:v>16312</c:v>
                </c:pt>
                <c:pt idx="24">
                  <c:v>17232</c:v>
                </c:pt>
                <c:pt idx="25">
                  <c:v>17708</c:v>
                </c:pt>
                <c:pt idx="26">
                  <c:v>17693</c:v>
                </c:pt>
                <c:pt idx="27">
                  <c:v>18105</c:v>
                </c:pt>
                <c:pt idx="28">
                  <c:v>19130</c:v>
                </c:pt>
                <c:pt idx="29">
                  <c:v>19253</c:v>
                </c:pt>
                <c:pt idx="30">
                  <c:v>20864</c:v>
                </c:pt>
                <c:pt idx="31">
                  <c:v>23008</c:v>
                </c:pt>
                <c:pt idx="32">
                  <c:v>25075</c:v>
                </c:pt>
                <c:pt idx="33">
                  <c:v>25672</c:v>
                </c:pt>
                <c:pt idx="34">
                  <c:v>25439</c:v>
                </c:pt>
                <c:pt idx="35">
                  <c:v>25041</c:v>
                </c:pt>
                <c:pt idx="36">
                  <c:v>24416</c:v>
                </c:pt>
                <c:pt idx="37">
                  <c:v>24299</c:v>
                </c:pt>
                <c:pt idx="38">
                  <c:v>24437</c:v>
                </c:pt>
                <c:pt idx="39">
                  <c:v>25403</c:v>
                </c:pt>
                <c:pt idx="40">
                  <c:v>25896</c:v>
                </c:pt>
                <c:pt idx="41">
                  <c:v>26509</c:v>
                </c:pt>
                <c:pt idx="42">
                  <c:v>25992</c:v>
                </c:pt>
                <c:pt idx="43">
                  <c:v>24524</c:v>
                </c:pt>
                <c:pt idx="44">
                  <c:v>24328</c:v>
                </c:pt>
                <c:pt idx="45">
                  <c:v>23544</c:v>
                </c:pt>
                <c:pt idx="46">
                  <c:v>17965</c:v>
                </c:pt>
                <c:pt idx="47">
                  <c:v>13315</c:v>
                </c:pt>
                <c:pt idx="48">
                  <c:v>8467</c:v>
                </c:pt>
                <c:pt idx="49">
                  <c:v>5684</c:v>
                </c:pt>
                <c:pt idx="50">
                  <c:v>4083</c:v>
                </c:pt>
                <c:pt idx="51">
                  <c:v>2808</c:v>
                </c:pt>
                <c:pt idx="52">
                  <c:v>1242</c:v>
                </c:pt>
                <c:pt idx="53">
                  <c:v>495</c:v>
                </c:pt>
                <c:pt idx="54">
                  <c:v>297</c:v>
                </c:pt>
                <c:pt idx="55">
                  <c:v>222</c:v>
                </c:pt>
                <c:pt idx="56">
                  <c:v>191</c:v>
                </c:pt>
                <c:pt idx="57">
                  <c:v>147</c:v>
                </c:pt>
                <c:pt idx="58">
                  <c:v>127</c:v>
                </c:pt>
                <c:pt idx="59">
                  <c:v>95</c:v>
                </c:pt>
                <c:pt idx="60">
                  <c:v>58</c:v>
                </c:pt>
                <c:pt idx="61">
                  <c:v>46</c:v>
                </c:pt>
                <c:pt idx="62">
                  <c:v>32</c:v>
                </c:pt>
                <c:pt idx="63">
                  <c:v>20</c:v>
                </c:pt>
                <c:pt idx="64">
                  <c:v>12</c:v>
                </c:pt>
                <c:pt idx="65">
                  <c:v>10</c:v>
                </c:pt>
                <c:pt idx="66">
                  <c:v>5</c:v>
                </c:pt>
                <c:pt idx="67">
                  <c:v>5</c:v>
                </c:pt>
                <c:pt idx="68">
                  <c:v>3</c:v>
                </c:pt>
                <c:pt idx="69">
                  <c:v>3</c:v>
                </c:pt>
                <c:pt idx="70">
                  <c:v>2</c:v>
                </c:pt>
                <c:pt idx="71">
                  <c:v>3</c:v>
                </c:pt>
                <c:pt idx="72">
                  <c:v>3</c:v>
                </c:pt>
                <c:pt idx="73">
                  <c:v>2</c:v>
                </c:pt>
                <c:pt idx="74">
                  <c:v>0</c:v>
                </c:pt>
                <c:pt idx="75">
                  <c:v>12</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11'!$E$3</c:f>
              <c:strCache>
                <c:ptCount val="1"/>
                <c:pt idx="0">
                  <c:v>FPH </c:v>
                </c:pt>
              </c:strCache>
            </c:strRef>
          </c:tx>
          <c:spPr>
            <a:ln w="38100">
              <a:solidFill>
                <a:srgbClr val="008000"/>
              </a:solidFill>
              <a:prstDash val="solid"/>
            </a:ln>
          </c:spPr>
          <c:marker>
            <c:symbol val="none"/>
          </c:marker>
          <c:xVal>
            <c:numRef>
              <c:f>'Source Figure 11'!$E$5:$E$80</c:f>
              <c:numCache>
                <c:formatCode>0;[Red]0</c:formatCode>
                <c:ptCount val="76"/>
                <c:pt idx="0">
                  <c:v>1</c:v>
                </c:pt>
                <c:pt idx="1">
                  <c:v>0</c:v>
                </c:pt>
                <c:pt idx="2">
                  <c:v>9</c:v>
                </c:pt>
                <c:pt idx="3">
                  <c:v>18</c:v>
                </c:pt>
                <c:pt idx="4">
                  <c:v>249</c:v>
                </c:pt>
                <c:pt idx="5">
                  <c:v>610</c:v>
                </c:pt>
                <c:pt idx="6">
                  <c:v>940</c:v>
                </c:pt>
                <c:pt idx="7">
                  <c:v>1246</c:v>
                </c:pt>
                <c:pt idx="8">
                  <c:v>1894</c:v>
                </c:pt>
                <c:pt idx="9">
                  <c:v>2733</c:v>
                </c:pt>
                <c:pt idx="10">
                  <c:v>4252</c:v>
                </c:pt>
                <c:pt idx="11">
                  <c:v>5756</c:v>
                </c:pt>
                <c:pt idx="12">
                  <c:v>6371</c:v>
                </c:pt>
                <c:pt idx="13">
                  <c:v>7039</c:v>
                </c:pt>
                <c:pt idx="14">
                  <c:v>6746</c:v>
                </c:pt>
                <c:pt idx="15">
                  <c:v>6522</c:v>
                </c:pt>
                <c:pt idx="16">
                  <c:v>6663</c:v>
                </c:pt>
                <c:pt idx="17">
                  <c:v>6488</c:v>
                </c:pt>
                <c:pt idx="18">
                  <c:v>6427</c:v>
                </c:pt>
                <c:pt idx="19">
                  <c:v>6228</c:v>
                </c:pt>
                <c:pt idx="20">
                  <c:v>6029</c:v>
                </c:pt>
                <c:pt idx="21">
                  <c:v>5657</c:v>
                </c:pt>
                <c:pt idx="22">
                  <c:v>5775</c:v>
                </c:pt>
                <c:pt idx="23">
                  <c:v>6069</c:v>
                </c:pt>
                <c:pt idx="24">
                  <c:v>6151</c:v>
                </c:pt>
                <c:pt idx="25">
                  <c:v>6136</c:v>
                </c:pt>
                <c:pt idx="26">
                  <c:v>5955</c:v>
                </c:pt>
                <c:pt idx="27">
                  <c:v>5859</c:v>
                </c:pt>
                <c:pt idx="28">
                  <c:v>5968</c:v>
                </c:pt>
                <c:pt idx="29">
                  <c:v>5730</c:v>
                </c:pt>
                <c:pt idx="30">
                  <c:v>6106</c:v>
                </c:pt>
                <c:pt idx="31">
                  <c:v>6558</c:v>
                </c:pt>
                <c:pt idx="32">
                  <c:v>6890</c:v>
                </c:pt>
                <c:pt idx="33">
                  <c:v>6908</c:v>
                </c:pt>
                <c:pt idx="34">
                  <c:v>6981</c:v>
                </c:pt>
                <c:pt idx="35">
                  <c:v>6773</c:v>
                </c:pt>
                <c:pt idx="36">
                  <c:v>6744</c:v>
                </c:pt>
                <c:pt idx="37">
                  <c:v>6790</c:v>
                </c:pt>
                <c:pt idx="38">
                  <c:v>6625</c:v>
                </c:pt>
                <c:pt idx="39">
                  <c:v>7016</c:v>
                </c:pt>
                <c:pt idx="40">
                  <c:v>7054</c:v>
                </c:pt>
                <c:pt idx="41">
                  <c:v>7110</c:v>
                </c:pt>
                <c:pt idx="42">
                  <c:v>7365</c:v>
                </c:pt>
                <c:pt idx="43">
                  <c:v>6810</c:v>
                </c:pt>
                <c:pt idx="44">
                  <c:v>6791</c:v>
                </c:pt>
                <c:pt idx="45">
                  <c:v>6372</c:v>
                </c:pt>
                <c:pt idx="46">
                  <c:v>5307</c:v>
                </c:pt>
                <c:pt idx="47">
                  <c:v>4225</c:v>
                </c:pt>
                <c:pt idx="48">
                  <c:v>3099</c:v>
                </c:pt>
                <c:pt idx="49">
                  <c:v>2331</c:v>
                </c:pt>
                <c:pt idx="50">
                  <c:v>1910</c:v>
                </c:pt>
                <c:pt idx="51">
                  <c:v>1451</c:v>
                </c:pt>
                <c:pt idx="52">
                  <c:v>955</c:v>
                </c:pt>
                <c:pt idx="53">
                  <c:v>660</c:v>
                </c:pt>
                <c:pt idx="54">
                  <c:v>515</c:v>
                </c:pt>
                <c:pt idx="55">
                  <c:v>449</c:v>
                </c:pt>
                <c:pt idx="56">
                  <c:v>382</c:v>
                </c:pt>
                <c:pt idx="57">
                  <c:v>321</c:v>
                </c:pt>
                <c:pt idx="58">
                  <c:v>177</c:v>
                </c:pt>
                <c:pt idx="59">
                  <c:v>110</c:v>
                </c:pt>
                <c:pt idx="60">
                  <c:v>54</c:v>
                </c:pt>
                <c:pt idx="61">
                  <c:v>43</c:v>
                </c:pt>
                <c:pt idx="62">
                  <c:v>22</c:v>
                </c:pt>
                <c:pt idx="63">
                  <c:v>25</c:v>
                </c:pt>
                <c:pt idx="64">
                  <c:v>12</c:v>
                </c:pt>
                <c:pt idx="65">
                  <c:v>10</c:v>
                </c:pt>
                <c:pt idx="66">
                  <c:v>11</c:v>
                </c:pt>
                <c:pt idx="67">
                  <c:v>3</c:v>
                </c:pt>
                <c:pt idx="68">
                  <c:v>7</c:v>
                </c:pt>
                <c:pt idx="69">
                  <c:v>2</c:v>
                </c:pt>
                <c:pt idx="70">
                  <c:v>2</c:v>
                </c:pt>
                <c:pt idx="71">
                  <c:v>2</c:v>
                </c:pt>
                <c:pt idx="72">
                  <c:v>0</c:v>
                </c:pt>
                <c:pt idx="73">
                  <c:v>3</c:v>
                </c:pt>
                <c:pt idx="74">
                  <c:v>0</c:v>
                </c:pt>
                <c:pt idx="75">
                  <c:v>4</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209524664"/>
        <c:axId val="209527408"/>
      </c:scatterChart>
      <c:valAx>
        <c:axId val="209524664"/>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527408"/>
        <c:crosses val="autoZero"/>
        <c:crossBetween val="midCat"/>
      </c:valAx>
      <c:valAx>
        <c:axId val="209527408"/>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 ##0;[Red]#\ ##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524664"/>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Figure 12'!$B$2</c:f>
              <c:strCache>
                <c:ptCount val="1"/>
                <c:pt idx="0">
                  <c:v>Fonctionnaires</c:v>
                </c:pt>
              </c:strCache>
            </c:strRef>
          </c:tx>
          <c:marker>
            <c:symbol val="none"/>
          </c:marker>
          <c:cat>
            <c:strRef>
              <c:f>'Source Figure 12'!$A$3:$A$50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12'!$B$3:$B$50</c:f>
              <c:numCache>
                <c:formatCode>0.00</c:formatCode>
                <c:ptCount val="48"/>
                <c:pt idx="0">
                  <c:v>3.8960000000000002E-2</c:v>
                </c:pt>
                <c:pt idx="1">
                  <c:v>0.36496000000000001</c:v>
                </c:pt>
                <c:pt idx="2">
                  <c:v>1.1429499999999999</c:v>
                </c:pt>
                <c:pt idx="3">
                  <c:v>1.7975399999999999</c:v>
                </c:pt>
                <c:pt idx="4">
                  <c:v>5.0575400000000004</c:v>
                </c:pt>
                <c:pt idx="5">
                  <c:v>5.6887499999999998</c:v>
                </c:pt>
                <c:pt idx="6">
                  <c:v>5.2341699999999998</c:v>
                </c:pt>
                <c:pt idx="7">
                  <c:v>4.4159300000000004</c:v>
                </c:pt>
                <c:pt idx="8">
                  <c:v>3.6418400000000002</c:v>
                </c:pt>
                <c:pt idx="9">
                  <c:v>3.2625899999999999</c:v>
                </c:pt>
                <c:pt idx="10">
                  <c:v>2.9534799999999999</c:v>
                </c:pt>
                <c:pt idx="11">
                  <c:v>2.8794499999999998</c:v>
                </c:pt>
                <c:pt idx="12">
                  <c:v>2.9378899999999999</c:v>
                </c:pt>
                <c:pt idx="13">
                  <c:v>3.0508899999999999</c:v>
                </c:pt>
                <c:pt idx="14">
                  <c:v>2.8430800000000001</c:v>
                </c:pt>
                <c:pt idx="15">
                  <c:v>2.9352900000000002</c:v>
                </c:pt>
                <c:pt idx="16">
                  <c:v>2.8469799999999998</c:v>
                </c:pt>
                <c:pt idx="17">
                  <c:v>2.68852</c:v>
                </c:pt>
                <c:pt idx="18">
                  <c:v>2.7482700000000002</c:v>
                </c:pt>
                <c:pt idx="19">
                  <c:v>2.9365899999999998</c:v>
                </c:pt>
                <c:pt idx="20">
                  <c:v>2.6898200000000001</c:v>
                </c:pt>
                <c:pt idx="21">
                  <c:v>2.6287799999999999</c:v>
                </c:pt>
                <c:pt idx="22">
                  <c:v>2.6404700000000001</c:v>
                </c:pt>
                <c:pt idx="23">
                  <c:v>2.4209700000000001</c:v>
                </c:pt>
                <c:pt idx="24">
                  <c:v>2.3599199999999998</c:v>
                </c:pt>
                <c:pt idx="25">
                  <c:v>2.18588</c:v>
                </c:pt>
                <c:pt idx="26">
                  <c:v>2.0118499999999999</c:v>
                </c:pt>
                <c:pt idx="27">
                  <c:v>2.0728900000000001</c:v>
                </c:pt>
                <c:pt idx="28">
                  <c:v>2.00665</c:v>
                </c:pt>
                <c:pt idx="29">
                  <c:v>1.79365</c:v>
                </c:pt>
                <c:pt idx="30">
                  <c:v>1.68455</c:v>
                </c:pt>
                <c:pt idx="31">
                  <c:v>1.5572600000000001</c:v>
                </c:pt>
                <c:pt idx="32">
                  <c:v>1.5260899999999999</c:v>
                </c:pt>
                <c:pt idx="33">
                  <c:v>1.27413</c:v>
                </c:pt>
                <c:pt idx="34">
                  <c:v>1.29101</c:v>
                </c:pt>
                <c:pt idx="35">
                  <c:v>1.2897099999999999</c:v>
                </c:pt>
                <c:pt idx="36">
                  <c:v>1.1559299999999999</c:v>
                </c:pt>
                <c:pt idx="37">
                  <c:v>1.20919</c:v>
                </c:pt>
                <c:pt idx="38">
                  <c:v>1.09619</c:v>
                </c:pt>
                <c:pt idx="39">
                  <c:v>0.98838999999999999</c:v>
                </c:pt>
                <c:pt idx="40">
                  <c:v>1.0935900000000001</c:v>
                </c:pt>
                <c:pt idx="41">
                  <c:v>0.88319000000000003</c:v>
                </c:pt>
                <c:pt idx="42">
                  <c:v>0.71953999999999996</c:v>
                </c:pt>
                <c:pt idx="43">
                  <c:v>0.68447000000000002</c:v>
                </c:pt>
                <c:pt idx="44">
                  <c:v>0.37795000000000001</c:v>
                </c:pt>
                <c:pt idx="45">
                  <c:v>0.39484000000000002</c:v>
                </c:pt>
                <c:pt idx="46">
                  <c:v>0.19872000000000001</c:v>
                </c:pt>
                <c:pt idx="47">
                  <c:v>0.15196000000000001</c:v>
                </c:pt>
              </c:numCache>
            </c:numRef>
          </c:val>
          <c:smooth val="0"/>
        </c:ser>
        <c:ser>
          <c:idx val="1"/>
          <c:order val="1"/>
          <c:tx>
            <c:strRef>
              <c:f>'Source Figure 12'!$C$2</c:f>
              <c:strCache>
                <c:ptCount val="1"/>
                <c:pt idx="0">
                  <c:v>Contractuels</c:v>
                </c:pt>
              </c:strCache>
            </c:strRef>
          </c:tx>
          <c:marker>
            <c:symbol val="none"/>
          </c:marker>
          <c:cat>
            <c:strRef>
              <c:f>'Source Figure 12'!$A$3:$A$50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12'!$C$3:$C$50</c:f>
              <c:numCache>
                <c:formatCode>0.00</c:formatCode>
                <c:ptCount val="48"/>
                <c:pt idx="0">
                  <c:v>0.93147000000000002</c:v>
                </c:pt>
                <c:pt idx="1">
                  <c:v>2.4563299999999999</c:v>
                </c:pt>
                <c:pt idx="2">
                  <c:v>3.19211</c:v>
                </c:pt>
                <c:pt idx="3">
                  <c:v>3.9121299999999999</c:v>
                </c:pt>
                <c:pt idx="4">
                  <c:v>4.53531</c:v>
                </c:pt>
                <c:pt idx="5">
                  <c:v>5.2361300000000002</c:v>
                </c:pt>
                <c:pt idx="6">
                  <c:v>5.1513299999999997</c:v>
                </c:pt>
                <c:pt idx="7">
                  <c:v>4.3765799999999997</c:v>
                </c:pt>
                <c:pt idx="8">
                  <c:v>3.7966600000000001</c:v>
                </c:pt>
                <c:pt idx="9">
                  <c:v>3.5519799999999999</c:v>
                </c:pt>
                <c:pt idx="10">
                  <c:v>3.2751999999999999</c:v>
                </c:pt>
                <c:pt idx="11">
                  <c:v>3.0502799999999999</c:v>
                </c:pt>
                <c:pt idx="12">
                  <c:v>2.8846699999999998</c:v>
                </c:pt>
                <c:pt idx="13">
                  <c:v>2.7732199999999998</c:v>
                </c:pt>
                <c:pt idx="14">
                  <c:v>2.5972900000000001</c:v>
                </c:pt>
                <c:pt idx="15">
                  <c:v>2.48211</c:v>
                </c:pt>
                <c:pt idx="16">
                  <c:v>2.3637800000000002</c:v>
                </c:pt>
                <c:pt idx="17">
                  <c:v>2.2852800000000002</c:v>
                </c:pt>
                <c:pt idx="18">
                  <c:v>2.1709499999999999</c:v>
                </c:pt>
                <c:pt idx="19">
                  <c:v>2.2296900000000002</c:v>
                </c:pt>
                <c:pt idx="20">
                  <c:v>2.1637900000000001</c:v>
                </c:pt>
                <c:pt idx="21">
                  <c:v>2.0832799999999998</c:v>
                </c:pt>
                <c:pt idx="22">
                  <c:v>1.92398</c:v>
                </c:pt>
                <c:pt idx="23">
                  <c:v>1.8844399999999999</c:v>
                </c:pt>
                <c:pt idx="24">
                  <c:v>1.7867299999999999</c:v>
                </c:pt>
                <c:pt idx="25">
                  <c:v>1.73143</c:v>
                </c:pt>
                <c:pt idx="26">
                  <c:v>1.73</c:v>
                </c:pt>
                <c:pt idx="27">
                  <c:v>1.7704</c:v>
                </c:pt>
                <c:pt idx="28">
                  <c:v>1.7598</c:v>
                </c:pt>
                <c:pt idx="29">
                  <c:v>1.68215</c:v>
                </c:pt>
                <c:pt idx="30">
                  <c:v>1.6242799999999999</c:v>
                </c:pt>
                <c:pt idx="31">
                  <c:v>1.5560799999999999</c:v>
                </c:pt>
                <c:pt idx="32">
                  <c:v>1.43632</c:v>
                </c:pt>
                <c:pt idx="33">
                  <c:v>1.3291599999999999</c:v>
                </c:pt>
                <c:pt idx="34">
                  <c:v>1.3245800000000001</c:v>
                </c:pt>
                <c:pt idx="35">
                  <c:v>1.32544</c:v>
                </c:pt>
                <c:pt idx="36">
                  <c:v>1.2563899999999999</c:v>
                </c:pt>
                <c:pt idx="37">
                  <c:v>1.21685</c:v>
                </c:pt>
                <c:pt idx="38">
                  <c:v>1.14923</c:v>
                </c:pt>
                <c:pt idx="39">
                  <c:v>1.06528</c:v>
                </c:pt>
                <c:pt idx="40">
                  <c:v>0.99651000000000001</c:v>
                </c:pt>
                <c:pt idx="41">
                  <c:v>0.88161999999999996</c:v>
                </c:pt>
                <c:pt idx="42">
                  <c:v>0.75783999999999996</c:v>
                </c:pt>
                <c:pt idx="43">
                  <c:v>0.60341</c:v>
                </c:pt>
                <c:pt idx="44">
                  <c:v>0.39855000000000002</c:v>
                </c:pt>
                <c:pt idx="45">
                  <c:v>0.29196</c:v>
                </c:pt>
                <c:pt idx="46">
                  <c:v>0.22922000000000001</c:v>
                </c:pt>
                <c:pt idx="47">
                  <c:v>0.17707000000000001</c:v>
                </c:pt>
              </c:numCache>
            </c:numRef>
          </c:val>
          <c:smooth val="0"/>
        </c:ser>
        <c:ser>
          <c:idx val="2"/>
          <c:order val="2"/>
          <c:tx>
            <c:strRef>
              <c:f>'Source Figure 12'!$D$2</c:f>
              <c:strCache>
                <c:ptCount val="1"/>
                <c:pt idx="0">
                  <c:v>Autres catégories et statuts</c:v>
                </c:pt>
              </c:strCache>
            </c:strRef>
          </c:tx>
          <c:marker>
            <c:symbol val="none"/>
          </c:marker>
          <c:cat>
            <c:strRef>
              <c:f>'Source Figure 12'!$A$3:$A$50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12'!$D$3:$D$50</c:f>
              <c:numCache>
                <c:formatCode>0.00</c:formatCode>
                <c:ptCount val="48"/>
                <c:pt idx="0">
                  <c:v>3.3473999999999999</c:v>
                </c:pt>
                <c:pt idx="1">
                  <c:v>3.1614</c:v>
                </c:pt>
                <c:pt idx="2">
                  <c:v>3.8450000000000002</c:v>
                </c:pt>
                <c:pt idx="3">
                  <c:v>3.7368999999999999</c:v>
                </c:pt>
                <c:pt idx="4">
                  <c:v>4.5110000000000001</c:v>
                </c:pt>
                <c:pt idx="5">
                  <c:v>4.9406999999999996</c:v>
                </c:pt>
                <c:pt idx="6">
                  <c:v>10.069900000000001</c:v>
                </c:pt>
                <c:pt idx="7">
                  <c:v>10.346299999999999</c:v>
                </c:pt>
                <c:pt idx="8">
                  <c:v>4.6919000000000004</c:v>
                </c:pt>
                <c:pt idx="9">
                  <c:v>3.2444000000000002</c:v>
                </c:pt>
                <c:pt idx="10">
                  <c:v>3.0005999999999999</c:v>
                </c:pt>
                <c:pt idx="11">
                  <c:v>2.9805000000000001</c:v>
                </c:pt>
                <c:pt idx="12">
                  <c:v>2.6840000000000002</c:v>
                </c:pt>
                <c:pt idx="13">
                  <c:v>2.5608</c:v>
                </c:pt>
                <c:pt idx="14">
                  <c:v>2.3271000000000002</c:v>
                </c:pt>
                <c:pt idx="15">
                  <c:v>2.0958999999999999</c:v>
                </c:pt>
                <c:pt idx="16">
                  <c:v>1.9601999999999999</c:v>
                </c:pt>
                <c:pt idx="17">
                  <c:v>1.6536</c:v>
                </c:pt>
                <c:pt idx="18">
                  <c:v>1.5154000000000001</c:v>
                </c:pt>
                <c:pt idx="19">
                  <c:v>1.5179</c:v>
                </c:pt>
                <c:pt idx="20">
                  <c:v>1.4450000000000001</c:v>
                </c:pt>
                <c:pt idx="21">
                  <c:v>1.3344</c:v>
                </c:pt>
                <c:pt idx="22">
                  <c:v>1.2464999999999999</c:v>
                </c:pt>
                <c:pt idx="23">
                  <c:v>1.0855999999999999</c:v>
                </c:pt>
                <c:pt idx="24">
                  <c:v>1.1535</c:v>
                </c:pt>
                <c:pt idx="25">
                  <c:v>1.0529999999999999</c:v>
                </c:pt>
                <c:pt idx="26">
                  <c:v>1.0127999999999999</c:v>
                </c:pt>
                <c:pt idx="27">
                  <c:v>1.0454000000000001</c:v>
                </c:pt>
                <c:pt idx="28">
                  <c:v>1.0428999999999999</c:v>
                </c:pt>
                <c:pt idx="29">
                  <c:v>0.97509999999999997</c:v>
                </c:pt>
                <c:pt idx="30">
                  <c:v>1.0379</c:v>
                </c:pt>
                <c:pt idx="31">
                  <c:v>0.90720000000000001</c:v>
                </c:pt>
                <c:pt idx="32">
                  <c:v>0.86199999999999999</c:v>
                </c:pt>
                <c:pt idx="33">
                  <c:v>0.74390000000000001</c:v>
                </c:pt>
                <c:pt idx="34">
                  <c:v>0.80169999999999997</c:v>
                </c:pt>
                <c:pt idx="35">
                  <c:v>0.68610000000000004</c:v>
                </c:pt>
                <c:pt idx="36">
                  <c:v>0.66600000000000004</c:v>
                </c:pt>
                <c:pt idx="37">
                  <c:v>0.64329999999999998</c:v>
                </c:pt>
                <c:pt idx="38">
                  <c:v>0.54779999999999995</c:v>
                </c:pt>
                <c:pt idx="39">
                  <c:v>0.51019999999999999</c:v>
                </c:pt>
                <c:pt idx="40">
                  <c:v>0.42970000000000003</c:v>
                </c:pt>
                <c:pt idx="41">
                  <c:v>0.45490000000000003</c:v>
                </c:pt>
                <c:pt idx="42">
                  <c:v>0.3795</c:v>
                </c:pt>
                <c:pt idx="43">
                  <c:v>0.31409999999999999</c:v>
                </c:pt>
                <c:pt idx="44">
                  <c:v>0.25879999999999997</c:v>
                </c:pt>
                <c:pt idx="45">
                  <c:v>0.2387</c:v>
                </c:pt>
                <c:pt idx="46">
                  <c:v>0.2387</c:v>
                </c:pt>
                <c:pt idx="47">
                  <c:v>0.1835</c:v>
                </c:pt>
              </c:numCache>
            </c:numRef>
          </c:val>
          <c:smooth val="0"/>
        </c:ser>
        <c:dLbls>
          <c:showLegendKey val="0"/>
          <c:showVal val="0"/>
          <c:showCatName val="0"/>
          <c:showSerName val="0"/>
          <c:showPercent val="0"/>
          <c:showBubbleSize val="0"/>
        </c:dLbls>
        <c:smooth val="0"/>
        <c:axId val="209531328"/>
        <c:axId val="209526232"/>
      </c:lineChart>
      <c:catAx>
        <c:axId val="209531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209526232"/>
        <c:crosses val="autoZero"/>
        <c:auto val="1"/>
        <c:lblAlgn val="ctr"/>
        <c:lblOffset val="100"/>
        <c:noMultiLvlLbl val="0"/>
      </c:catAx>
      <c:valAx>
        <c:axId val="209526232"/>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9531328"/>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Figure 12'!$I$2</c:f>
              <c:strCache>
                <c:ptCount val="1"/>
                <c:pt idx="0">
                  <c:v>Fonctionnaires</c:v>
                </c:pt>
              </c:strCache>
            </c:strRef>
          </c:tx>
          <c:marker>
            <c:symbol val="none"/>
          </c:marker>
          <c:cat>
            <c:strRef>
              <c:f>'Source Figure 12'!$H$3:$H$50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12'!$I$3:$I$50</c:f>
              <c:numCache>
                <c:formatCode>0.00</c:formatCode>
                <c:ptCount val="48"/>
                <c:pt idx="0">
                  <c:v>0</c:v>
                </c:pt>
                <c:pt idx="1">
                  <c:v>1.1000000000000001E-3</c:v>
                </c:pt>
                <c:pt idx="2">
                  <c:v>1.7600000000000001E-2</c:v>
                </c:pt>
                <c:pt idx="3">
                  <c:v>6.0199999999999997E-2</c:v>
                </c:pt>
                <c:pt idx="4">
                  <c:v>0.1409</c:v>
                </c:pt>
                <c:pt idx="5">
                  <c:v>0.2535</c:v>
                </c:pt>
                <c:pt idx="6">
                  <c:v>0.40860000000000002</c:v>
                </c:pt>
                <c:pt idx="7">
                  <c:v>0.58819999999999995</c:v>
                </c:pt>
                <c:pt idx="8">
                  <c:v>0.69620000000000004</c:v>
                </c:pt>
                <c:pt idx="9">
                  <c:v>0.86960000000000004</c:v>
                </c:pt>
                <c:pt idx="10">
                  <c:v>1.0889</c:v>
                </c:pt>
                <c:pt idx="11">
                  <c:v>1.1623000000000001</c:v>
                </c:pt>
                <c:pt idx="12">
                  <c:v>1.3157000000000001</c:v>
                </c:pt>
                <c:pt idx="13">
                  <c:v>1.4072</c:v>
                </c:pt>
                <c:pt idx="14">
                  <c:v>1.4112</c:v>
                </c:pt>
                <c:pt idx="15">
                  <c:v>1.4662999999999999</c:v>
                </c:pt>
                <c:pt idx="16">
                  <c:v>1.4390000000000001</c:v>
                </c:pt>
                <c:pt idx="17">
                  <c:v>1.3947000000000001</c:v>
                </c:pt>
                <c:pt idx="18">
                  <c:v>1.3186</c:v>
                </c:pt>
                <c:pt idx="19">
                  <c:v>1.3822000000000001</c:v>
                </c:pt>
                <c:pt idx="20">
                  <c:v>1.3554999999999999</c:v>
                </c:pt>
                <c:pt idx="21">
                  <c:v>1.2809999999999999</c:v>
                </c:pt>
                <c:pt idx="22">
                  <c:v>1.2105999999999999</c:v>
                </c:pt>
                <c:pt idx="23">
                  <c:v>1.1526000000000001</c:v>
                </c:pt>
                <c:pt idx="24">
                  <c:v>1.1036999999999999</c:v>
                </c:pt>
                <c:pt idx="25">
                  <c:v>1.056</c:v>
                </c:pt>
                <c:pt idx="26">
                  <c:v>1.0553999999999999</c:v>
                </c:pt>
                <c:pt idx="27">
                  <c:v>1.1083000000000001</c:v>
                </c:pt>
                <c:pt idx="28">
                  <c:v>1.1657</c:v>
                </c:pt>
                <c:pt idx="29">
                  <c:v>1.1100000000000001</c:v>
                </c:pt>
                <c:pt idx="30">
                  <c:v>1.1986000000000001</c:v>
                </c:pt>
                <c:pt idx="31">
                  <c:v>1.085</c:v>
                </c:pt>
                <c:pt idx="32">
                  <c:v>1.0894999999999999</c:v>
                </c:pt>
                <c:pt idx="33">
                  <c:v>1.1337999999999999</c:v>
                </c:pt>
                <c:pt idx="34">
                  <c:v>1.1213</c:v>
                </c:pt>
                <c:pt idx="35">
                  <c:v>1.1645000000000001</c:v>
                </c:pt>
                <c:pt idx="36">
                  <c:v>1.1753</c:v>
                </c:pt>
                <c:pt idx="37">
                  <c:v>1.3367</c:v>
                </c:pt>
                <c:pt idx="38">
                  <c:v>1.5607</c:v>
                </c:pt>
                <c:pt idx="39">
                  <c:v>3.3378999999999999</c:v>
                </c:pt>
                <c:pt idx="40">
                  <c:v>3.351</c:v>
                </c:pt>
                <c:pt idx="41">
                  <c:v>3.0827</c:v>
                </c:pt>
                <c:pt idx="42">
                  <c:v>8.6410999999999998</c:v>
                </c:pt>
                <c:pt idx="43">
                  <c:v>7.9523000000000001</c:v>
                </c:pt>
                <c:pt idx="44">
                  <c:v>13.145799999999999</c:v>
                </c:pt>
                <c:pt idx="45">
                  <c:v>8.1523000000000003</c:v>
                </c:pt>
                <c:pt idx="46">
                  <c:v>4.3460999999999999</c:v>
                </c:pt>
                <c:pt idx="47">
                  <c:v>3.3696999999999999</c:v>
                </c:pt>
              </c:numCache>
            </c:numRef>
          </c:val>
          <c:smooth val="0"/>
        </c:ser>
        <c:ser>
          <c:idx val="1"/>
          <c:order val="1"/>
          <c:tx>
            <c:strRef>
              <c:f>'Source Figure 12'!$J$2</c:f>
              <c:strCache>
                <c:ptCount val="1"/>
                <c:pt idx="0">
                  <c:v>Contractuels</c:v>
                </c:pt>
              </c:strCache>
            </c:strRef>
          </c:tx>
          <c:marker>
            <c:symbol val="none"/>
          </c:marker>
          <c:cat>
            <c:strRef>
              <c:f>'Source Figure 12'!$H$3:$H$50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12'!$J$3:$J$50</c:f>
              <c:numCache>
                <c:formatCode>0.00</c:formatCode>
                <c:ptCount val="48"/>
                <c:pt idx="0">
                  <c:v>5.6959999999999997E-2</c:v>
                </c:pt>
                <c:pt idx="1">
                  <c:v>0.79071000000000002</c:v>
                </c:pt>
                <c:pt idx="2">
                  <c:v>1.8284</c:v>
                </c:pt>
                <c:pt idx="3">
                  <c:v>2.7086100000000002</c:v>
                </c:pt>
                <c:pt idx="4">
                  <c:v>3.3686600000000002</c:v>
                </c:pt>
                <c:pt idx="5">
                  <c:v>4.0052500000000002</c:v>
                </c:pt>
                <c:pt idx="6">
                  <c:v>4.3833700000000002</c:v>
                </c:pt>
                <c:pt idx="7">
                  <c:v>4.5484999999999998</c:v>
                </c:pt>
                <c:pt idx="8">
                  <c:v>4.62317</c:v>
                </c:pt>
                <c:pt idx="9">
                  <c:v>4.7725</c:v>
                </c:pt>
                <c:pt idx="10">
                  <c:v>4.5087700000000002</c:v>
                </c:pt>
                <c:pt idx="11">
                  <c:v>4.1306500000000002</c:v>
                </c:pt>
                <c:pt idx="12">
                  <c:v>3.7563499999999999</c:v>
                </c:pt>
                <c:pt idx="13">
                  <c:v>3.44428</c:v>
                </c:pt>
                <c:pt idx="14">
                  <c:v>3.0331299999999999</c:v>
                </c:pt>
                <c:pt idx="15">
                  <c:v>2.8546</c:v>
                </c:pt>
                <c:pt idx="16">
                  <c:v>2.5750700000000002</c:v>
                </c:pt>
                <c:pt idx="17">
                  <c:v>2.2385899999999999</c:v>
                </c:pt>
                <c:pt idx="18">
                  <c:v>2.0973899999999999</c:v>
                </c:pt>
                <c:pt idx="19">
                  <c:v>2.04379</c:v>
                </c:pt>
                <c:pt idx="20">
                  <c:v>1.9595499999999999</c:v>
                </c:pt>
                <c:pt idx="21">
                  <c:v>1.83989</c:v>
                </c:pt>
                <c:pt idx="22">
                  <c:v>1.6484300000000001</c:v>
                </c:pt>
                <c:pt idx="23">
                  <c:v>1.5862099999999999</c:v>
                </c:pt>
                <c:pt idx="24">
                  <c:v>1.5110600000000001</c:v>
                </c:pt>
                <c:pt idx="25">
                  <c:v>1.4474</c:v>
                </c:pt>
                <c:pt idx="26">
                  <c:v>1.4220299999999999</c:v>
                </c:pt>
                <c:pt idx="27">
                  <c:v>1.44597</c:v>
                </c:pt>
                <c:pt idx="28">
                  <c:v>1.43879</c:v>
                </c:pt>
                <c:pt idx="29">
                  <c:v>1.4335199999999999</c:v>
                </c:pt>
                <c:pt idx="30">
                  <c:v>1.41198</c:v>
                </c:pt>
                <c:pt idx="31">
                  <c:v>1.31291</c:v>
                </c:pt>
                <c:pt idx="32">
                  <c:v>1.2277100000000001</c:v>
                </c:pt>
                <c:pt idx="33">
                  <c:v>1.1865399999999999</c:v>
                </c:pt>
                <c:pt idx="34">
                  <c:v>1.18415</c:v>
                </c:pt>
                <c:pt idx="35">
                  <c:v>1.1181000000000001</c:v>
                </c:pt>
                <c:pt idx="36">
                  <c:v>1.0668800000000001</c:v>
                </c:pt>
                <c:pt idx="37">
                  <c:v>1.0271600000000001</c:v>
                </c:pt>
                <c:pt idx="38">
                  <c:v>0.99653000000000003</c:v>
                </c:pt>
                <c:pt idx="39">
                  <c:v>0.88883000000000001</c:v>
                </c:pt>
                <c:pt idx="40">
                  <c:v>0.91324000000000005</c:v>
                </c:pt>
                <c:pt idx="41">
                  <c:v>0.92712000000000006</c:v>
                </c:pt>
                <c:pt idx="42">
                  <c:v>1.27844</c:v>
                </c:pt>
                <c:pt idx="43">
                  <c:v>1.17171</c:v>
                </c:pt>
                <c:pt idx="44">
                  <c:v>1.74847</c:v>
                </c:pt>
                <c:pt idx="45">
                  <c:v>1.1941999999999999</c:v>
                </c:pt>
                <c:pt idx="46">
                  <c:v>0.76964999999999995</c:v>
                </c:pt>
                <c:pt idx="47">
                  <c:v>0.73470999999999997</c:v>
                </c:pt>
              </c:numCache>
            </c:numRef>
          </c:val>
          <c:smooth val="0"/>
        </c:ser>
        <c:ser>
          <c:idx val="2"/>
          <c:order val="2"/>
          <c:tx>
            <c:strRef>
              <c:f>'Source Figure 12'!$K$2</c:f>
              <c:strCache>
                <c:ptCount val="1"/>
                <c:pt idx="0">
                  <c:v>Autres catégories et statuts</c:v>
                </c:pt>
              </c:strCache>
            </c:strRef>
          </c:tx>
          <c:marker>
            <c:symbol val="none"/>
          </c:marker>
          <c:cat>
            <c:strRef>
              <c:f>'Source Figure 12'!$H$3:$H$50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12'!$K$3:$K$50</c:f>
              <c:numCache>
                <c:formatCode>0.00</c:formatCode>
                <c:ptCount val="48"/>
                <c:pt idx="0">
                  <c:v>1.45631</c:v>
                </c:pt>
                <c:pt idx="1">
                  <c:v>2.0043799999999998</c:v>
                </c:pt>
                <c:pt idx="2">
                  <c:v>3.2023199999999998</c:v>
                </c:pt>
                <c:pt idx="3">
                  <c:v>3.9121999999999999</c:v>
                </c:pt>
                <c:pt idx="4">
                  <c:v>2.86564</c:v>
                </c:pt>
                <c:pt idx="5">
                  <c:v>2.9935299999999998</c:v>
                </c:pt>
                <c:pt idx="6">
                  <c:v>2.71949</c:v>
                </c:pt>
                <c:pt idx="7">
                  <c:v>2.1688100000000001</c:v>
                </c:pt>
                <c:pt idx="8">
                  <c:v>2.0931199999999999</c:v>
                </c:pt>
                <c:pt idx="9">
                  <c:v>3.5885799999999999</c:v>
                </c:pt>
                <c:pt idx="10">
                  <c:v>5.0579400000000003</c:v>
                </c:pt>
                <c:pt idx="11">
                  <c:v>4.2645400000000002</c:v>
                </c:pt>
                <c:pt idx="12">
                  <c:v>3.5520399999999999</c:v>
                </c:pt>
                <c:pt idx="13">
                  <c:v>2.89174</c:v>
                </c:pt>
                <c:pt idx="14">
                  <c:v>2.6020500000000002</c:v>
                </c:pt>
                <c:pt idx="15">
                  <c:v>2.2784200000000001</c:v>
                </c:pt>
                <c:pt idx="16">
                  <c:v>1.85301</c:v>
                </c:pt>
                <c:pt idx="17">
                  <c:v>1.51895</c:v>
                </c:pt>
                <c:pt idx="18">
                  <c:v>1.32582</c:v>
                </c:pt>
                <c:pt idx="19">
                  <c:v>1.36497</c:v>
                </c:pt>
                <c:pt idx="20">
                  <c:v>1.2135899999999999</c:v>
                </c:pt>
                <c:pt idx="21">
                  <c:v>1.13791</c:v>
                </c:pt>
                <c:pt idx="22">
                  <c:v>1.0726599999999999</c:v>
                </c:pt>
                <c:pt idx="23">
                  <c:v>1.0361199999999999</c:v>
                </c:pt>
                <c:pt idx="24">
                  <c:v>0.99436000000000002</c:v>
                </c:pt>
                <c:pt idx="25">
                  <c:v>0.83516000000000001</c:v>
                </c:pt>
                <c:pt idx="26">
                  <c:v>0.88997000000000004</c:v>
                </c:pt>
                <c:pt idx="27">
                  <c:v>0.92390000000000005</c:v>
                </c:pt>
                <c:pt idx="28">
                  <c:v>0.92129000000000005</c:v>
                </c:pt>
                <c:pt idx="29">
                  <c:v>0.92390000000000005</c:v>
                </c:pt>
                <c:pt idx="30">
                  <c:v>0.84560000000000002</c:v>
                </c:pt>
                <c:pt idx="31">
                  <c:v>0.85604000000000002</c:v>
                </c:pt>
                <c:pt idx="32">
                  <c:v>0.88475000000000004</c:v>
                </c:pt>
                <c:pt idx="33">
                  <c:v>0.84299000000000002</c:v>
                </c:pt>
                <c:pt idx="34">
                  <c:v>0.81428</c:v>
                </c:pt>
                <c:pt idx="35">
                  <c:v>0.88475000000000004</c:v>
                </c:pt>
                <c:pt idx="36">
                  <c:v>0.92650999999999994</c:v>
                </c:pt>
                <c:pt idx="37">
                  <c:v>0.94216999999999995</c:v>
                </c:pt>
                <c:pt idx="38">
                  <c:v>1.0047999999999999</c:v>
                </c:pt>
                <c:pt idx="39">
                  <c:v>1.14574</c:v>
                </c:pt>
                <c:pt idx="40">
                  <c:v>1.56071</c:v>
                </c:pt>
                <c:pt idx="41">
                  <c:v>1.62073</c:v>
                </c:pt>
                <c:pt idx="42">
                  <c:v>2.5211399999999999</c:v>
                </c:pt>
                <c:pt idx="43">
                  <c:v>1.9391400000000001</c:v>
                </c:pt>
                <c:pt idx="44">
                  <c:v>4.1131599999999997</c:v>
                </c:pt>
                <c:pt idx="45">
                  <c:v>3.4580899999999999</c:v>
                </c:pt>
                <c:pt idx="46">
                  <c:v>2.1192199999999999</c:v>
                </c:pt>
                <c:pt idx="47">
                  <c:v>1.9782900000000001</c:v>
                </c:pt>
              </c:numCache>
            </c:numRef>
          </c:val>
          <c:smooth val="0"/>
        </c:ser>
        <c:dLbls>
          <c:showLegendKey val="0"/>
          <c:showVal val="0"/>
          <c:showCatName val="0"/>
          <c:showSerName val="0"/>
          <c:showPercent val="0"/>
          <c:showBubbleSize val="0"/>
        </c:dLbls>
        <c:smooth val="0"/>
        <c:axId val="209530936"/>
        <c:axId val="209529368"/>
      </c:lineChart>
      <c:catAx>
        <c:axId val="20953093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209529368"/>
        <c:crosses val="autoZero"/>
        <c:auto val="1"/>
        <c:lblAlgn val="ctr"/>
        <c:lblOffset val="100"/>
        <c:noMultiLvlLbl val="0"/>
      </c:catAx>
      <c:valAx>
        <c:axId val="20952936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209530936"/>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54674532123824E-2"/>
          <c:y val="3.1589746651136362E-2"/>
          <c:w val="0.88030617653395582"/>
          <c:h val="0.8022291914132873"/>
        </c:manualLayout>
      </c:layout>
      <c:barChart>
        <c:barDir val="col"/>
        <c:grouping val="clustered"/>
        <c:varyColors val="0"/>
        <c:ser>
          <c:idx val="0"/>
          <c:order val="0"/>
          <c:tx>
            <c:strRef>
              <c:f>'Source Figure 14'!$A$5</c:f>
              <c:strCache>
                <c:ptCount val="1"/>
                <c:pt idx="0">
                  <c:v>Entrants-sortants</c:v>
                </c:pt>
              </c:strCache>
            </c:strRef>
          </c:tx>
          <c:spPr>
            <a:solidFill>
              <a:schemeClr val="accent1"/>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'Source Figure 14'!$B$3:$J$4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14'!$B$5:$J$5</c:f>
              <c:numCache>
                <c:formatCode>0</c:formatCode>
                <c:ptCount val="9"/>
                <c:pt idx="0">
                  <c:v>269096</c:v>
                </c:pt>
                <c:pt idx="1">
                  <c:v>90346</c:v>
                </c:pt>
                <c:pt idx="2">
                  <c:v>128413</c:v>
                </c:pt>
                <c:pt idx="3">
                  <c:v>50337</c:v>
                </c:pt>
                <c:pt idx="4">
                  <c:v>7570</c:v>
                </c:pt>
                <c:pt idx="5">
                  <c:v>248818</c:v>
                </c:pt>
                <c:pt idx="6">
                  <c:v>12708</c:v>
                </c:pt>
                <c:pt idx="7">
                  <c:v>164430</c:v>
                </c:pt>
                <c:pt idx="8">
                  <c:v>104666</c:v>
                </c:pt>
              </c:numCache>
            </c:numRef>
          </c:val>
        </c:ser>
        <c:ser>
          <c:idx val="3"/>
          <c:order val="2"/>
          <c:tx>
            <c:strRef>
              <c:f>'Source Figure 14'!$A$8</c:f>
              <c:strCache>
                <c:ptCount val="1"/>
                <c:pt idx="0">
                  <c:v>Sortants-entrants</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'Source Figure 14'!$B$3:$J$4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14'!$B$8:$J$8</c:f>
              <c:numCache>
                <c:formatCode>0</c:formatCode>
                <c:ptCount val="9"/>
                <c:pt idx="0">
                  <c:v>218472</c:v>
                </c:pt>
                <c:pt idx="1">
                  <c:v>83541</c:v>
                </c:pt>
                <c:pt idx="2">
                  <c:v>77304</c:v>
                </c:pt>
                <c:pt idx="3">
                  <c:v>57627</c:v>
                </c:pt>
                <c:pt idx="4">
                  <c:v>85915</c:v>
                </c:pt>
                <c:pt idx="5">
                  <c:v>110533</c:v>
                </c:pt>
                <c:pt idx="6">
                  <c:v>22024</c:v>
                </c:pt>
                <c:pt idx="7">
                  <c:v>158041</c:v>
                </c:pt>
                <c:pt idx="8">
                  <c:v>60431</c:v>
                </c:pt>
              </c:numCache>
            </c:numRef>
          </c:val>
        </c:ser>
        <c:dLbls>
          <c:showLegendKey val="0"/>
          <c:showVal val="0"/>
          <c:showCatName val="0"/>
          <c:showSerName val="0"/>
          <c:showPercent val="0"/>
          <c:showBubbleSize val="0"/>
        </c:dLbls>
        <c:gapWidth val="80"/>
        <c:axId val="209525448"/>
        <c:axId val="209525840"/>
      </c:barChart>
      <c:scatterChart>
        <c:scatterStyle val="lineMarker"/>
        <c:varyColors val="0"/>
        <c:ser>
          <c:idx val="2"/>
          <c:order val="1"/>
          <c:tx>
            <c:strRef>
              <c:f>'Source Figure 14'!$A$7</c:f>
              <c:strCache>
                <c:ptCount val="1"/>
                <c:pt idx="0">
                  <c:v>Part Entrants-sortants (en %)</c:v>
                </c:pt>
              </c:strCache>
            </c:strRef>
          </c:tx>
          <c:spPr>
            <a:ln w="25400" cap="rnd">
              <a:noFill/>
              <a:round/>
            </a:ln>
            <a:effectLst/>
          </c:spPr>
          <c:marker>
            <c:symbol val="square"/>
            <c:size val="7"/>
            <c:spPr>
              <a:solidFill>
                <a:schemeClr val="accent2"/>
              </a:solidFill>
              <a:ln w="9525">
                <a:solidFill>
                  <a:schemeClr val="tx1"/>
                </a:solidFill>
              </a:ln>
              <a:effectLst/>
            </c:spPr>
          </c:marker>
          <c:xVal>
            <c:multiLvlStrRef>
              <c:f>'Source Figure 14'!$B$3:$J$4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xVal>
          <c:yVal>
            <c:numRef>
              <c:f>'Source Figure 14'!$B$7:$J$7</c:f>
              <c:numCache>
                <c:formatCode>0.0</c:formatCode>
                <c:ptCount val="9"/>
                <c:pt idx="0">
                  <c:v>4.6247686077520935</c:v>
                </c:pt>
                <c:pt idx="1">
                  <c:v>3.8108470747132035</c:v>
                </c:pt>
                <c:pt idx="2">
                  <c:v>5.9775798279897447</c:v>
                </c:pt>
                <c:pt idx="3">
                  <c:v>3.8733283060681143</c:v>
                </c:pt>
                <c:pt idx="4">
                  <c:v>0.19407728429219989</c:v>
                </c:pt>
                <c:pt idx="5">
                  <c:v>16.453670529825409</c:v>
                </c:pt>
                <c:pt idx="6">
                  <c:v>3.1312755487986674</c:v>
                </c:pt>
                <c:pt idx="7">
                  <c:v>4.3324284495871375</c:v>
                </c:pt>
                <c:pt idx="8">
                  <c:v>5.1731568781348045</c:v>
                </c:pt>
              </c:numCache>
            </c:numRef>
          </c:yVal>
          <c:smooth val="0"/>
        </c:ser>
        <c:ser>
          <c:idx val="5"/>
          <c:order val="3"/>
          <c:tx>
            <c:strRef>
              <c:f>'Source Figure 14'!$A$10</c:f>
              <c:strCache>
                <c:ptCount val="1"/>
                <c:pt idx="0">
                  <c:v>Part Sortants-entrants (en %)</c:v>
                </c:pt>
              </c:strCache>
            </c:strRef>
          </c:tx>
          <c:spPr>
            <a:ln w="25400" cap="rnd">
              <a:noFill/>
              <a:round/>
            </a:ln>
            <a:effectLst/>
          </c:spPr>
          <c:marker>
            <c:symbol val="square"/>
            <c:size val="7"/>
            <c:spPr>
              <a:solidFill>
                <a:schemeClr val="accent4">
                  <a:lumMod val="60000"/>
                  <a:lumOff val="40000"/>
                </a:schemeClr>
              </a:solidFill>
              <a:ln w="9525">
                <a:solidFill>
                  <a:schemeClr val="tx1"/>
                </a:solidFill>
              </a:ln>
              <a:effectLst/>
            </c:spPr>
          </c:marker>
          <c:xVal>
            <c:multiLvlStrRef>
              <c:f>'Source Figure 14'!$B$3:$J$4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xVal>
          <c:yVal>
            <c:numRef>
              <c:f>'Source Figure 14'!$B$10:$J$10</c:f>
              <c:numCache>
                <c:formatCode>0.0</c:formatCode>
                <c:ptCount val="9"/>
                <c:pt idx="0">
                  <c:v>4.1204992157788753</c:v>
                </c:pt>
                <c:pt idx="1">
                  <c:v>3.8281118616434107</c:v>
                </c:pt>
                <c:pt idx="2">
                  <c:v>3.9941408520565145</c:v>
                </c:pt>
                <c:pt idx="3">
                  <c:v>4.8657562283739946</c:v>
                </c:pt>
                <c:pt idx="4">
                  <c:v>2.2500014403780391</c:v>
                </c:pt>
                <c:pt idx="5">
                  <c:v>9.8273830957239205</c:v>
                </c:pt>
                <c:pt idx="6">
                  <c:v>6.1367163663416822</c:v>
                </c:pt>
                <c:pt idx="7">
                  <c:v>4.5580527973992382</c:v>
                </c:pt>
                <c:pt idx="8">
                  <c:v>3.29363020388231</c:v>
                </c:pt>
              </c:numCache>
            </c:numRef>
          </c:yVal>
          <c:smooth val="0"/>
        </c:ser>
        <c:dLbls>
          <c:showLegendKey val="0"/>
          <c:showVal val="0"/>
          <c:showCatName val="0"/>
          <c:showSerName val="0"/>
          <c:showPercent val="0"/>
          <c:showBubbleSize val="0"/>
        </c:dLbls>
        <c:axId val="209531720"/>
        <c:axId val="209530544"/>
      </c:scatterChart>
      <c:catAx>
        <c:axId val="20952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525840"/>
        <c:crosses val="autoZero"/>
        <c:auto val="1"/>
        <c:lblAlgn val="ctr"/>
        <c:lblOffset val="100"/>
        <c:noMultiLvlLbl val="0"/>
      </c:catAx>
      <c:valAx>
        <c:axId val="209525840"/>
        <c:scaling>
          <c:orientation val="minMax"/>
        </c:scaling>
        <c:delete val="0"/>
        <c:axPos val="l"/>
        <c:majorGridlines>
          <c:spPr>
            <a:ln w="9525" cap="flat" cmpd="sng" algn="ctr">
              <a:solidFill>
                <a:schemeClr val="bg2">
                  <a:lumMod val="90000"/>
                  <a:alpha val="49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52544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a:t>
                  </a:r>
                  <a:r>
                    <a:rPr lang="fr-FR" baseline="0"/>
                    <a:t> m</a:t>
                  </a:r>
                  <a:r>
                    <a:rPr lang="fr-FR"/>
                    <a:t>illiers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valAx>
        <c:axId val="20953054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531720"/>
        <c:crosses val="max"/>
        <c:crossBetween val="midCat"/>
      </c:valAx>
      <c:valAx>
        <c:axId val="209531720"/>
        <c:scaling>
          <c:orientation val="minMax"/>
        </c:scaling>
        <c:delete val="1"/>
        <c:axPos val="t"/>
        <c:majorTickMark val="out"/>
        <c:minorTickMark val="none"/>
        <c:tickLblPos val="nextTo"/>
        <c:crossAx val="209530544"/>
        <c:crosses val="max"/>
        <c:crossBetween val="midCat"/>
      </c:valAx>
      <c:spPr>
        <a:noFill/>
        <a:ln>
          <a:noFill/>
        </a:ln>
        <a:effectLst/>
      </c:spPr>
    </c:plotArea>
    <c:legend>
      <c:legendPos val="b"/>
      <c:layout>
        <c:manualLayout>
          <c:xMode val="edge"/>
          <c:yMode val="edge"/>
          <c:x val="0.27795116560946503"/>
          <c:y val="3.256366962054541E-2"/>
          <c:w val="0.23762280964950425"/>
          <c:h val="0.12887214654928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38100</xdr:rowOff>
    </xdr:from>
    <xdr:to>
      <xdr:col>5</xdr:col>
      <xdr:colOff>742950</xdr:colOff>
      <xdr:row>20</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xdr:row>
      <xdr:rowOff>147636</xdr:rowOff>
    </xdr:from>
    <xdr:to>
      <xdr:col>10</xdr:col>
      <xdr:colOff>485774</xdr:colOff>
      <xdr:row>22</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71436</xdr:rowOff>
    </xdr:from>
    <xdr:to>
      <xdr:col>10</xdr:col>
      <xdr:colOff>552450</xdr:colOff>
      <xdr:row>24</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xdr:row>
      <xdr:rowOff>85725</xdr:rowOff>
    </xdr:from>
    <xdr:to>
      <xdr:col>7</xdr:col>
      <xdr:colOff>742950</xdr:colOff>
      <xdr:row>26</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571502</xdr:colOff>
      <xdr:row>12</xdr:row>
      <xdr:rowOff>190499</xdr:rowOff>
    </xdr:from>
    <xdr:to>
      <xdr:col>1</xdr:col>
      <xdr:colOff>238125</xdr:colOff>
      <xdr:row>18</xdr:row>
      <xdr:rowOff>9524</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2" y="2476499"/>
          <a:ext cx="428623"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238124</xdr:colOff>
      <xdr:row>13</xdr:row>
      <xdr:rowOff>9525</xdr:rowOff>
    </xdr:from>
    <xdr:to>
      <xdr:col>7</xdr:col>
      <xdr:colOff>695698</xdr:colOff>
      <xdr:row>18</xdr:row>
      <xdr:rowOff>9525</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4" y="2486025"/>
          <a:ext cx="45757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361950</xdr:colOff>
      <xdr:row>24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21</xdr:col>
      <xdr:colOff>123825</xdr:colOff>
      <xdr:row>24</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67235</xdr:colOff>
      <xdr:row>1</xdr:row>
      <xdr:rowOff>22410</xdr:rowOff>
    </xdr:from>
    <xdr:to>
      <xdr:col>10</xdr:col>
      <xdr:colOff>12805</xdr:colOff>
      <xdr:row>24</xdr:row>
      <xdr:rowOff>63231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vaux%20B3%20par%20th&#232;mes\&#160;1%20%20%20%20Emploi%20public\02%20-%20Rapport%20annuel\RA%202020-2021\01%20-%20Vue\02%20-%20sorties%20sas\vue1_doc%20de%20trava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V 1-2_doc de travail"/>
      <sheetName val="Figure V 1-3_doc de travail"/>
      <sheetName val="Figure V 1-4_doc de travail"/>
      <sheetName val="Figure V 1-5_doc de travail"/>
      <sheetName val="Figure V 1-6_doc de travail"/>
      <sheetName val="Figure V 1-7_doc de travail"/>
      <sheetName val="Figure V 1-8_doc de travail"/>
      <sheetName val="Figure V 1-9_doc de travail"/>
      <sheetName val="Figure V 1-10_doc de travail"/>
      <sheetName val="Figure V 1-11_doc de travail"/>
      <sheetName val="Figure V 1-12_doc de travail"/>
      <sheetName val="Figure V 1-13_doc de travail"/>
    </sheetNames>
    <sheetDataSet>
      <sheetData sheetId="0">
        <row r="4">
          <cell r="B4">
            <v>2491487</v>
          </cell>
          <cell r="C4">
            <v>415427</v>
          </cell>
          <cell r="D4">
            <v>2346920</v>
          </cell>
          <cell r="E4">
            <v>2373267</v>
          </cell>
        </row>
        <row r="5">
          <cell r="B5">
            <v>1935435</v>
          </cell>
          <cell r="C5">
            <v>494126</v>
          </cell>
          <cell r="D5">
            <v>1762936</v>
          </cell>
          <cell r="E5">
            <v>1805554</v>
          </cell>
        </row>
        <row r="6">
          <cell r="B6">
            <v>1184338</v>
          </cell>
          <cell r="C6">
            <v>272738</v>
          </cell>
          <cell r="D6">
            <v>1097183</v>
          </cell>
          <cell r="E6">
            <v>1103890</v>
          </cell>
        </row>
        <row r="7">
          <cell r="B7">
            <v>5611260</v>
          </cell>
          <cell r="C7">
            <v>1182291</v>
          </cell>
          <cell r="D7">
            <v>5207038</v>
          </cell>
          <cell r="E7">
            <v>5282711</v>
          </cell>
        </row>
      </sheetData>
      <sheetData sheetId="1">
        <row r="13">
          <cell r="B13">
            <v>2483722</v>
          </cell>
          <cell r="C13">
            <v>1806483</v>
          </cell>
          <cell r="D13">
            <v>1095801</v>
          </cell>
          <cell r="E13">
            <v>5386006</v>
          </cell>
          <cell r="F13">
            <v>26666.98</v>
          </cell>
        </row>
        <row r="14">
          <cell r="B14">
            <v>2458070</v>
          </cell>
          <cell r="C14">
            <v>1811025</v>
          </cell>
          <cell r="D14">
            <v>1110554</v>
          </cell>
          <cell r="E14">
            <v>5379649</v>
          </cell>
          <cell r="F14">
            <v>26817</v>
          </cell>
        </row>
        <row r="15">
          <cell r="B15">
            <v>2415876</v>
          </cell>
          <cell r="C15">
            <v>1830661</v>
          </cell>
          <cell r="D15">
            <v>1129438</v>
          </cell>
          <cell r="E15">
            <v>5375975</v>
          </cell>
          <cell r="F15">
            <v>26936</v>
          </cell>
        </row>
        <row r="16">
          <cell r="B16">
            <v>2399863</v>
          </cell>
          <cell r="C16">
            <v>1862419</v>
          </cell>
          <cell r="D16">
            <v>1136989</v>
          </cell>
          <cell r="E16">
            <v>5399271</v>
          </cell>
          <cell r="F16">
            <v>27020.15</v>
          </cell>
        </row>
        <row r="17">
          <cell r="B17">
            <v>2400602</v>
          </cell>
          <cell r="C17">
            <v>1878746</v>
          </cell>
          <cell r="D17">
            <v>1152707</v>
          </cell>
          <cell r="E17">
            <v>5432055</v>
          </cell>
          <cell r="F17">
            <v>27204.6</v>
          </cell>
        </row>
        <row r="18">
          <cell r="B18">
            <v>2392579</v>
          </cell>
          <cell r="C18">
            <v>1894655</v>
          </cell>
          <cell r="D18">
            <v>1161087</v>
          </cell>
          <cell r="E18">
            <v>5448321</v>
          </cell>
          <cell r="F18">
            <v>27242.400000000001</v>
          </cell>
        </row>
        <row r="19">
          <cell r="B19">
            <v>2398031</v>
          </cell>
          <cell r="C19">
            <v>1889310</v>
          </cell>
          <cell r="D19">
            <v>1163278</v>
          </cell>
          <cell r="E19">
            <v>5450619</v>
          </cell>
          <cell r="F19">
            <v>27337.9</v>
          </cell>
        </row>
        <row r="20">
          <cell r="B20">
            <v>2431527</v>
          </cell>
          <cell r="C20">
            <v>1885872</v>
          </cell>
          <cell r="D20">
            <v>1165407</v>
          </cell>
          <cell r="E20">
            <v>5482806</v>
          </cell>
          <cell r="F20">
            <v>27586.6</v>
          </cell>
        </row>
        <row r="21">
          <cell r="B21">
            <v>2450249</v>
          </cell>
          <cell r="C21">
            <v>1902237</v>
          </cell>
          <cell r="D21">
            <v>1173416</v>
          </cell>
          <cell r="E21">
            <v>5525902</v>
          </cell>
          <cell r="F21">
            <v>27877.5</v>
          </cell>
        </row>
        <row r="22">
          <cell r="B22">
            <v>2469231</v>
          </cell>
          <cell r="C22">
            <v>1918925</v>
          </cell>
          <cell r="D22">
            <v>1179051</v>
          </cell>
          <cell r="E22">
            <v>5567207</v>
          </cell>
          <cell r="F22">
            <v>28122.5</v>
          </cell>
        </row>
        <row r="23">
          <cell r="B23">
            <v>2491487</v>
          </cell>
          <cell r="C23">
            <v>1935435</v>
          </cell>
          <cell r="D23">
            <v>1184338</v>
          </cell>
          <cell r="E23">
            <v>5611260</v>
          </cell>
          <cell r="F23">
            <v>28527.7</v>
          </cell>
        </row>
      </sheetData>
      <sheetData sheetId="2">
        <row r="4">
          <cell r="B4">
            <v>2483722</v>
          </cell>
          <cell r="D4">
            <v>2469231</v>
          </cell>
          <cell r="F4">
            <v>2491487</v>
          </cell>
          <cell r="G4">
            <v>100</v>
          </cell>
        </row>
        <row r="5">
          <cell r="B5">
            <v>2135193</v>
          </cell>
          <cell r="C5">
            <v>85.97</v>
          </cell>
          <cell r="D5">
            <v>1977325</v>
          </cell>
          <cell r="E5">
            <v>80.08</v>
          </cell>
          <cell r="F5">
            <v>1971050</v>
          </cell>
          <cell r="G5">
            <v>79.11</v>
          </cell>
        </row>
        <row r="6">
          <cell r="B6">
            <v>348529</v>
          </cell>
          <cell r="C6">
            <v>14.03</v>
          </cell>
          <cell r="D6">
            <v>491906</v>
          </cell>
          <cell r="E6">
            <v>19.920000000000002</v>
          </cell>
          <cell r="F6">
            <v>520437</v>
          </cell>
          <cell r="G6">
            <v>20.89</v>
          </cell>
        </row>
        <row r="7">
          <cell r="B7">
            <v>1352923</v>
          </cell>
          <cell r="C7">
            <v>54.47</v>
          </cell>
          <cell r="D7">
            <v>1404750</v>
          </cell>
          <cell r="E7">
            <v>56.89</v>
          </cell>
          <cell r="F7">
            <v>1425778</v>
          </cell>
          <cell r="G7">
            <v>57.23</v>
          </cell>
        </row>
        <row r="8">
          <cell r="B8">
            <v>1130080</v>
          </cell>
          <cell r="C8">
            <v>45.5</v>
          </cell>
          <cell r="D8">
            <v>1064683</v>
          </cell>
          <cell r="E8">
            <v>43.12</v>
          </cell>
          <cell r="F8">
            <v>1058840</v>
          </cell>
          <cell r="G8">
            <v>42.5</v>
          </cell>
        </row>
        <row r="9">
          <cell r="B9">
            <v>222843</v>
          </cell>
          <cell r="C9">
            <v>8.9700000000000006</v>
          </cell>
          <cell r="D9">
            <v>340067</v>
          </cell>
          <cell r="E9">
            <v>13.77</v>
          </cell>
          <cell r="F9">
            <v>366938</v>
          </cell>
          <cell r="G9">
            <v>14.73</v>
          </cell>
        </row>
        <row r="10">
          <cell r="B10">
            <v>76050</v>
          </cell>
          <cell r="C10">
            <v>3.06</v>
          </cell>
          <cell r="D10">
            <v>89885</v>
          </cell>
          <cell r="E10">
            <v>3.64</v>
          </cell>
          <cell r="F10">
            <v>90700</v>
          </cell>
          <cell r="G10">
            <v>3.64</v>
          </cell>
        </row>
        <row r="11">
          <cell r="B11">
            <v>74929</v>
          </cell>
          <cell r="C11">
            <v>3.02</v>
          </cell>
          <cell r="D11">
            <v>88975</v>
          </cell>
          <cell r="E11">
            <v>3.6</v>
          </cell>
          <cell r="F11">
            <v>89759</v>
          </cell>
          <cell r="G11">
            <v>3.6</v>
          </cell>
        </row>
        <row r="12">
          <cell r="B12">
            <v>1121</v>
          </cell>
          <cell r="C12">
            <v>0.05</v>
          </cell>
          <cell r="D12">
            <v>910</v>
          </cell>
          <cell r="E12">
            <v>0.04</v>
          </cell>
          <cell r="F12">
            <v>941</v>
          </cell>
          <cell r="G12">
            <v>0.04</v>
          </cell>
        </row>
        <row r="13">
          <cell r="B13">
            <v>24699</v>
          </cell>
          <cell r="C13">
            <v>0.99</v>
          </cell>
          <cell r="D13">
            <v>25395</v>
          </cell>
          <cell r="E13">
            <v>1.03</v>
          </cell>
          <cell r="F13">
            <v>25360</v>
          </cell>
          <cell r="G13">
            <v>1.02</v>
          </cell>
        </row>
        <row r="14">
          <cell r="B14">
            <v>11539</v>
          </cell>
          <cell r="C14">
            <v>0.46</v>
          </cell>
          <cell r="D14">
            <v>11276</v>
          </cell>
          <cell r="E14">
            <v>0.46</v>
          </cell>
          <cell r="F14">
            <v>10768</v>
          </cell>
          <cell r="G14">
            <v>0.43</v>
          </cell>
        </row>
        <row r="15">
          <cell r="B15">
            <v>13160</v>
          </cell>
          <cell r="C15">
            <v>0.53</v>
          </cell>
          <cell r="D15">
            <v>14119</v>
          </cell>
          <cell r="E15">
            <v>0.56999999999999995</v>
          </cell>
          <cell r="F15">
            <v>14592</v>
          </cell>
          <cell r="G15">
            <v>0.59</v>
          </cell>
        </row>
        <row r="16">
          <cell r="B16">
            <v>91218</v>
          </cell>
          <cell r="C16">
            <v>3.67</v>
          </cell>
          <cell r="D16">
            <v>71695</v>
          </cell>
          <cell r="E16">
            <v>2.9</v>
          </cell>
          <cell r="F16">
            <v>70332</v>
          </cell>
          <cell r="G16">
            <v>2.82</v>
          </cell>
        </row>
        <row r="17">
          <cell r="B17">
            <v>78522</v>
          </cell>
          <cell r="C17">
            <v>3.16</v>
          </cell>
          <cell r="D17">
            <v>50501</v>
          </cell>
          <cell r="E17">
            <v>2.0499999999999998</v>
          </cell>
          <cell r="F17">
            <v>49475</v>
          </cell>
          <cell r="G17">
            <v>1.99</v>
          </cell>
        </row>
        <row r="18">
          <cell r="B18">
            <v>12696</v>
          </cell>
          <cell r="C18">
            <v>0.51</v>
          </cell>
          <cell r="D18">
            <v>21194</v>
          </cell>
          <cell r="E18">
            <v>0.86</v>
          </cell>
          <cell r="F18">
            <v>20857</v>
          </cell>
          <cell r="G18">
            <v>0.84</v>
          </cell>
        </row>
        <row r="19">
          <cell r="B19">
            <v>306999</v>
          </cell>
          <cell r="C19">
            <v>12.36</v>
          </cell>
          <cell r="D19">
            <v>269990</v>
          </cell>
          <cell r="E19">
            <v>10.93</v>
          </cell>
          <cell r="F19">
            <v>271729</v>
          </cell>
          <cell r="G19">
            <v>10.91</v>
          </cell>
        </row>
        <row r="20">
          <cell r="B20">
            <v>299244</v>
          </cell>
          <cell r="C20">
            <v>12.05</v>
          </cell>
          <cell r="D20">
            <v>261725</v>
          </cell>
          <cell r="E20">
            <v>10.6</v>
          </cell>
          <cell r="F20">
            <v>263402</v>
          </cell>
          <cell r="G20">
            <v>10.57</v>
          </cell>
        </row>
        <row r="21">
          <cell r="B21">
            <v>7755</v>
          </cell>
          <cell r="C21">
            <v>0.31</v>
          </cell>
          <cell r="D21">
            <v>8265</v>
          </cell>
          <cell r="E21">
            <v>0.33</v>
          </cell>
          <cell r="F21">
            <v>8327</v>
          </cell>
          <cell r="G21">
            <v>0.33</v>
          </cell>
        </row>
        <row r="22">
          <cell r="B22">
            <v>223569</v>
          </cell>
          <cell r="C22">
            <v>9</v>
          </cell>
          <cell r="D22">
            <v>151652</v>
          </cell>
          <cell r="E22">
            <v>6.14</v>
          </cell>
          <cell r="F22">
            <v>148795</v>
          </cell>
          <cell r="G22">
            <v>5.97</v>
          </cell>
        </row>
        <row r="23">
          <cell r="B23">
            <v>165893</v>
          </cell>
          <cell r="C23">
            <v>6.68</v>
          </cell>
          <cell r="D23">
            <v>139438</v>
          </cell>
          <cell r="E23">
            <v>5.65</v>
          </cell>
          <cell r="F23">
            <v>136884</v>
          </cell>
          <cell r="G23">
            <v>5.49</v>
          </cell>
        </row>
        <row r="24">
          <cell r="B24">
            <v>57676</v>
          </cell>
          <cell r="C24">
            <v>2.3199999999999998</v>
          </cell>
          <cell r="D24">
            <v>12214</v>
          </cell>
          <cell r="E24">
            <v>0.49</v>
          </cell>
          <cell r="F24">
            <v>11911</v>
          </cell>
          <cell r="G24">
            <v>0.48</v>
          </cell>
        </row>
        <row r="25">
          <cell r="B25">
            <v>294969</v>
          </cell>
          <cell r="C25">
            <v>11.88</v>
          </cell>
          <cell r="D25">
            <v>298295</v>
          </cell>
          <cell r="E25">
            <v>12.08</v>
          </cell>
          <cell r="F25">
            <v>300475</v>
          </cell>
          <cell r="G25">
            <v>12.06</v>
          </cell>
        </row>
        <row r="26">
          <cell r="B26">
            <v>293672</v>
          </cell>
          <cell r="C26">
            <v>11.82</v>
          </cell>
          <cell r="D26">
            <v>295395</v>
          </cell>
          <cell r="E26">
            <v>11.96</v>
          </cell>
          <cell r="F26">
            <v>297470</v>
          </cell>
          <cell r="G26">
            <v>11.94</v>
          </cell>
        </row>
        <row r="27">
          <cell r="B27">
            <v>1297</v>
          </cell>
          <cell r="C27">
            <v>0.05</v>
          </cell>
          <cell r="D27">
            <v>2900</v>
          </cell>
          <cell r="E27">
            <v>0.12</v>
          </cell>
          <cell r="F27">
            <v>3005</v>
          </cell>
          <cell r="G27">
            <v>0.12</v>
          </cell>
        </row>
        <row r="28">
          <cell r="B28">
            <v>50140</v>
          </cell>
          <cell r="C28">
            <v>2.02</v>
          </cell>
          <cell r="D28">
            <v>97967</v>
          </cell>
          <cell r="E28">
            <v>3.97</v>
          </cell>
          <cell r="F28">
            <v>98124</v>
          </cell>
          <cell r="G28">
            <v>3.94</v>
          </cell>
        </row>
        <row r="29">
          <cell r="B29">
            <v>32962</v>
          </cell>
          <cell r="C29">
            <v>1.33</v>
          </cell>
          <cell r="D29">
            <v>19079</v>
          </cell>
          <cell r="E29">
            <v>0.77</v>
          </cell>
          <cell r="F29">
            <v>18321</v>
          </cell>
          <cell r="G29">
            <v>0.74</v>
          </cell>
        </row>
        <row r="30">
          <cell r="B30">
            <v>17178</v>
          </cell>
          <cell r="C30">
            <v>0.69</v>
          </cell>
          <cell r="D30">
            <v>78888</v>
          </cell>
          <cell r="E30">
            <v>3.19</v>
          </cell>
          <cell r="F30">
            <v>79803</v>
          </cell>
          <cell r="G30">
            <v>3.2</v>
          </cell>
        </row>
      </sheetData>
      <sheetData sheetId="3">
        <row r="4">
          <cell r="B4">
            <v>1015284</v>
          </cell>
          <cell r="C4">
            <v>56.2</v>
          </cell>
          <cell r="D4">
            <v>1008884</v>
          </cell>
          <cell r="E4">
            <v>52.58</v>
          </cell>
          <cell r="F4">
            <v>1015005</v>
          </cell>
          <cell r="G4">
            <v>52.44</v>
          </cell>
        </row>
        <row r="5">
          <cell r="B5">
            <v>288981</v>
          </cell>
          <cell r="C5">
            <v>16</v>
          </cell>
          <cell r="D5">
            <v>280110</v>
          </cell>
          <cell r="E5">
            <v>14.6</v>
          </cell>
          <cell r="F5">
            <v>276377</v>
          </cell>
          <cell r="G5">
            <v>14.28</v>
          </cell>
        </row>
        <row r="6">
          <cell r="B6">
            <v>78701</v>
          </cell>
          <cell r="C6">
            <v>4.3600000000000003</v>
          </cell>
          <cell r="D6">
            <v>94575</v>
          </cell>
          <cell r="E6">
            <v>4.93</v>
          </cell>
          <cell r="F6">
            <v>94923</v>
          </cell>
          <cell r="G6">
            <v>4.9000000000000004</v>
          </cell>
        </row>
        <row r="7">
          <cell r="B7">
            <v>1382966</v>
          </cell>
          <cell r="C7">
            <v>76.56</v>
          </cell>
          <cell r="D7">
            <v>1383569</v>
          </cell>
          <cell r="E7">
            <v>72.099999999999994</v>
          </cell>
          <cell r="F7">
            <v>1386305</v>
          </cell>
          <cell r="G7">
            <v>71.63</v>
          </cell>
        </row>
        <row r="8">
          <cell r="B8">
            <v>126385</v>
          </cell>
          <cell r="C8">
            <v>7</v>
          </cell>
          <cell r="D8">
            <v>127278</v>
          </cell>
          <cell r="E8">
            <v>6.63</v>
          </cell>
          <cell r="F8">
            <v>127757</v>
          </cell>
          <cell r="G8">
            <v>6.6</v>
          </cell>
        </row>
        <row r="9">
          <cell r="B9">
            <v>226139</v>
          </cell>
          <cell r="C9">
            <v>12.52</v>
          </cell>
          <cell r="D9">
            <v>330884</v>
          </cell>
          <cell r="E9">
            <v>17.239999999999998</v>
          </cell>
          <cell r="F9">
            <v>342354</v>
          </cell>
          <cell r="G9">
            <v>17.690000000000001</v>
          </cell>
        </row>
        <row r="10">
          <cell r="B10">
            <v>65056</v>
          </cell>
          <cell r="C10">
            <v>3.6</v>
          </cell>
          <cell r="D10">
            <v>68577</v>
          </cell>
          <cell r="E10">
            <v>3.57</v>
          </cell>
          <cell r="F10">
            <v>69864</v>
          </cell>
          <cell r="G10">
            <v>3.61</v>
          </cell>
        </row>
        <row r="11">
          <cell r="B11">
            <v>5937</v>
          </cell>
          <cell r="C11">
            <v>0.33</v>
          </cell>
          <cell r="D11">
            <v>8617</v>
          </cell>
          <cell r="E11">
            <v>0.45</v>
          </cell>
          <cell r="F11">
            <v>9155</v>
          </cell>
          <cell r="G11">
            <v>0.47</v>
          </cell>
        </row>
        <row r="12">
          <cell r="B12">
            <v>423517</v>
          </cell>
          <cell r="C12">
            <v>23.44</v>
          </cell>
          <cell r="D12">
            <v>535356</v>
          </cell>
          <cell r="E12">
            <v>27.9</v>
          </cell>
          <cell r="F12">
            <v>549130</v>
          </cell>
          <cell r="G12">
            <v>28.37</v>
          </cell>
        </row>
        <row r="13">
          <cell r="B13">
            <v>1806483</v>
          </cell>
          <cell r="C13">
            <v>100</v>
          </cell>
          <cell r="D13">
            <v>1918925</v>
          </cell>
          <cell r="F13">
            <v>1935435</v>
          </cell>
          <cell r="G13">
            <v>100</v>
          </cell>
        </row>
        <row r="14">
          <cell r="B14">
            <v>1373745</v>
          </cell>
          <cell r="C14">
            <v>76.05</v>
          </cell>
          <cell r="D14">
            <v>1475663</v>
          </cell>
          <cell r="E14">
            <v>76.900000000000006</v>
          </cell>
          <cell r="F14">
            <v>1494271</v>
          </cell>
          <cell r="G14">
            <v>77.209999999999994</v>
          </cell>
        </row>
      </sheetData>
      <sheetData sheetId="4">
        <row r="4">
          <cell r="B4">
            <v>995052</v>
          </cell>
          <cell r="C4">
            <v>90.81</v>
          </cell>
          <cell r="D4">
            <v>1031812</v>
          </cell>
          <cell r="E4">
            <v>87.51</v>
          </cell>
          <cell r="F4">
            <v>1034712</v>
          </cell>
          <cell r="G4">
            <v>87.37</v>
          </cell>
        </row>
        <row r="5">
          <cell r="B5">
            <v>103431</v>
          </cell>
          <cell r="C5">
            <v>9.44</v>
          </cell>
          <cell r="D5">
            <v>118449</v>
          </cell>
          <cell r="E5">
            <v>10.050000000000001</v>
          </cell>
          <cell r="F5">
            <v>120896</v>
          </cell>
          <cell r="G5">
            <v>10.210000000000001</v>
          </cell>
        </row>
        <row r="6">
          <cell r="B6">
            <v>891621</v>
          </cell>
          <cell r="C6">
            <v>81.37</v>
          </cell>
          <cell r="D6">
            <v>913363</v>
          </cell>
          <cell r="E6">
            <v>77.47</v>
          </cell>
          <cell r="F6">
            <v>913816</v>
          </cell>
          <cell r="G6">
            <v>77.16</v>
          </cell>
        </row>
        <row r="7">
          <cell r="B7">
            <v>68352</v>
          </cell>
          <cell r="C7">
            <v>6.24</v>
          </cell>
          <cell r="D7">
            <v>105705</v>
          </cell>
          <cell r="E7">
            <v>8.9700000000000006</v>
          </cell>
          <cell r="F7">
            <v>107254</v>
          </cell>
          <cell r="G7">
            <v>9.06</v>
          </cell>
        </row>
        <row r="8">
          <cell r="B8">
            <v>32397</v>
          </cell>
          <cell r="C8">
            <v>2.96</v>
          </cell>
          <cell r="D8">
            <v>41534</v>
          </cell>
          <cell r="E8">
            <v>3.52</v>
          </cell>
          <cell r="F8">
            <v>42372</v>
          </cell>
          <cell r="G8">
            <v>3.58</v>
          </cell>
        </row>
        <row r="9">
          <cell r="B9">
            <v>1095801</v>
          </cell>
          <cell r="D9">
            <v>1179051</v>
          </cell>
          <cell r="F9">
            <v>1184338</v>
          </cell>
          <cell r="G9">
            <v>100</v>
          </cell>
        </row>
      </sheetData>
      <sheetData sheetId="5">
        <row r="4">
          <cell r="C4">
            <v>1602658</v>
          </cell>
          <cell r="E4">
            <v>1545149</v>
          </cell>
          <cell r="G4">
            <v>1539550</v>
          </cell>
        </row>
        <row r="5">
          <cell r="C5">
            <v>364903</v>
          </cell>
          <cell r="E5">
            <v>440228</v>
          </cell>
          <cell r="G5">
            <v>469012</v>
          </cell>
        </row>
        <row r="6">
          <cell r="C6">
            <v>327005</v>
          </cell>
          <cell r="E6">
            <v>307439</v>
          </cell>
          <cell r="G6">
            <v>309184</v>
          </cell>
        </row>
        <row r="7">
          <cell r="C7">
            <v>189156</v>
          </cell>
          <cell r="E7">
            <v>176415</v>
          </cell>
          <cell r="G7">
            <v>173741</v>
          </cell>
        </row>
        <row r="8">
          <cell r="C8">
            <v>2483722</v>
          </cell>
          <cell r="E8">
            <v>2469231</v>
          </cell>
          <cell r="G8">
            <v>2491487</v>
          </cell>
        </row>
        <row r="9">
          <cell r="C9">
            <v>1402129</v>
          </cell>
          <cell r="E9">
            <v>1468324</v>
          </cell>
          <cell r="G9">
            <v>1468421</v>
          </cell>
        </row>
        <row r="10">
          <cell r="C10">
            <v>346015</v>
          </cell>
          <cell r="E10">
            <v>391129</v>
          </cell>
          <cell r="G10">
            <v>407724</v>
          </cell>
        </row>
        <row r="11">
          <cell r="C11">
            <v>58339</v>
          </cell>
          <cell r="E11">
            <v>59472</v>
          </cell>
          <cell r="G11">
            <v>59290</v>
          </cell>
        </row>
        <row r="12">
          <cell r="C12">
            <v>1806483</v>
          </cell>
          <cell r="E12">
            <v>1918925</v>
          </cell>
          <cell r="G12">
            <v>1935435</v>
          </cell>
        </row>
        <row r="13">
          <cell r="C13">
            <v>815793</v>
          </cell>
          <cell r="E13">
            <v>816571</v>
          </cell>
          <cell r="G13">
            <v>810471</v>
          </cell>
        </row>
        <row r="14">
          <cell r="C14">
            <v>173884</v>
          </cell>
          <cell r="E14">
            <v>239106</v>
          </cell>
          <cell r="G14">
            <v>248009</v>
          </cell>
        </row>
        <row r="15">
          <cell r="C15">
            <v>106124</v>
          </cell>
          <cell r="E15">
            <v>123374</v>
          </cell>
          <cell r="G15">
            <v>125858</v>
          </cell>
        </row>
        <row r="16">
          <cell r="C16">
            <v>1095801</v>
          </cell>
          <cell r="E16">
            <v>1179051</v>
          </cell>
          <cell r="G16">
            <v>1184338</v>
          </cell>
        </row>
        <row r="17">
          <cell r="C17">
            <v>3820580</v>
          </cell>
          <cell r="E17">
            <v>3830044</v>
          </cell>
          <cell r="G17">
            <v>3818442</v>
          </cell>
        </row>
        <row r="18">
          <cell r="C18">
            <v>884802</v>
          </cell>
          <cell r="E18">
            <v>1070463</v>
          </cell>
          <cell r="G18">
            <v>1124745</v>
          </cell>
        </row>
        <row r="19">
          <cell r="C19">
            <v>327005</v>
          </cell>
          <cell r="E19">
            <v>307439</v>
          </cell>
          <cell r="G19">
            <v>309184</v>
          </cell>
        </row>
        <row r="20">
          <cell r="C20">
            <v>353619</v>
          </cell>
          <cell r="E20">
            <v>359261</v>
          </cell>
          <cell r="G20">
            <v>358889</v>
          </cell>
        </row>
        <row r="21">
          <cell r="C21">
            <v>5386006</v>
          </cell>
          <cell r="E21">
            <v>5567207</v>
          </cell>
          <cell r="G21">
            <v>5611260</v>
          </cell>
        </row>
      </sheetData>
      <sheetData sheetId="6">
        <row r="5">
          <cell r="B5">
            <v>1379177</v>
          </cell>
          <cell r="C5">
            <v>583406</v>
          </cell>
          <cell r="D5">
            <v>506767</v>
          </cell>
          <cell r="E5">
            <v>22137</v>
          </cell>
          <cell r="F5">
            <v>2491487</v>
          </cell>
        </row>
        <row r="6">
          <cell r="B6">
            <v>1340307</v>
          </cell>
          <cell r="C6">
            <v>414344</v>
          </cell>
          <cell r="D6">
            <v>405593</v>
          </cell>
          <cell r="E6">
            <v>22059</v>
          </cell>
          <cell r="F6">
            <v>2182303</v>
          </cell>
        </row>
        <row r="7">
          <cell r="B7">
            <v>976015</v>
          </cell>
          <cell r="C7">
            <v>2790</v>
          </cell>
          <cell r="F7">
            <v>978805</v>
          </cell>
        </row>
        <row r="8">
          <cell r="B8">
            <v>364292</v>
          </cell>
          <cell r="C8">
            <v>411554</v>
          </cell>
          <cell r="D8">
            <v>405593</v>
          </cell>
          <cell r="E8">
            <v>22059</v>
          </cell>
          <cell r="F8">
            <v>1203498</v>
          </cell>
        </row>
        <row r="9">
          <cell r="B9">
            <v>38870</v>
          </cell>
          <cell r="C9">
            <v>169062</v>
          </cell>
          <cell r="D9">
            <v>101174</v>
          </cell>
          <cell r="E9">
            <v>78</v>
          </cell>
          <cell r="F9">
            <v>309184</v>
          </cell>
        </row>
        <row r="10">
          <cell r="B10">
            <v>240584</v>
          </cell>
          <cell r="C10">
            <v>229027</v>
          </cell>
          <cell r="D10">
            <v>1449672</v>
          </cell>
          <cell r="E10">
            <v>16152</v>
          </cell>
          <cell r="F10">
            <v>1935435</v>
          </cell>
        </row>
        <row r="11">
          <cell r="B11">
            <v>444144</v>
          </cell>
          <cell r="C11">
            <v>171928</v>
          </cell>
          <cell r="D11">
            <v>568259</v>
          </cell>
          <cell r="E11">
            <v>7</v>
          </cell>
          <cell r="F11">
            <v>1184338</v>
          </cell>
        </row>
        <row r="12">
          <cell r="B12">
            <v>2063905</v>
          </cell>
          <cell r="C12">
            <v>984361</v>
          </cell>
          <cell r="D12">
            <v>2524698</v>
          </cell>
          <cell r="E12">
            <v>38296</v>
          </cell>
          <cell r="F12">
            <v>5611260</v>
          </cell>
        </row>
        <row r="13">
          <cell r="B13">
            <v>1049020</v>
          </cell>
          <cell r="C13">
            <v>812509</v>
          </cell>
          <cell r="D13">
            <v>2423524</v>
          </cell>
          <cell r="E13">
            <v>38218</v>
          </cell>
          <cell r="F13">
            <v>4323271</v>
          </cell>
        </row>
      </sheetData>
      <sheetData sheetId="7">
        <row r="4">
          <cell r="B4">
            <v>1479081</v>
          </cell>
          <cell r="C4">
            <v>1357020</v>
          </cell>
          <cell r="D4">
            <v>902143.9</v>
          </cell>
          <cell r="E4">
            <v>3738245</v>
          </cell>
          <cell r="F4">
            <v>52735305</v>
          </cell>
        </row>
        <row r="5">
          <cell r="B5">
            <v>502852.2</v>
          </cell>
          <cell r="C5">
            <v>335692.4</v>
          </cell>
          <cell r="D5">
            <v>165784.1</v>
          </cell>
          <cell r="E5">
            <v>1004329</v>
          </cell>
          <cell r="F5">
            <v>12252917</v>
          </cell>
        </row>
        <row r="6">
          <cell r="B6">
            <v>181848.6</v>
          </cell>
          <cell r="C6">
            <v>72909.539999999994</v>
          </cell>
          <cell r="D6">
            <v>54853.46</v>
          </cell>
          <cell r="E6">
            <v>309611.59999999998</v>
          </cell>
          <cell r="F6">
            <v>2164781</v>
          </cell>
        </row>
        <row r="7">
          <cell r="B7">
            <v>321003.59999999998</v>
          </cell>
          <cell r="C7">
            <v>262782.8</v>
          </cell>
          <cell r="D7">
            <v>110930.7</v>
          </cell>
          <cell r="E7">
            <v>694717.1</v>
          </cell>
          <cell r="F7">
            <v>10088136</v>
          </cell>
        </row>
        <row r="8">
          <cell r="B8">
            <v>1981933</v>
          </cell>
          <cell r="C8">
            <v>1692713</v>
          </cell>
          <cell r="D8">
            <v>1067928</v>
          </cell>
          <cell r="E8">
            <v>4742574</v>
          </cell>
          <cell r="F8">
            <v>64988222</v>
          </cell>
        </row>
        <row r="9">
          <cell r="B9">
            <v>69557.77</v>
          </cell>
          <cell r="C9">
            <v>70222.89</v>
          </cell>
          <cell r="D9">
            <v>29255.01</v>
          </cell>
          <cell r="E9">
            <v>169035.7</v>
          </cell>
          <cell r="F9">
            <v>1886693</v>
          </cell>
        </row>
        <row r="10">
          <cell r="B10">
            <v>14713.37</v>
          </cell>
          <cell r="C10">
            <v>15018.32</v>
          </cell>
          <cell r="D10">
            <v>6832.1</v>
          </cell>
          <cell r="E10">
            <v>36563.79</v>
          </cell>
          <cell r="F10">
            <v>383626</v>
          </cell>
        </row>
        <row r="11">
          <cell r="B11">
            <v>13102.57</v>
          </cell>
          <cell r="C11">
            <v>15443.96</v>
          </cell>
          <cell r="D11">
            <v>8305.75</v>
          </cell>
          <cell r="E11">
            <v>36852.28</v>
          </cell>
          <cell r="F11">
            <v>364413</v>
          </cell>
        </row>
        <row r="12">
          <cell r="B12">
            <v>12458.98</v>
          </cell>
          <cell r="C12">
            <v>8177.06</v>
          </cell>
          <cell r="D12">
            <v>3947.93</v>
          </cell>
          <cell r="E12">
            <v>24583.97</v>
          </cell>
          <cell r="F12">
            <v>282107</v>
          </cell>
        </row>
        <row r="13">
          <cell r="B13">
            <v>29282.85</v>
          </cell>
          <cell r="C13">
            <v>31583.55</v>
          </cell>
          <cell r="D13">
            <v>10169.23</v>
          </cell>
          <cell r="E13">
            <v>71035.63</v>
          </cell>
          <cell r="F13">
            <v>856547</v>
          </cell>
        </row>
        <row r="15">
          <cell r="B15">
            <v>2051515</v>
          </cell>
          <cell r="C15">
            <v>1762936</v>
          </cell>
          <cell r="D15">
            <v>1097183</v>
          </cell>
          <cell r="E15">
            <v>4911633</v>
          </cell>
          <cell r="F15">
            <v>66874915</v>
          </cell>
        </row>
      </sheetData>
      <sheetData sheetId="8">
        <row r="4">
          <cell r="A4" t="str">
            <v>Auvergne-Rhône-Alpes</v>
          </cell>
          <cell r="B4">
            <v>597285</v>
          </cell>
          <cell r="C4">
            <v>601748</v>
          </cell>
        </row>
        <row r="5">
          <cell r="A5" t="str">
            <v>Bourgogne-Franche-Comté</v>
          </cell>
          <cell r="B5">
            <v>215929</v>
          </cell>
          <cell r="C5">
            <v>217972</v>
          </cell>
        </row>
        <row r="6">
          <cell r="A6" t="str">
            <v>Bretagne</v>
          </cell>
          <cell r="B6">
            <v>261515</v>
          </cell>
          <cell r="C6">
            <v>264225</v>
          </cell>
        </row>
        <row r="7">
          <cell r="A7" t="str">
            <v>Centre-Val de Loire</v>
          </cell>
          <cell r="B7">
            <v>188987</v>
          </cell>
          <cell r="C7">
            <v>190282</v>
          </cell>
        </row>
        <row r="8">
          <cell r="A8" t="str">
            <v>Corse</v>
          </cell>
          <cell r="B8">
            <v>29010</v>
          </cell>
          <cell r="C8">
            <v>29340</v>
          </cell>
        </row>
        <row r="9">
          <cell r="A9" t="str">
            <v>Grand-Est</v>
          </cell>
          <cell r="B9">
            <v>407548</v>
          </cell>
          <cell r="C9">
            <v>410112</v>
          </cell>
        </row>
        <row r="10">
          <cell r="A10" t="str">
            <v>Hauts-de-France</v>
          </cell>
          <cell r="B10">
            <v>454527</v>
          </cell>
          <cell r="C10">
            <v>454982</v>
          </cell>
        </row>
        <row r="11">
          <cell r="A11" t="str">
            <v>Île-de-France</v>
          </cell>
          <cell r="B11">
            <v>1068775</v>
          </cell>
          <cell r="C11">
            <v>1076111</v>
          </cell>
        </row>
        <row r="12">
          <cell r="A12" t="str">
            <v>Normandie</v>
          </cell>
          <cell r="B12">
            <v>256201</v>
          </cell>
          <cell r="C12">
            <v>257063</v>
          </cell>
        </row>
        <row r="13">
          <cell r="A13" t="str">
            <v>Nouvelle-Aquitaine</v>
          </cell>
          <cell r="B13">
            <v>476108</v>
          </cell>
          <cell r="C13">
            <v>479314</v>
          </cell>
        </row>
        <row r="14">
          <cell r="A14" t="str">
            <v>Occitanie</v>
          </cell>
          <cell r="B14">
            <v>461097</v>
          </cell>
          <cell r="C14">
            <v>469554</v>
          </cell>
        </row>
        <row r="15">
          <cell r="A15" t="str">
            <v>Pays de la Loire</v>
          </cell>
          <cell r="B15">
            <v>264912</v>
          </cell>
          <cell r="C15">
            <v>267878</v>
          </cell>
        </row>
        <row r="16">
          <cell r="A16" t="str">
            <v>Provence-Alpes-Côte d'Azur</v>
          </cell>
          <cell r="B16">
            <v>402656</v>
          </cell>
          <cell r="C16">
            <v>405586</v>
          </cell>
        </row>
        <row r="17">
          <cell r="A17" t="str">
            <v>France métropolitaine</v>
          </cell>
          <cell r="B17">
            <v>5084550</v>
          </cell>
          <cell r="C17">
            <v>5124167</v>
          </cell>
        </row>
        <row r="19">
          <cell r="A19" t="str">
            <v>Guadeloupe</v>
          </cell>
          <cell r="B19">
            <v>37982</v>
          </cell>
          <cell r="C19">
            <v>38531</v>
          </cell>
        </row>
        <row r="20">
          <cell r="A20" t="str">
            <v>Martinique</v>
          </cell>
          <cell r="B20">
            <v>38518</v>
          </cell>
          <cell r="C20">
            <v>38255</v>
          </cell>
        </row>
        <row r="21">
          <cell r="A21" t="str">
            <v>Guyane</v>
          </cell>
          <cell r="B21">
            <v>24976</v>
          </cell>
          <cell r="C21">
            <v>25582</v>
          </cell>
        </row>
        <row r="22">
          <cell r="A22" t="str">
            <v>La Réunion</v>
          </cell>
          <cell r="B22">
            <v>73742</v>
          </cell>
          <cell r="C22">
            <v>75541</v>
          </cell>
        </row>
      </sheetData>
      <sheetData sheetId="9"/>
      <sheetData sheetId="10">
        <row r="5">
          <cell r="E5">
            <v>1</v>
          </cell>
          <cell r="F5">
            <v>1</v>
          </cell>
          <cell r="G5" t="str">
            <v>.</v>
          </cell>
        </row>
        <row r="6">
          <cell r="B6">
            <v>8</v>
          </cell>
          <cell r="C6">
            <v>34</v>
          </cell>
          <cell r="D6" t="str">
            <v>.</v>
          </cell>
          <cell r="F6">
            <v>69</v>
          </cell>
          <cell r="G6">
            <v>184</v>
          </cell>
        </row>
        <row r="7">
          <cell r="B7">
            <v>33</v>
          </cell>
          <cell r="C7">
            <v>96</v>
          </cell>
          <cell r="D7">
            <v>10</v>
          </cell>
          <cell r="E7">
            <v>9</v>
          </cell>
          <cell r="F7">
            <v>212</v>
          </cell>
          <cell r="G7">
            <v>505</v>
          </cell>
        </row>
        <row r="8">
          <cell r="B8">
            <v>95</v>
          </cell>
          <cell r="C8">
            <v>181</v>
          </cell>
          <cell r="D8">
            <v>25</v>
          </cell>
          <cell r="E8">
            <v>18</v>
          </cell>
          <cell r="F8">
            <v>405</v>
          </cell>
          <cell r="G8">
            <v>753</v>
          </cell>
        </row>
        <row r="9">
          <cell r="B9">
            <v>654</v>
          </cell>
          <cell r="C9">
            <v>1841</v>
          </cell>
          <cell r="D9">
            <v>844</v>
          </cell>
          <cell r="E9">
            <v>249</v>
          </cell>
          <cell r="F9">
            <v>1702</v>
          </cell>
          <cell r="G9">
            <v>1766</v>
          </cell>
        </row>
        <row r="10">
          <cell r="B10">
            <v>2556</v>
          </cell>
          <cell r="C10">
            <v>6032</v>
          </cell>
          <cell r="D10">
            <v>2356</v>
          </cell>
          <cell r="E10">
            <v>610</v>
          </cell>
          <cell r="F10">
            <v>3830</v>
          </cell>
          <cell r="G10">
            <v>2926</v>
          </cell>
        </row>
        <row r="11">
          <cell r="B11">
            <v>4577</v>
          </cell>
          <cell r="C11">
            <v>10549</v>
          </cell>
          <cell r="D11">
            <v>3746</v>
          </cell>
          <cell r="E11">
            <v>940</v>
          </cell>
          <cell r="F11">
            <v>5586</v>
          </cell>
          <cell r="G11">
            <v>3861</v>
          </cell>
        </row>
        <row r="12">
          <cell r="B12">
            <v>6870</v>
          </cell>
          <cell r="C12">
            <v>14350</v>
          </cell>
          <cell r="D12">
            <v>6327</v>
          </cell>
          <cell r="E12">
            <v>1246</v>
          </cell>
          <cell r="F12">
            <v>6724</v>
          </cell>
          <cell r="G12">
            <v>4548</v>
          </cell>
        </row>
        <row r="13">
          <cell r="B13">
            <v>10805</v>
          </cell>
          <cell r="C13">
            <v>17580</v>
          </cell>
          <cell r="D13">
            <v>10438</v>
          </cell>
          <cell r="E13">
            <v>1894</v>
          </cell>
          <cell r="F13">
            <v>7927</v>
          </cell>
          <cell r="G13">
            <v>5128</v>
          </cell>
        </row>
        <row r="14">
          <cell r="B14">
            <v>15592</v>
          </cell>
          <cell r="C14">
            <v>20988</v>
          </cell>
          <cell r="D14">
            <v>14387</v>
          </cell>
          <cell r="E14">
            <v>2733</v>
          </cell>
          <cell r="F14">
            <v>9573</v>
          </cell>
          <cell r="G14">
            <v>6131</v>
          </cell>
        </row>
        <row r="15">
          <cell r="B15">
            <v>19585</v>
          </cell>
          <cell r="C15">
            <v>22616</v>
          </cell>
          <cell r="D15">
            <v>18235</v>
          </cell>
          <cell r="E15">
            <v>4252</v>
          </cell>
          <cell r="F15">
            <v>10791</v>
          </cell>
          <cell r="G15">
            <v>7209</v>
          </cell>
        </row>
        <row r="16">
          <cell r="B16">
            <v>21242</v>
          </cell>
          <cell r="C16">
            <v>23618</v>
          </cell>
          <cell r="D16">
            <v>20643</v>
          </cell>
          <cell r="E16">
            <v>5756</v>
          </cell>
          <cell r="F16">
            <v>12083</v>
          </cell>
          <cell r="G16">
            <v>7754</v>
          </cell>
        </row>
        <row r="17">
          <cell r="B17">
            <v>22524</v>
          </cell>
          <cell r="C17">
            <v>23151</v>
          </cell>
          <cell r="D17">
            <v>21524</v>
          </cell>
          <cell r="E17">
            <v>6371</v>
          </cell>
          <cell r="F17">
            <v>12820</v>
          </cell>
          <cell r="G17">
            <v>8811</v>
          </cell>
        </row>
        <row r="18">
          <cell r="B18">
            <v>23914</v>
          </cell>
          <cell r="C18">
            <v>24014</v>
          </cell>
          <cell r="D18">
            <v>22641</v>
          </cell>
          <cell r="E18">
            <v>7039</v>
          </cell>
          <cell r="F18">
            <v>14407</v>
          </cell>
          <cell r="G18">
            <v>9602</v>
          </cell>
        </row>
        <row r="19">
          <cell r="B19">
            <v>24487</v>
          </cell>
          <cell r="C19">
            <v>23141</v>
          </cell>
          <cell r="D19">
            <v>23127</v>
          </cell>
          <cell r="E19">
            <v>6746</v>
          </cell>
          <cell r="F19">
            <v>15653</v>
          </cell>
          <cell r="G19">
            <v>10646</v>
          </cell>
        </row>
        <row r="20">
          <cell r="B20">
            <v>25008</v>
          </cell>
          <cell r="C20">
            <v>22786</v>
          </cell>
          <cell r="D20">
            <v>23409</v>
          </cell>
          <cell r="E20">
            <v>6522</v>
          </cell>
          <cell r="F20">
            <v>16920</v>
          </cell>
          <cell r="G20">
            <v>11095</v>
          </cell>
        </row>
        <row r="21">
          <cell r="B21">
            <v>26352</v>
          </cell>
          <cell r="C21">
            <v>22275</v>
          </cell>
          <cell r="D21">
            <v>23945</v>
          </cell>
          <cell r="E21">
            <v>6663</v>
          </cell>
          <cell r="F21">
            <v>18110</v>
          </cell>
          <cell r="G21">
            <v>11900</v>
          </cell>
        </row>
        <row r="22">
          <cell r="B22">
            <v>27836</v>
          </cell>
          <cell r="C22">
            <v>22211</v>
          </cell>
          <cell r="D22">
            <v>24553</v>
          </cell>
          <cell r="E22">
            <v>6488</v>
          </cell>
          <cell r="F22">
            <v>19178</v>
          </cell>
          <cell r="G22">
            <v>12497</v>
          </cell>
        </row>
        <row r="23">
          <cell r="B23">
            <v>28524</v>
          </cell>
          <cell r="C23">
            <v>21727</v>
          </cell>
          <cell r="D23">
            <v>24551</v>
          </cell>
          <cell r="E23">
            <v>6427</v>
          </cell>
          <cell r="F23">
            <v>19943</v>
          </cell>
          <cell r="G23">
            <v>12946</v>
          </cell>
        </row>
        <row r="24">
          <cell r="B24">
            <v>30138</v>
          </cell>
          <cell r="C24">
            <v>21802</v>
          </cell>
          <cell r="D24">
            <v>24806</v>
          </cell>
          <cell r="E24">
            <v>6228</v>
          </cell>
          <cell r="F24">
            <v>20903</v>
          </cell>
          <cell r="G24">
            <v>13245</v>
          </cell>
        </row>
        <row r="25">
          <cell r="B25">
            <v>31709</v>
          </cell>
          <cell r="C25">
            <v>22218</v>
          </cell>
          <cell r="D25">
            <v>24457</v>
          </cell>
          <cell r="E25">
            <v>6029</v>
          </cell>
          <cell r="F25">
            <v>21704</v>
          </cell>
          <cell r="G25">
            <v>13928</v>
          </cell>
        </row>
        <row r="26">
          <cell r="B26">
            <v>32699</v>
          </cell>
          <cell r="C26">
            <v>22491</v>
          </cell>
          <cell r="D26">
            <v>23929</v>
          </cell>
          <cell r="E26">
            <v>5657</v>
          </cell>
          <cell r="F26">
            <v>22389</v>
          </cell>
          <cell r="G26">
            <v>14110</v>
          </cell>
        </row>
        <row r="27">
          <cell r="B27">
            <v>33989</v>
          </cell>
          <cell r="C27">
            <v>23018</v>
          </cell>
          <cell r="D27">
            <v>23485</v>
          </cell>
          <cell r="E27">
            <v>5775</v>
          </cell>
          <cell r="F27">
            <v>23092</v>
          </cell>
          <cell r="G27">
            <v>14699</v>
          </cell>
        </row>
        <row r="28">
          <cell r="B28">
            <v>36319</v>
          </cell>
          <cell r="C28">
            <v>24805</v>
          </cell>
          <cell r="D28">
            <v>25305</v>
          </cell>
          <cell r="E28">
            <v>6069</v>
          </cell>
          <cell r="F28">
            <v>25669</v>
          </cell>
          <cell r="G28">
            <v>16312</v>
          </cell>
        </row>
        <row r="29">
          <cell r="B29">
            <v>38804</v>
          </cell>
          <cell r="C29">
            <v>25945</v>
          </cell>
          <cell r="D29">
            <v>25168</v>
          </cell>
          <cell r="E29">
            <v>6151</v>
          </cell>
          <cell r="F29">
            <v>26778</v>
          </cell>
          <cell r="G29">
            <v>17232</v>
          </cell>
        </row>
        <row r="30">
          <cell r="B30">
            <v>41461</v>
          </cell>
          <cell r="C30">
            <v>26996</v>
          </cell>
          <cell r="D30">
            <v>25086</v>
          </cell>
          <cell r="E30">
            <v>6136</v>
          </cell>
          <cell r="F30">
            <v>28292</v>
          </cell>
          <cell r="G30">
            <v>17708</v>
          </cell>
        </row>
        <row r="31">
          <cell r="B31">
            <v>41374</v>
          </cell>
          <cell r="C31">
            <v>26844</v>
          </cell>
          <cell r="D31">
            <v>23610</v>
          </cell>
          <cell r="E31">
            <v>5955</v>
          </cell>
          <cell r="F31">
            <v>27887</v>
          </cell>
          <cell r="G31">
            <v>17693</v>
          </cell>
        </row>
        <row r="32">
          <cell r="B32">
            <v>42272</v>
          </cell>
          <cell r="C32">
            <v>29148</v>
          </cell>
          <cell r="D32">
            <v>22571</v>
          </cell>
          <cell r="E32">
            <v>5859</v>
          </cell>
          <cell r="F32">
            <v>27974</v>
          </cell>
          <cell r="G32">
            <v>18105</v>
          </cell>
        </row>
        <row r="33">
          <cell r="B33">
            <v>43669</v>
          </cell>
          <cell r="C33">
            <v>30342</v>
          </cell>
          <cell r="D33">
            <v>22221</v>
          </cell>
          <cell r="E33">
            <v>5968</v>
          </cell>
          <cell r="F33">
            <v>29213</v>
          </cell>
          <cell r="G33">
            <v>19130</v>
          </cell>
        </row>
        <row r="34">
          <cell r="B34">
            <v>42501</v>
          </cell>
          <cell r="C34">
            <v>29989</v>
          </cell>
          <cell r="D34">
            <v>21767</v>
          </cell>
          <cell r="E34">
            <v>5730</v>
          </cell>
          <cell r="F34">
            <v>29751</v>
          </cell>
          <cell r="G34">
            <v>19253</v>
          </cell>
        </row>
        <row r="35">
          <cell r="B35">
            <v>42930</v>
          </cell>
          <cell r="C35">
            <v>31104</v>
          </cell>
          <cell r="D35">
            <v>22384</v>
          </cell>
          <cell r="E35">
            <v>6106</v>
          </cell>
          <cell r="F35">
            <v>31321</v>
          </cell>
          <cell r="G35">
            <v>20864</v>
          </cell>
        </row>
        <row r="36">
          <cell r="B36">
            <v>44503</v>
          </cell>
          <cell r="C36">
            <v>32609</v>
          </cell>
          <cell r="D36">
            <v>23752</v>
          </cell>
          <cell r="E36">
            <v>6558</v>
          </cell>
          <cell r="F36">
            <v>34674</v>
          </cell>
          <cell r="G36">
            <v>23008</v>
          </cell>
        </row>
        <row r="37">
          <cell r="B37">
            <v>46077</v>
          </cell>
          <cell r="C37">
            <v>33414</v>
          </cell>
          <cell r="D37">
            <v>25347</v>
          </cell>
          <cell r="E37">
            <v>6890</v>
          </cell>
          <cell r="F37">
            <v>37733</v>
          </cell>
          <cell r="G37">
            <v>25075</v>
          </cell>
        </row>
        <row r="38">
          <cell r="B38">
            <v>46942</v>
          </cell>
          <cell r="C38">
            <v>33384</v>
          </cell>
          <cell r="D38">
            <v>26375</v>
          </cell>
          <cell r="E38">
            <v>6908</v>
          </cell>
          <cell r="F38">
            <v>39017</v>
          </cell>
          <cell r="G38">
            <v>25672</v>
          </cell>
        </row>
        <row r="39">
          <cell r="B39">
            <v>46093</v>
          </cell>
          <cell r="C39">
            <v>33066</v>
          </cell>
          <cell r="D39">
            <v>26406</v>
          </cell>
          <cell r="E39">
            <v>6981</v>
          </cell>
          <cell r="F39">
            <v>39683</v>
          </cell>
          <cell r="G39">
            <v>25439</v>
          </cell>
        </row>
        <row r="40">
          <cell r="B40">
            <v>44475</v>
          </cell>
          <cell r="C40">
            <v>31992</v>
          </cell>
          <cell r="D40">
            <v>25586</v>
          </cell>
          <cell r="E40">
            <v>6773</v>
          </cell>
          <cell r="F40">
            <v>39172</v>
          </cell>
          <cell r="G40">
            <v>25041</v>
          </cell>
        </row>
        <row r="41">
          <cell r="B41">
            <v>42291</v>
          </cell>
          <cell r="C41">
            <v>30671</v>
          </cell>
          <cell r="D41">
            <v>25130</v>
          </cell>
          <cell r="E41">
            <v>6744</v>
          </cell>
          <cell r="F41">
            <v>39235</v>
          </cell>
          <cell r="G41">
            <v>24416</v>
          </cell>
        </row>
        <row r="42">
          <cell r="B42">
            <v>39740</v>
          </cell>
          <cell r="C42">
            <v>29128</v>
          </cell>
          <cell r="D42">
            <v>24809</v>
          </cell>
          <cell r="E42">
            <v>6790</v>
          </cell>
          <cell r="F42">
            <v>39026</v>
          </cell>
          <cell r="G42">
            <v>24299</v>
          </cell>
        </row>
        <row r="43">
          <cell r="B43">
            <v>38437</v>
          </cell>
          <cell r="C43">
            <v>27934</v>
          </cell>
          <cell r="D43">
            <v>24167</v>
          </cell>
          <cell r="E43">
            <v>6625</v>
          </cell>
          <cell r="F43">
            <v>39715</v>
          </cell>
          <cell r="G43">
            <v>24437</v>
          </cell>
        </row>
        <row r="44">
          <cell r="B44">
            <v>37849</v>
          </cell>
          <cell r="C44">
            <v>27095</v>
          </cell>
          <cell r="D44">
            <v>24773</v>
          </cell>
          <cell r="E44">
            <v>7016</v>
          </cell>
          <cell r="F44">
            <v>41260</v>
          </cell>
          <cell r="G44">
            <v>25403</v>
          </cell>
        </row>
        <row r="45">
          <cell r="B45">
            <v>37012</v>
          </cell>
          <cell r="C45">
            <v>26072</v>
          </cell>
          <cell r="D45">
            <v>24227</v>
          </cell>
          <cell r="E45">
            <v>7054</v>
          </cell>
          <cell r="F45">
            <v>41823</v>
          </cell>
          <cell r="G45">
            <v>25896</v>
          </cell>
        </row>
        <row r="46">
          <cell r="B46">
            <v>37096</v>
          </cell>
          <cell r="C46">
            <v>25174</v>
          </cell>
          <cell r="D46">
            <v>24520</v>
          </cell>
          <cell r="E46">
            <v>7110</v>
          </cell>
          <cell r="F46">
            <v>42658</v>
          </cell>
          <cell r="G46">
            <v>26509</v>
          </cell>
        </row>
        <row r="47">
          <cell r="B47">
            <v>36618</v>
          </cell>
          <cell r="C47">
            <v>24187</v>
          </cell>
          <cell r="D47">
            <v>24141</v>
          </cell>
          <cell r="E47">
            <v>7365</v>
          </cell>
          <cell r="F47">
            <v>41305</v>
          </cell>
          <cell r="G47">
            <v>25992</v>
          </cell>
        </row>
        <row r="48">
          <cell r="B48">
            <v>34983</v>
          </cell>
          <cell r="C48">
            <v>22781</v>
          </cell>
          <cell r="D48">
            <v>21387</v>
          </cell>
          <cell r="E48">
            <v>6810</v>
          </cell>
          <cell r="F48">
            <v>38779</v>
          </cell>
          <cell r="G48">
            <v>24524</v>
          </cell>
        </row>
        <row r="49">
          <cell r="B49">
            <v>34171</v>
          </cell>
          <cell r="C49">
            <v>22247</v>
          </cell>
          <cell r="D49">
            <v>19638</v>
          </cell>
          <cell r="E49">
            <v>6791</v>
          </cell>
          <cell r="F49">
            <v>38038</v>
          </cell>
          <cell r="G49">
            <v>24328</v>
          </cell>
        </row>
        <row r="50">
          <cell r="B50">
            <v>31884</v>
          </cell>
          <cell r="C50">
            <v>20592</v>
          </cell>
          <cell r="D50">
            <v>17342</v>
          </cell>
          <cell r="E50">
            <v>6372</v>
          </cell>
          <cell r="F50">
            <v>35891</v>
          </cell>
          <cell r="G50">
            <v>23544</v>
          </cell>
        </row>
        <row r="51">
          <cell r="B51">
            <v>28806</v>
          </cell>
          <cell r="C51">
            <v>18326</v>
          </cell>
          <cell r="D51">
            <v>14442</v>
          </cell>
          <cell r="E51">
            <v>5307</v>
          </cell>
          <cell r="F51">
            <v>32746</v>
          </cell>
          <cell r="G51">
            <v>17965</v>
          </cell>
        </row>
        <row r="52">
          <cell r="B52">
            <v>23984</v>
          </cell>
          <cell r="C52">
            <v>15418</v>
          </cell>
          <cell r="D52">
            <v>10471</v>
          </cell>
          <cell r="E52">
            <v>4225</v>
          </cell>
          <cell r="F52">
            <v>27957</v>
          </cell>
          <cell r="G52">
            <v>13315</v>
          </cell>
        </row>
        <row r="53">
          <cell r="B53">
            <v>15855</v>
          </cell>
          <cell r="C53">
            <v>11424</v>
          </cell>
          <cell r="D53">
            <v>6105</v>
          </cell>
          <cell r="E53">
            <v>3099</v>
          </cell>
          <cell r="F53">
            <v>17096</v>
          </cell>
          <cell r="G53">
            <v>8467</v>
          </cell>
        </row>
        <row r="54">
          <cell r="B54">
            <v>10050</v>
          </cell>
          <cell r="C54">
            <v>8363</v>
          </cell>
          <cell r="D54">
            <v>3615</v>
          </cell>
          <cell r="E54">
            <v>2331</v>
          </cell>
          <cell r="F54">
            <v>10970</v>
          </cell>
          <cell r="G54">
            <v>5684</v>
          </cell>
        </row>
        <row r="55">
          <cell r="B55">
            <v>6886</v>
          </cell>
          <cell r="C55">
            <v>6273</v>
          </cell>
          <cell r="D55">
            <v>2550</v>
          </cell>
          <cell r="E55">
            <v>1910</v>
          </cell>
          <cell r="F55">
            <v>7723</v>
          </cell>
          <cell r="G55">
            <v>4083</v>
          </cell>
        </row>
        <row r="56">
          <cell r="B56">
            <v>4468</v>
          </cell>
          <cell r="C56">
            <v>4102</v>
          </cell>
          <cell r="D56">
            <v>1523</v>
          </cell>
          <cell r="E56">
            <v>1451</v>
          </cell>
          <cell r="F56">
            <v>5389</v>
          </cell>
          <cell r="G56">
            <v>2808</v>
          </cell>
        </row>
        <row r="57">
          <cell r="B57">
            <v>1754</v>
          </cell>
          <cell r="C57">
            <v>2000</v>
          </cell>
          <cell r="D57">
            <v>788</v>
          </cell>
          <cell r="E57">
            <v>955</v>
          </cell>
          <cell r="F57">
            <v>2463</v>
          </cell>
          <cell r="G57">
            <v>1242</v>
          </cell>
        </row>
        <row r="58">
          <cell r="B58">
            <v>755</v>
          </cell>
          <cell r="C58">
            <v>1036</v>
          </cell>
          <cell r="D58">
            <v>429</v>
          </cell>
          <cell r="E58">
            <v>660</v>
          </cell>
          <cell r="F58">
            <v>1047</v>
          </cell>
          <cell r="G58">
            <v>495</v>
          </cell>
        </row>
        <row r="59">
          <cell r="B59">
            <v>268</v>
          </cell>
          <cell r="C59">
            <v>478</v>
          </cell>
          <cell r="D59">
            <v>272</v>
          </cell>
          <cell r="E59">
            <v>515</v>
          </cell>
          <cell r="F59">
            <v>515</v>
          </cell>
          <cell r="G59">
            <v>297</v>
          </cell>
        </row>
        <row r="60">
          <cell r="B60">
            <v>198</v>
          </cell>
          <cell r="C60">
            <v>340</v>
          </cell>
          <cell r="D60">
            <v>165</v>
          </cell>
          <cell r="E60">
            <v>449</v>
          </cell>
          <cell r="F60">
            <v>342</v>
          </cell>
          <cell r="G60">
            <v>222</v>
          </cell>
        </row>
        <row r="61">
          <cell r="B61">
            <v>150</v>
          </cell>
          <cell r="C61">
            <v>260</v>
          </cell>
          <cell r="D61">
            <v>112</v>
          </cell>
          <cell r="E61">
            <v>382</v>
          </cell>
          <cell r="F61">
            <v>252</v>
          </cell>
          <cell r="G61">
            <v>191</v>
          </cell>
        </row>
        <row r="62">
          <cell r="B62">
            <v>105</v>
          </cell>
          <cell r="C62">
            <v>229</v>
          </cell>
          <cell r="D62">
            <v>81</v>
          </cell>
          <cell r="E62">
            <v>321</v>
          </cell>
          <cell r="F62">
            <v>159</v>
          </cell>
          <cell r="G62">
            <v>147</v>
          </cell>
        </row>
        <row r="63">
          <cell r="B63">
            <v>86</v>
          </cell>
          <cell r="C63">
            <v>231</v>
          </cell>
          <cell r="D63">
            <v>41</v>
          </cell>
          <cell r="E63">
            <v>177</v>
          </cell>
          <cell r="F63">
            <v>124</v>
          </cell>
          <cell r="G63">
            <v>127</v>
          </cell>
        </row>
        <row r="64">
          <cell r="B64">
            <v>69</v>
          </cell>
          <cell r="C64">
            <v>174</v>
          </cell>
          <cell r="D64">
            <v>32</v>
          </cell>
          <cell r="E64">
            <v>110</v>
          </cell>
          <cell r="F64">
            <v>78</v>
          </cell>
          <cell r="G64">
            <v>95</v>
          </cell>
        </row>
        <row r="65">
          <cell r="B65">
            <v>41</v>
          </cell>
          <cell r="C65">
            <v>96</v>
          </cell>
          <cell r="D65">
            <v>17</v>
          </cell>
          <cell r="E65">
            <v>54</v>
          </cell>
          <cell r="F65">
            <v>42</v>
          </cell>
          <cell r="G65">
            <v>58</v>
          </cell>
        </row>
        <row r="66">
          <cell r="B66">
            <v>16</v>
          </cell>
          <cell r="C66">
            <v>53</v>
          </cell>
          <cell r="D66">
            <v>8</v>
          </cell>
          <cell r="E66">
            <v>43</v>
          </cell>
          <cell r="F66">
            <v>30</v>
          </cell>
          <cell r="G66">
            <v>46</v>
          </cell>
        </row>
        <row r="67">
          <cell r="B67">
            <v>14</v>
          </cell>
          <cell r="C67">
            <v>43</v>
          </cell>
          <cell r="D67">
            <v>5</v>
          </cell>
          <cell r="E67">
            <v>22</v>
          </cell>
          <cell r="F67">
            <v>17</v>
          </cell>
          <cell r="G67">
            <v>32</v>
          </cell>
        </row>
        <row r="68">
          <cell r="B68">
            <v>14</v>
          </cell>
          <cell r="C68">
            <v>32</v>
          </cell>
          <cell r="D68">
            <v>6</v>
          </cell>
          <cell r="E68">
            <v>25</v>
          </cell>
          <cell r="F68">
            <v>11</v>
          </cell>
          <cell r="G68">
            <v>20</v>
          </cell>
        </row>
        <row r="69">
          <cell r="B69">
            <v>5</v>
          </cell>
          <cell r="C69">
            <v>22</v>
          </cell>
          <cell r="D69">
            <v>1</v>
          </cell>
          <cell r="E69">
            <v>12</v>
          </cell>
          <cell r="F69">
            <v>9</v>
          </cell>
          <cell r="G69">
            <v>12</v>
          </cell>
        </row>
        <row r="70">
          <cell r="B70" t="str">
            <v>.</v>
          </cell>
          <cell r="C70">
            <v>21</v>
          </cell>
          <cell r="D70">
            <v>3</v>
          </cell>
          <cell r="E70">
            <v>10</v>
          </cell>
          <cell r="F70">
            <v>5</v>
          </cell>
          <cell r="G70">
            <v>10</v>
          </cell>
        </row>
        <row r="71">
          <cell r="B71">
            <v>5</v>
          </cell>
          <cell r="C71">
            <v>13</v>
          </cell>
          <cell r="D71">
            <v>3</v>
          </cell>
          <cell r="E71">
            <v>11</v>
          </cell>
          <cell r="F71">
            <v>1</v>
          </cell>
          <cell r="G71">
            <v>5</v>
          </cell>
        </row>
        <row r="72">
          <cell r="B72">
            <v>1</v>
          </cell>
          <cell r="C72">
            <v>10</v>
          </cell>
          <cell r="D72">
            <v>2</v>
          </cell>
          <cell r="E72">
            <v>3</v>
          </cell>
          <cell r="F72">
            <v>2</v>
          </cell>
          <cell r="G72">
            <v>5</v>
          </cell>
        </row>
        <row r="73">
          <cell r="C73">
            <v>2</v>
          </cell>
          <cell r="D73" t="str">
            <v>.</v>
          </cell>
          <cell r="E73">
            <v>7</v>
          </cell>
          <cell r="F73">
            <v>1</v>
          </cell>
          <cell r="G73">
            <v>3</v>
          </cell>
        </row>
        <row r="74">
          <cell r="B74">
            <v>3</v>
          </cell>
          <cell r="C74">
            <v>9</v>
          </cell>
          <cell r="D74" t="str">
            <v>.</v>
          </cell>
          <cell r="E74">
            <v>2</v>
          </cell>
          <cell r="F74" t="str">
            <v>.</v>
          </cell>
          <cell r="G74">
            <v>3</v>
          </cell>
        </row>
        <row r="75">
          <cell r="B75" t="str">
            <v>.</v>
          </cell>
          <cell r="C75">
            <v>3</v>
          </cell>
          <cell r="E75">
            <v>2</v>
          </cell>
          <cell r="F75">
            <v>5</v>
          </cell>
          <cell r="G75">
            <v>2</v>
          </cell>
        </row>
        <row r="76">
          <cell r="B76">
            <v>1</v>
          </cell>
          <cell r="C76">
            <v>3</v>
          </cell>
          <cell r="E76">
            <v>2</v>
          </cell>
          <cell r="F76">
            <v>4</v>
          </cell>
          <cell r="G76">
            <v>3</v>
          </cell>
        </row>
        <row r="77">
          <cell r="C77">
            <v>6</v>
          </cell>
          <cell r="D77" t="str">
            <v>.</v>
          </cell>
          <cell r="F77">
            <v>2</v>
          </cell>
          <cell r="G77">
            <v>3</v>
          </cell>
        </row>
        <row r="78">
          <cell r="B78">
            <v>1</v>
          </cell>
          <cell r="C78">
            <v>5</v>
          </cell>
          <cell r="D78" t="str">
            <v>.</v>
          </cell>
          <cell r="E78">
            <v>3</v>
          </cell>
          <cell r="F78">
            <v>1</v>
          </cell>
          <cell r="G78">
            <v>2</v>
          </cell>
        </row>
        <row r="79">
          <cell r="B79" t="str">
            <v>.</v>
          </cell>
          <cell r="C79">
            <v>3</v>
          </cell>
          <cell r="E79" t="str">
            <v>.</v>
          </cell>
          <cell r="F79">
            <v>3</v>
          </cell>
          <cell r="G79" t="str">
            <v>.</v>
          </cell>
        </row>
        <row r="80">
          <cell r="B80">
            <v>1</v>
          </cell>
          <cell r="C80">
            <v>34</v>
          </cell>
          <cell r="D80">
            <v>3</v>
          </cell>
          <cell r="E80">
            <v>4</v>
          </cell>
          <cell r="F80">
            <v>47</v>
          </cell>
          <cell r="G80">
            <v>12</v>
          </cell>
        </row>
      </sheetData>
      <sheetData sheetId="11">
        <row r="5">
          <cell r="C5">
            <v>65.057000000000002</v>
          </cell>
          <cell r="D5">
            <v>13.404999999999999</v>
          </cell>
          <cell r="E5">
            <v>31.43</v>
          </cell>
          <cell r="G5">
            <v>66.185000000000002</v>
          </cell>
          <cell r="H5">
            <v>13.247999999999999</v>
          </cell>
          <cell r="I5">
            <v>32.008000000000003</v>
          </cell>
        </row>
        <row r="6">
          <cell r="C6">
            <v>41.875</v>
          </cell>
          <cell r="D6">
            <v>1.8440000000000001</v>
          </cell>
          <cell r="E6">
            <v>51.823</v>
          </cell>
          <cell r="G6">
            <v>42.408000000000001</v>
          </cell>
          <cell r="H6">
            <v>1.9019999999999999</v>
          </cell>
          <cell r="I6">
            <v>52.488999999999997</v>
          </cell>
        </row>
        <row r="7">
          <cell r="C7">
            <v>55.052999999999997</v>
          </cell>
          <cell r="D7">
            <v>14.811999999999999</v>
          </cell>
          <cell r="E7">
            <v>31.218</v>
          </cell>
          <cell r="G7">
            <v>52.237000000000002</v>
          </cell>
          <cell r="H7">
            <v>15.201000000000001</v>
          </cell>
          <cell r="I7">
            <v>32.194000000000003</v>
          </cell>
        </row>
        <row r="8">
          <cell r="C8">
            <v>63.676000000000002</v>
          </cell>
          <cell r="D8">
            <v>14.571</v>
          </cell>
          <cell r="E8">
            <v>37.856000000000002</v>
          </cell>
          <cell r="G8">
            <v>64.037999999999997</v>
          </cell>
          <cell r="H8">
            <v>14.57</v>
          </cell>
          <cell r="I8">
            <v>38.451000000000001</v>
          </cell>
        </row>
        <row r="9">
          <cell r="C9">
            <v>62.472999999999999</v>
          </cell>
          <cell r="D9">
            <v>14.287000000000001</v>
          </cell>
          <cell r="E9">
            <v>34.247</v>
          </cell>
          <cell r="G9">
            <v>62.731000000000002</v>
          </cell>
          <cell r="H9">
            <v>14.269</v>
          </cell>
          <cell r="I9">
            <v>34.921999999999997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topLeftCell="A13" workbookViewId="0">
      <selection activeCell="A11" sqref="A11"/>
    </sheetView>
  </sheetViews>
  <sheetFormatPr baseColWidth="10" defaultRowHeight="15"/>
  <cols>
    <col min="1" max="1" width="28.28515625" customWidth="1"/>
    <col min="3" max="3" width="27.42578125" customWidth="1"/>
    <col min="5" max="5" width="13.42578125" customWidth="1"/>
    <col min="6" max="6" width="1.28515625" customWidth="1"/>
  </cols>
  <sheetData>
    <row r="1" spans="1:8" ht="37.5" customHeight="1" thickBot="1">
      <c r="A1" s="410" t="s">
        <v>166</v>
      </c>
      <c r="B1" s="410"/>
      <c r="C1" s="410"/>
      <c r="D1" s="410"/>
      <c r="E1" s="410"/>
    </row>
    <row r="2" spans="1:8" ht="25.5" customHeight="1">
      <c r="A2" s="1"/>
      <c r="B2" s="411" t="s">
        <v>100</v>
      </c>
      <c r="C2" s="412"/>
      <c r="D2" s="413" t="s">
        <v>101</v>
      </c>
      <c r="E2" s="415" t="s">
        <v>102</v>
      </c>
    </row>
    <row r="3" spans="1:8">
      <c r="A3" s="2"/>
      <c r="B3" s="3" t="s">
        <v>0</v>
      </c>
      <c r="C3" s="4" t="s">
        <v>167</v>
      </c>
      <c r="D3" s="414"/>
      <c r="E3" s="416"/>
    </row>
    <row r="4" spans="1:8">
      <c r="A4" s="5" t="s">
        <v>1</v>
      </c>
      <c r="B4" s="11">
        <f>'[1]Figure V 1-2_doc de travail'!$B$4</f>
        <v>2491487</v>
      </c>
      <c r="C4" s="7">
        <f>'[1]Figure V 1-2_doc de travail'!C4/'[1]Figure V 1-2_doc de travail'!B4*100</f>
        <v>16.673857820650881</v>
      </c>
      <c r="D4" s="13">
        <f>'[1]Figure V 1-2_doc de travail'!$D$4</f>
        <v>2346920</v>
      </c>
      <c r="E4" s="11">
        <f>'[1]Figure V 1-2_doc de travail'!$E$4</f>
        <v>2373267</v>
      </c>
      <c r="H4" s="171"/>
    </row>
    <row r="5" spans="1:8">
      <c r="A5" s="6" t="s">
        <v>2</v>
      </c>
      <c r="B5" s="11">
        <f>'[1]Figure V 1-2_doc de travail'!$B$5</f>
        <v>1935435</v>
      </c>
      <c r="C5" s="8">
        <f>'[1]Figure V 1-2_doc de travail'!C5/'[1]Figure V 1-2_doc de travail'!B5*100</f>
        <v>25.530487978154781</v>
      </c>
      <c r="D5" s="13">
        <f>'[1]Figure V 1-2_doc de travail'!$D$5</f>
        <v>1762936</v>
      </c>
      <c r="E5" s="11">
        <f>'[1]Figure V 1-2_doc de travail'!$E$5</f>
        <v>1805554</v>
      </c>
      <c r="F5" s="171"/>
      <c r="G5" s="171"/>
      <c r="H5" s="171"/>
    </row>
    <row r="6" spans="1:8">
      <c r="A6" s="6" t="s">
        <v>3</v>
      </c>
      <c r="B6" s="11">
        <f>'[1]Figure V 1-2_doc de travail'!$B$6</f>
        <v>1184338</v>
      </c>
      <c r="C6" s="8">
        <f>'[1]Figure V 1-2_doc de travail'!C6/'[1]Figure V 1-2_doc de travail'!B6*100</f>
        <v>23.02872997404457</v>
      </c>
      <c r="D6" s="13">
        <f>'[1]Figure V 1-2_doc de travail'!$D$6</f>
        <v>1097183</v>
      </c>
      <c r="E6" s="11">
        <f>'[1]Figure V 1-2_doc de travail'!$E$6</f>
        <v>1103890</v>
      </c>
      <c r="F6" s="171"/>
      <c r="G6" s="171"/>
      <c r="H6" s="171"/>
    </row>
    <row r="7" spans="1:8" ht="15.75" thickBot="1">
      <c r="A7" s="9" t="s">
        <v>4</v>
      </c>
      <c r="B7" s="12">
        <f>'[1]Figure V 1-2_doc de travail'!$B$7</f>
        <v>5611260</v>
      </c>
      <c r="C7" s="10">
        <f>'[1]Figure V 1-2_doc de travail'!C7/'[1]Figure V 1-2_doc de travail'!B7*100</f>
        <v>21.069973588819625</v>
      </c>
      <c r="D7" s="14">
        <f>'[1]Figure V 1-2_doc de travail'!$D$7</f>
        <v>5207038</v>
      </c>
      <c r="E7" s="12">
        <f>'[1]Figure V 1-2_doc de travail'!$E$7</f>
        <v>5282711</v>
      </c>
      <c r="G7" s="258"/>
    </row>
    <row r="8" spans="1:8">
      <c r="A8" s="417" t="s">
        <v>168</v>
      </c>
      <c r="B8" s="417"/>
      <c r="C8" s="417"/>
      <c r="D8" s="417"/>
      <c r="E8" s="417"/>
    </row>
    <row r="9" spans="1:8" ht="27" customHeight="1">
      <c r="A9" s="408" t="s">
        <v>98</v>
      </c>
      <c r="B9" s="409"/>
      <c r="C9" s="409"/>
      <c r="D9" s="409"/>
      <c r="E9" s="409"/>
    </row>
    <row r="10" spans="1:8" ht="24" customHeight="1">
      <c r="A10" s="408" t="s">
        <v>99</v>
      </c>
      <c r="B10" s="409"/>
      <c r="C10" s="409"/>
      <c r="D10" s="409"/>
      <c r="E10" s="409"/>
    </row>
  </sheetData>
  <mergeCells count="7">
    <mergeCell ref="A10:E10"/>
    <mergeCell ref="A1:E1"/>
    <mergeCell ref="B2:C2"/>
    <mergeCell ref="D2:D3"/>
    <mergeCell ref="E2:E3"/>
    <mergeCell ref="A9:E9"/>
    <mergeCell ref="A8:E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J8" sqref="J8"/>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8" ht="15" customHeight="1">
      <c r="A1" s="470" t="s">
        <v>196</v>
      </c>
      <c r="B1" s="470"/>
      <c r="C1" s="470"/>
      <c r="D1" s="470"/>
      <c r="E1" s="470"/>
      <c r="F1" s="470"/>
      <c r="G1" s="470"/>
    </row>
    <row r="2" spans="1:8" ht="15.75" thickBot="1">
      <c r="A2" s="57"/>
      <c r="B2" s="57"/>
      <c r="C2" s="57"/>
      <c r="D2" s="54"/>
      <c r="E2" s="54"/>
      <c r="F2" s="54"/>
      <c r="G2" s="54"/>
    </row>
    <row r="3" spans="1:8" ht="30.75" customHeight="1">
      <c r="A3" s="58"/>
      <c r="B3" s="471" t="s">
        <v>103</v>
      </c>
      <c r="C3" s="472"/>
      <c r="D3" s="475" t="s">
        <v>108</v>
      </c>
      <c r="E3" s="476"/>
      <c r="F3" s="475" t="s">
        <v>105</v>
      </c>
      <c r="G3" s="477"/>
    </row>
    <row r="4" spans="1:8" ht="33.75">
      <c r="A4" s="59" t="s">
        <v>21</v>
      </c>
      <c r="B4" s="60" t="s">
        <v>13</v>
      </c>
      <c r="C4" s="61" t="s">
        <v>16</v>
      </c>
      <c r="D4" s="56" t="s">
        <v>15</v>
      </c>
      <c r="E4" s="81" t="s">
        <v>16</v>
      </c>
      <c r="F4" s="56" t="s">
        <v>15</v>
      </c>
      <c r="G4" s="55" t="s">
        <v>22</v>
      </c>
    </row>
    <row r="5" spans="1:8">
      <c r="A5" s="62" t="s">
        <v>94</v>
      </c>
      <c r="B5" s="71">
        <f>'[1]Figure V 1-5_doc de travail'!F4</f>
        <v>1015005</v>
      </c>
      <c r="C5" s="63">
        <f>'[1]Figure V 1-5_doc de travail'!G4</f>
        <v>52.44</v>
      </c>
      <c r="D5" s="63">
        <f>('[1]Figure V 1-5_doc de travail'!F4/'[1]Figure V 1-5_doc de travail'!D4-1)*100</f>
        <v>0.60670998846250601</v>
      </c>
      <c r="E5" s="63">
        <f>'[1]Figure V 1-5_doc de travail'!G4-'[1]Figure V 1-5_doc de travail'!E4</f>
        <v>-0.14000000000000057</v>
      </c>
      <c r="F5" s="63">
        <f>100*(POWER('[1]Figure V 1-5_doc de travail'!F4/'[1]Figure V 1-5_doc de travail'!B4,1/(2016-2006))-1)</f>
        <v>-2.7483394512306525E-3</v>
      </c>
      <c r="G5" s="63">
        <f>('[1]Figure V 1-5_doc de travail'!G4-'[1]Figure V 1-5_doc de travail'!C4)/(2016-2006)</f>
        <v>-0.3760000000000005</v>
      </c>
    </row>
    <row r="6" spans="1:8">
      <c r="A6" s="64" t="s">
        <v>23</v>
      </c>
      <c r="B6" s="71">
        <f>'[1]Figure V 1-5_doc de travail'!F5</f>
        <v>276377</v>
      </c>
      <c r="C6" s="63">
        <f>'[1]Figure V 1-5_doc de travail'!G5</f>
        <v>14.28</v>
      </c>
      <c r="D6" s="63">
        <f>('[1]Figure V 1-5_doc de travail'!F5/'[1]Figure V 1-5_doc de travail'!D5-1)*100</f>
        <v>-1.3326907286423162</v>
      </c>
      <c r="E6" s="63">
        <f>'[1]Figure V 1-5_doc de travail'!G5-'[1]Figure V 1-5_doc de travail'!E5</f>
        <v>-0.32000000000000028</v>
      </c>
      <c r="F6" s="63">
        <f>100*(POWER('[1]Figure V 1-5_doc de travail'!F5/'[1]Figure V 1-5_doc de travail'!B5,1/(2016-2006))-1)</f>
        <v>-0.44495777960812388</v>
      </c>
      <c r="G6" s="63">
        <f>('[1]Figure V 1-5_doc de travail'!G5-'[1]Figure V 1-5_doc de travail'!C5)/(2016-2006)</f>
        <v>-0.17200000000000007</v>
      </c>
    </row>
    <row r="7" spans="1:8">
      <c r="A7" s="64" t="s">
        <v>24</v>
      </c>
      <c r="B7" s="71">
        <f>'[1]Figure V 1-5_doc de travail'!F6</f>
        <v>94923</v>
      </c>
      <c r="C7" s="63">
        <f>'[1]Figure V 1-5_doc de travail'!G6</f>
        <v>4.9000000000000004</v>
      </c>
      <c r="D7" s="63">
        <f>('[1]Figure V 1-5_doc de travail'!F6/'[1]Figure V 1-5_doc de travail'!D6-1)*100</f>
        <v>0.3679619349722385</v>
      </c>
      <c r="E7" s="63">
        <f>'[1]Figure V 1-5_doc de travail'!G6-'[1]Figure V 1-5_doc de travail'!E6</f>
        <v>-2.9999999999999361E-2</v>
      </c>
      <c r="F7" s="63">
        <f>100*(POWER('[1]Figure V 1-5_doc de travail'!F6/'[1]Figure V 1-5_doc de travail'!B6,1/(2016-2006))-1)</f>
        <v>1.8917732562799827</v>
      </c>
      <c r="G7" s="63">
        <f>('[1]Figure V 1-5_doc de travail'!G6-'[1]Figure V 1-5_doc de travail'!C6)/(2016-2006)</f>
        <v>5.4000000000000006E-2</v>
      </c>
    </row>
    <row r="8" spans="1:8">
      <c r="A8" s="65" t="s">
        <v>25</v>
      </c>
      <c r="B8" s="72">
        <f>'[1]Figure V 1-5_doc de travail'!F7</f>
        <v>1386305</v>
      </c>
      <c r="C8" s="66">
        <f>'[1]Figure V 1-5_doc de travail'!G7</f>
        <v>71.63</v>
      </c>
      <c r="D8" s="66">
        <f>('[1]Figure V 1-5_doc de travail'!F7/'[1]Figure V 1-5_doc de travail'!D7-1)*100</f>
        <v>0.19774944364898683</v>
      </c>
      <c r="E8" s="66">
        <f>'[1]Figure V 1-5_doc de travail'!G7-'[1]Figure V 1-5_doc de travail'!E7</f>
        <v>-0.46999999999999886</v>
      </c>
      <c r="F8" s="66">
        <f>100*(POWER('[1]Figure V 1-5_doc de travail'!F7/'[1]Figure V 1-5_doc de travail'!B7,1/(2016-2006))-1)</f>
        <v>2.4117569171822062E-2</v>
      </c>
      <c r="G8" s="66">
        <f>('[1]Figure V 1-5_doc de travail'!G7-'[1]Figure V 1-5_doc de travail'!C7)/(2016-2006)</f>
        <v>-0.49300000000000066</v>
      </c>
    </row>
    <row r="9" spans="1:8">
      <c r="A9" s="64" t="s">
        <v>95</v>
      </c>
      <c r="B9" s="71">
        <f>'[1]Figure V 1-5_doc de travail'!F8</f>
        <v>127757</v>
      </c>
      <c r="C9" s="63">
        <f>'[1]Figure V 1-5_doc de travail'!G8</f>
        <v>6.6</v>
      </c>
      <c r="D9" s="63">
        <f>('[1]Figure V 1-5_doc de travail'!F8/'[1]Figure V 1-5_doc de travail'!D8-1)*100</f>
        <v>0.37634155156429649</v>
      </c>
      <c r="E9" s="63">
        <f>'[1]Figure V 1-5_doc de travail'!G8-'[1]Figure V 1-5_doc de travail'!E8</f>
        <v>-3.0000000000000249E-2</v>
      </c>
      <c r="F9" s="63">
        <f>100*(POWER('[1]Figure V 1-5_doc de travail'!F8/'[1]Figure V 1-5_doc de travail'!B8,1/(2016-2006))-1)</f>
        <v>0.10803049413097288</v>
      </c>
      <c r="G9" s="63">
        <f>('[1]Figure V 1-5_doc de travail'!G8-'[1]Figure V 1-5_doc de travail'!C8)/(2016-2006)</f>
        <v>-4.0000000000000036E-2</v>
      </c>
    </row>
    <row r="10" spans="1:8">
      <c r="A10" s="64" t="s">
        <v>96</v>
      </c>
      <c r="B10" s="71">
        <f>'[1]Figure V 1-5_doc de travail'!F9</f>
        <v>342354</v>
      </c>
      <c r="C10" s="63">
        <f>'[1]Figure V 1-5_doc de travail'!G9</f>
        <v>17.690000000000001</v>
      </c>
      <c r="D10" s="63">
        <f>('[1]Figure V 1-5_doc de travail'!F9/'[1]Figure V 1-5_doc de travail'!D9-1)*100</f>
        <v>3.4664716335634171</v>
      </c>
      <c r="E10" s="63">
        <f>'[1]Figure V 1-5_doc de travail'!G9-'[1]Figure V 1-5_doc de travail'!E9</f>
        <v>0.45000000000000284</v>
      </c>
      <c r="F10" s="63">
        <f>100*(POWER('[1]Figure V 1-5_doc de travail'!F9/'[1]Figure V 1-5_doc de travail'!B9,1/(2016-2006))-1)</f>
        <v>4.2341415295685803</v>
      </c>
      <c r="G10" s="63">
        <f>('[1]Figure V 1-5_doc de travail'!G9-'[1]Figure V 1-5_doc de travail'!C9)/(2016-2006)</f>
        <v>0.51700000000000013</v>
      </c>
    </row>
    <row r="11" spans="1:8">
      <c r="A11" s="64" t="s">
        <v>26</v>
      </c>
      <c r="B11" s="71">
        <f>'[1]Figure V 1-5_doc de travail'!F10</f>
        <v>69864</v>
      </c>
      <c r="C11" s="63">
        <f>'[1]Figure V 1-5_doc de travail'!G10</f>
        <v>3.61</v>
      </c>
      <c r="D11" s="63">
        <f>('[1]Figure V 1-5_doc de travail'!F10/'[1]Figure V 1-5_doc de travail'!D10-1)*100</f>
        <v>1.8767225162955592</v>
      </c>
      <c r="E11" s="63">
        <f>'[1]Figure V 1-5_doc de travail'!G10-'[1]Figure V 1-5_doc de travail'!E10</f>
        <v>4.0000000000000036E-2</v>
      </c>
      <c r="F11" s="63">
        <f>100*(POWER('[1]Figure V 1-5_doc de travail'!F10/'[1]Figure V 1-5_doc de travail'!B10,1/(2016-2006))-1)</f>
        <v>0.71556862079487082</v>
      </c>
      <c r="G11" s="63">
        <f>('[1]Figure V 1-5_doc de travail'!G10-'[1]Figure V 1-5_doc de travail'!C10)/(2016-2006)</f>
        <v>9.9999999999997877E-4</v>
      </c>
    </row>
    <row r="12" spans="1:8">
      <c r="A12" s="64" t="s">
        <v>97</v>
      </c>
      <c r="B12" s="71">
        <f>'[1]Figure V 1-5_doc de travail'!F11</f>
        <v>9155</v>
      </c>
      <c r="C12" s="63">
        <f>'[1]Figure V 1-5_doc de travail'!G11</f>
        <v>0.47</v>
      </c>
      <c r="D12" s="63">
        <f>('[1]Figure V 1-5_doc de travail'!F11/'[1]Figure V 1-5_doc de travail'!D11-1)*100</f>
        <v>6.2434722061042169</v>
      </c>
      <c r="E12" s="63">
        <f>'[1]Figure V 1-5_doc de travail'!G11-'[1]Figure V 1-5_doc de travail'!E11</f>
        <v>1.9999999999999962E-2</v>
      </c>
      <c r="F12" s="63">
        <f>100*(POWER('[1]Figure V 1-5_doc de travail'!F11/'[1]Figure V 1-5_doc de travail'!B11,1/(2016-2006))-1)</f>
        <v>4.4261171329973203</v>
      </c>
      <c r="G12" s="63">
        <f>('[1]Figure V 1-5_doc de travail'!G11-'[1]Figure V 1-5_doc de travail'!C11)/(2016-2006)</f>
        <v>1.3999999999999995E-2</v>
      </c>
    </row>
    <row r="13" spans="1:8">
      <c r="A13" s="74" t="s">
        <v>82</v>
      </c>
      <c r="B13" s="72">
        <f>'[1]Figure V 1-5_doc de travail'!F12</f>
        <v>549130</v>
      </c>
      <c r="C13" s="66">
        <f>'[1]Figure V 1-5_doc de travail'!G12</f>
        <v>28.37</v>
      </c>
      <c r="D13" s="75">
        <f>('[1]Figure V 1-5_doc de travail'!F12/'[1]Figure V 1-5_doc de travail'!D12-1)*100</f>
        <v>2.572867400384049</v>
      </c>
      <c r="E13" s="66">
        <f>'[1]Figure V 1-5_doc de travail'!G12-'[1]Figure V 1-5_doc de travail'!E12</f>
        <v>0.47000000000000242</v>
      </c>
      <c r="F13" s="75">
        <f>100*(POWER('[1]Figure V 1-5_doc de travail'!F12/'[1]Figure V 1-5_doc de travail'!B12,1/(2016-2006))-1)</f>
        <v>2.6314423310122237</v>
      </c>
      <c r="G13" s="66">
        <f>('[1]Figure V 1-5_doc de travail'!G12-'[1]Figure V 1-5_doc de travail'!C12)/(2016-2006)</f>
        <v>0.49299999999999999</v>
      </c>
    </row>
    <row r="14" spans="1:8">
      <c r="A14" s="76" t="s">
        <v>27</v>
      </c>
      <c r="B14" s="77">
        <f>'[1]Figure V 1-5_doc de travail'!F13</f>
        <v>1935435</v>
      </c>
      <c r="C14" s="78">
        <f>'[1]Figure V 1-5_doc de travail'!G13</f>
        <v>100</v>
      </c>
      <c r="D14" s="78">
        <f>('[1]Figure V 1-5_doc de travail'!F13/'[1]Figure V 1-5_doc de travail'!D13-1)*100</f>
        <v>0.8603775551415449</v>
      </c>
      <c r="E14" s="78"/>
      <c r="F14" s="78">
        <f>100*(POWER('[1]Figure V 1-5_doc de travail'!F13/'[1]Figure V 1-5_doc de travail'!B13,1/(2016-2006))-1)</f>
        <v>0.69188500416992316</v>
      </c>
      <c r="G14" s="78">
        <f>('[1]Figure V 1-5_doc de travail'!G13-'[1]Figure V 1-5_doc de travail'!C13)/(2016-2006)</f>
        <v>0</v>
      </c>
    </row>
    <row r="15" spans="1:8" ht="15.75" thickBot="1">
      <c r="A15" s="67" t="s">
        <v>216</v>
      </c>
      <c r="B15" s="73">
        <f>'[1]Figure V 1-5_doc de travail'!F14</f>
        <v>1494271</v>
      </c>
      <c r="C15" s="68">
        <f>'[1]Figure V 1-5_doc de travail'!G14</f>
        <v>77.209999999999994</v>
      </c>
      <c r="D15" s="68">
        <f>('[1]Figure V 1-5_doc de travail'!F14/'[1]Figure V 1-5_doc de travail'!D14-1)*100</f>
        <v>1.2609925165840696</v>
      </c>
      <c r="E15" s="68">
        <f>'[1]Figure V 1-5_doc de travail'!G14-'[1]Figure V 1-5_doc de travail'!E14</f>
        <v>0.30999999999998806</v>
      </c>
      <c r="F15" s="68">
        <f>100*(POWER('[1]Figure V 1-5_doc de travail'!F14/'[1]Figure V 1-5_doc de travail'!B14,1/(2016-2006))-1)</f>
        <v>0.8445249145741851</v>
      </c>
      <c r="G15" s="68">
        <f>('[1]Figure V 1-5_doc de travail'!G14-'[1]Figure V 1-5_doc de travail'!C14)/(2016-2006)</f>
        <v>0.11599999999999966</v>
      </c>
    </row>
    <row r="16" spans="1:8" ht="15" customHeight="1">
      <c r="A16" s="473" t="s">
        <v>168</v>
      </c>
      <c r="B16" s="473"/>
      <c r="C16" s="473"/>
      <c r="D16" s="473"/>
      <c r="E16" s="473"/>
      <c r="F16" s="473"/>
      <c r="G16" s="473"/>
      <c r="H16" s="54"/>
    </row>
    <row r="17" spans="1:8" ht="21" customHeight="1">
      <c r="A17" s="474" t="s">
        <v>5</v>
      </c>
      <c r="B17" s="474"/>
      <c r="C17" s="474"/>
      <c r="D17" s="474"/>
      <c r="E17" s="474"/>
      <c r="F17" s="474"/>
      <c r="G17" s="474"/>
      <c r="H17" s="54"/>
    </row>
    <row r="18" spans="1:8" ht="25.5" customHeight="1">
      <c r="A18" s="474" t="s">
        <v>28</v>
      </c>
      <c r="B18" s="474"/>
      <c r="C18" s="474"/>
      <c r="D18" s="474"/>
      <c r="E18" s="474"/>
      <c r="F18" s="474"/>
      <c r="G18" s="474"/>
      <c r="H18" s="54"/>
    </row>
    <row r="19" spans="1:8" ht="33.75" customHeight="1">
      <c r="A19" s="474" t="s">
        <v>109</v>
      </c>
      <c r="B19" s="474"/>
      <c r="C19" s="474"/>
      <c r="D19" s="474"/>
      <c r="E19" s="474"/>
      <c r="F19" s="474"/>
      <c r="G19" s="474"/>
      <c r="H19" s="79"/>
    </row>
    <row r="20" spans="1:8">
      <c r="A20" s="70"/>
      <c r="B20" s="70"/>
      <c r="C20" s="70"/>
      <c r="D20" s="70"/>
      <c r="E20" s="70"/>
      <c r="F20" s="70"/>
      <c r="G20" s="70"/>
      <c r="H20" s="54"/>
    </row>
    <row r="21" spans="1:8">
      <c r="A21" s="54"/>
      <c r="B21" s="69"/>
      <c r="C21" s="54"/>
      <c r="D21" s="54"/>
      <c r="E21" s="54"/>
      <c r="F21" s="54"/>
      <c r="G21" s="54"/>
      <c r="H21" s="54"/>
    </row>
  </sheetData>
  <mergeCells count="8">
    <mergeCell ref="A1:G1"/>
    <mergeCell ref="B3:C3"/>
    <mergeCell ref="A16:G16"/>
    <mergeCell ref="A19:G19"/>
    <mergeCell ref="D3:E3"/>
    <mergeCell ref="F3:G3"/>
    <mergeCell ref="A17:G17"/>
    <mergeCell ref="A18:G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activeCell="A11" sqref="A11:G11"/>
    </sheetView>
  </sheetViews>
  <sheetFormatPr baseColWidth="10" defaultRowHeight="15"/>
  <cols>
    <col min="1" max="1" width="51.28515625" customWidth="1"/>
  </cols>
  <sheetData>
    <row r="1" spans="1:8">
      <c r="A1" s="478" t="s">
        <v>197</v>
      </c>
      <c r="B1" s="478"/>
      <c r="C1" s="478"/>
      <c r="D1" s="478"/>
      <c r="E1" s="478"/>
      <c r="F1" s="478"/>
      <c r="G1" s="478"/>
    </row>
    <row r="2" spans="1:8" ht="23.25" customHeight="1">
      <c r="A2" s="187"/>
      <c r="B2" s="479" t="s">
        <v>103</v>
      </c>
      <c r="C2" s="480"/>
      <c r="D2" s="479" t="s">
        <v>110</v>
      </c>
      <c r="E2" s="480"/>
      <c r="F2" s="479" t="s">
        <v>111</v>
      </c>
      <c r="G2" s="480"/>
    </row>
    <row r="3" spans="1:8" ht="33.75">
      <c r="A3" s="188" t="s">
        <v>21</v>
      </c>
      <c r="B3" s="80" t="s">
        <v>13</v>
      </c>
      <c r="C3" s="189" t="s">
        <v>29</v>
      </c>
      <c r="D3" s="80" t="s">
        <v>30</v>
      </c>
      <c r="E3" s="189" t="s">
        <v>22</v>
      </c>
      <c r="F3" s="80" t="s">
        <v>30</v>
      </c>
      <c r="G3" s="189" t="s">
        <v>22</v>
      </c>
    </row>
    <row r="4" spans="1:8">
      <c r="A4" s="190" t="s">
        <v>79</v>
      </c>
      <c r="B4" s="83">
        <f>'[1]Figure V 1-6_doc de travail'!F4</f>
        <v>1034712</v>
      </c>
      <c r="C4" s="84">
        <f>'[1]Figure V 1-6_doc de travail'!G4</f>
        <v>87.37</v>
      </c>
      <c r="D4" s="85">
        <f>('[1]Figure V 1-6_doc de travail'!F4/'[1]Figure V 1-6_doc de travail'!D4-1)*100</f>
        <v>0.28105895259988856</v>
      </c>
      <c r="E4" s="82">
        <f>'[1]Figure V 1-6_doc de travail'!G4-'[1]Figure V 1-6_doc de travail'!E4</f>
        <v>-0.14000000000000057</v>
      </c>
      <c r="F4" s="85">
        <f>100*(POWER('[1]Figure V 1-6_doc de travail'!F4/'[1]Figure V 1-6_doc de travail'!B4,1/(2016-2006))-1)</f>
        <v>0.39159884249579946</v>
      </c>
      <c r="G4" s="82">
        <f>('[1]Figure V 1-6_doc de travail'!G4-'[1]Figure V 1-6_doc de travail'!C4)/(2016-2006)</f>
        <v>-0.34399999999999975</v>
      </c>
    </row>
    <row r="5" spans="1:8">
      <c r="A5" s="191" t="s">
        <v>210</v>
      </c>
      <c r="B5" s="83">
        <f>'[1]Figure V 1-6_doc de travail'!F5</f>
        <v>120896</v>
      </c>
      <c r="C5" s="84">
        <f>'[1]Figure V 1-6_doc de travail'!G5</f>
        <v>10.210000000000001</v>
      </c>
      <c r="D5" s="85">
        <f>('[1]Figure V 1-6_doc de travail'!F5/'[1]Figure V 1-6_doc de travail'!D5-1)*100</f>
        <v>2.0658680107050298</v>
      </c>
      <c r="E5" s="82">
        <f>'[1]Figure V 1-6_doc de travail'!G5-'[1]Figure V 1-6_doc de travail'!E5</f>
        <v>0.16000000000000014</v>
      </c>
      <c r="F5" s="85">
        <f>100*(POWER('[1]Figure V 1-6_doc de travail'!F5/'[1]Figure V 1-6_doc de travail'!B5,1/(2016-2006))-1)</f>
        <v>1.5724950827458617</v>
      </c>
      <c r="G5" s="82">
        <f>('[1]Figure V 1-6_doc de travail'!G5-'[1]Figure V 1-6_doc de travail'!C5)/(2016-2006)</f>
        <v>7.7000000000000138E-2</v>
      </c>
    </row>
    <row r="6" spans="1:8">
      <c r="A6" s="191" t="s">
        <v>31</v>
      </c>
      <c r="B6" s="83">
        <f>'[1]Figure V 1-6_doc de travail'!F6</f>
        <v>913816</v>
      </c>
      <c r="C6" s="84">
        <f>'[1]Figure V 1-6_doc de travail'!G6</f>
        <v>77.16</v>
      </c>
      <c r="D6" s="85">
        <f>('[1]Figure V 1-6_doc de travail'!F6/'[1]Figure V 1-6_doc de travail'!D6-1)*100</f>
        <v>4.9596929150852453E-2</v>
      </c>
      <c r="E6" s="82">
        <f>'[1]Figure V 1-6_doc de travail'!G6-'[1]Figure V 1-6_doc de travail'!E6</f>
        <v>-0.31000000000000227</v>
      </c>
      <c r="F6" s="85">
        <f>100*(POWER('[1]Figure V 1-6_doc de travail'!F6/'[1]Figure V 1-6_doc de travail'!B6,1/(2016-2006))-1)</f>
        <v>0.24618337364710197</v>
      </c>
      <c r="G6" s="82">
        <f>('[1]Figure V 1-6_doc de travail'!G6-'[1]Figure V 1-6_doc de travail'!C6)/(2016-2006)</f>
        <v>-0.42100000000000082</v>
      </c>
    </row>
    <row r="7" spans="1:8" s="171" customFormat="1">
      <c r="A7" s="311" t="s">
        <v>198</v>
      </c>
      <c r="B7" s="83">
        <v>643221</v>
      </c>
      <c r="C7" s="84">
        <f>B7/B10*100</f>
        <v>54.310593766306582</v>
      </c>
      <c r="D7" s="85">
        <f>(B7/640355*100)-100</f>
        <v>0.44756424170968501</v>
      </c>
      <c r="E7" s="85">
        <v>0</v>
      </c>
      <c r="F7" s="307"/>
      <c r="G7" s="307"/>
    </row>
    <row r="8" spans="1:8">
      <c r="A8" s="192" t="s">
        <v>32</v>
      </c>
      <c r="B8" s="83">
        <f>'[1]Figure V 1-6_doc de travail'!F7</f>
        <v>107254</v>
      </c>
      <c r="C8" s="84">
        <f>'[1]Figure V 1-6_doc de travail'!G7</f>
        <v>9.06</v>
      </c>
      <c r="D8" s="85">
        <f>('[1]Figure V 1-6_doc de travail'!F7/'[1]Figure V 1-6_doc de travail'!D7-1)*100</f>
        <v>1.4653989877489337</v>
      </c>
      <c r="E8" s="82">
        <f>'[1]Figure V 1-6_doc de travail'!G7-'[1]Figure V 1-6_doc de travail'!E7</f>
        <v>8.9999999999999858E-2</v>
      </c>
      <c r="F8" s="85">
        <f>100*(POWER('[1]Figure V 1-6_doc de travail'!F7/'[1]Figure V 1-6_doc de travail'!B7,1/(2016-2006))-1)</f>
        <v>4.6083199306169886</v>
      </c>
      <c r="G8" s="82">
        <f>('[1]Figure V 1-6_doc de travail'!G7-'[1]Figure V 1-6_doc de travail'!C7)/(2016-2006)</f>
        <v>0.28200000000000003</v>
      </c>
    </row>
    <row r="9" spans="1:8">
      <c r="A9" s="193" t="s">
        <v>33</v>
      </c>
      <c r="B9" s="181">
        <f>'[1]Figure V 1-6_doc de travail'!F8</f>
        <v>42372</v>
      </c>
      <c r="C9" s="84">
        <f>'[1]Figure V 1-6_doc de travail'!G8</f>
        <v>3.58</v>
      </c>
      <c r="D9" s="85">
        <f>('[1]Figure V 1-6_doc de travail'!F8/'[1]Figure V 1-6_doc de travail'!D8-1)*100</f>
        <v>2.0176241151827368</v>
      </c>
      <c r="E9" s="82">
        <f>'[1]Figure V 1-6_doc de travail'!G8-'[1]Figure V 1-6_doc de travail'!E8</f>
        <v>6.0000000000000053E-2</v>
      </c>
      <c r="F9" s="85">
        <f>100*(POWER('[1]Figure V 1-6_doc de travail'!F8/'[1]Figure V 1-6_doc de travail'!B8,1/(2016-2006))-1)</f>
        <v>2.7205690835237384</v>
      </c>
      <c r="G9" s="82">
        <f>('[1]Figure V 1-6_doc de travail'!G8-'[1]Figure V 1-6_doc de travail'!C8)/(2016-2006)</f>
        <v>6.2000000000000013E-2</v>
      </c>
    </row>
    <row r="10" spans="1:8">
      <c r="A10" s="194" t="s">
        <v>34</v>
      </c>
      <c r="B10" s="255">
        <f>'[1]Figure V 1-6_doc de travail'!F9</f>
        <v>1184338</v>
      </c>
      <c r="C10" s="195">
        <f>'[1]Figure V 1-6_doc de travail'!G9</f>
        <v>100</v>
      </c>
      <c r="D10" s="195">
        <f>('[1]Figure V 1-6_doc de travail'!F9/'[1]Figure V 1-6_doc de travail'!D9-1)*100</f>
        <v>0.44841147668761572</v>
      </c>
      <c r="E10" s="196"/>
      <c r="F10" s="195">
        <f>100*(POWER('[1]Figure V 1-6_doc de travail'!F9/'[1]Figure V 1-6_doc de travail'!B9,1/(2016-2006))-1)</f>
        <v>0.78001001102689926</v>
      </c>
      <c r="G10" s="196"/>
      <c r="H10" s="15"/>
    </row>
    <row r="11" spans="1:8" ht="15" customHeight="1">
      <c r="A11" s="473" t="s">
        <v>168</v>
      </c>
      <c r="B11" s="473"/>
      <c r="C11" s="473"/>
      <c r="D11" s="473"/>
      <c r="E11" s="473"/>
      <c r="F11" s="473"/>
      <c r="G11" s="473"/>
    </row>
    <row r="12" spans="1:8" ht="15" customHeight="1">
      <c r="A12" s="474" t="s">
        <v>5</v>
      </c>
      <c r="B12" s="474"/>
      <c r="C12" s="474"/>
      <c r="D12" s="474"/>
      <c r="E12" s="474"/>
      <c r="F12" s="474"/>
      <c r="G12" s="474"/>
    </row>
    <row r="13" spans="1:8" ht="35.25" customHeight="1">
      <c r="A13" s="464" t="s">
        <v>112</v>
      </c>
      <c r="B13" s="464"/>
      <c r="C13" s="464"/>
      <c r="D13" s="464"/>
      <c r="E13" s="464"/>
      <c r="F13" s="464"/>
      <c r="G13" s="464"/>
    </row>
  </sheetData>
  <mergeCells count="7">
    <mergeCell ref="A1:G1"/>
    <mergeCell ref="A13:G13"/>
    <mergeCell ref="A11:G11"/>
    <mergeCell ref="A12:G12"/>
    <mergeCell ref="B2:C2"/>
    <mergeCell ref="D2:E2"/>
    <mergeCell ref="F2:G2"/>
  </mergeCells>
  <pageMargins left="0.7" right="0.7" top="0.75" bottom="0.75" header="0.3" footer="0.3"/>
  <pageSetup paperSize="9"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opLeftCell="A10" workbookViewId="0">
      <selection activeCell="A23" sqref="A23:H23"/>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ht="15" customHeight="1">
      <c r="A1" s="484" t="s">
        <v>199</v>
      </c>
      <c r="B1" s="484"/>
      <c r="C1" s="484"/>
      <c r="D1" s="484"/>
      <c r="E1" s="484"/>
      <c r="F1" s="484"/>
      <c r="G1" s="484"/>
      <c r="H1" s="484"/>
    </row>
    <row r="2" spans="1:8">
      <c r="A2" s="176"/>
      <c r="B2" s="176"/>
      <c r="C2" s="176"/>
      <c r="D2" s="176"/>
      <c r="E2" s="176"/>
      <c r="F2" s="176"/>
      <c r="G2" s="176"/>
      <c r="H2" s="176"/>
    </row>
    <row r="3" spans="1:8" ht="33.75" customHeight="1">
      <c r="A3" s="200"/>
      <c r="B3" s="201"/>
      <c r="C3" s="485" t="s">
        <v>103</v>
      </c>
      <c r="D3" s="486"/>
      <c r="E3" s="487" t="s">
        <v>108</v>
      </c>
      <c r="F3" s="487"/>
      <c r="G3" s="485" t="s">
        <v>134</v>
      </c>
      <c r="H3" s="486"/>
    </row>
    <row r="4" spans="1:8" ht="22.5">
      <c r="A4" s="202"/>
      <c r="B4" s="203"/>
      <c r="C4" s="204" t="s">
        <v>13</v>
      </c>
      <c r="D4" s="205" t="s">
        <v>29</v>
      </c>
      <c r="E4" s="206" t="s">
        <v>30</v>
      </c>
      <c r="F4" s="206" t="s">
        <v>22</v>
      </c>
      <c r="G4" s="207" t="s">
        <v>30</v>
      </c>
      <c r="H4" s="206" t="s">
        <v>22</v>
      </c>
    </row>
    <row r="5" spans="1:8">
      <c r="A5" s="199" t="s">
        <v>7</v>
      </c>
      <c r="B5" s="91" t="s">
        <v>35</v>
      </c>
      <c r="C5" s="86">
        <f>'[1]Figure V 1-7_doc de travail'!G4</f>
        <v>1539550</v>
      </c>
      <c r="D5" s="87">
        <f>C5/C$9*100</f>
        <v>61.792415533374246</v>
      </c>
      <c r="E5" s="88">
        <f>('[1]Figure V 1-7_doc de travail'!G4/'[1]Figure V 1-7_doc de travail'!E4-1)*100</f>
        <v>-0.36235987597312835</v>
      </c>
      <c r="F5" s="89">
        <f>D5-('[1]Figure V 1-7_doc de travail'!E4/'[1]Figure V 1-7_doc de travail'!$E$8*100)</f>
        <v>-0.78370634424675956</v>
      </c>
      <c r="G5" s="88">
        <f>100*(POWER('[1]Figure V 1-7_doc de travail'!G4/'[1]Figure V 1-7_doc de travail'!C4,1/(2016-2006))-1)</f>
        <v>-0.40092748072767526</v>
      </c>
      <c r="H5" s="197">
        <f>(D5-('[1]Figure V 1-7_doc de travail'!C4/'[1]Figure V 1-7_doc de travail'!$C$8*100))/(2016-2006)</f>
        <v>-0.27340491836915037</v>
      </c>
    </row>
    <row r="6" spans="1:8">
      <c r="A6" s="90"/>
      <c r="B6" s="91" t="s">
        <v>36</v>
      </c>
      <c r="C6" s="86">
        <f>'[1]Figure V 1-7_doc de travail'!G5</f>
        <v>469012</v>
      </c>
      <c r="D6" s="87">
        <f t="shared" ref="D6:D9" si="0">C6/C$9*100</f>
        <v>18.824581464803948</v>
      </c>
      <c r="E6" s="88">
        <f>('[1]Figure V 1-7_doc de travail'!G5/'[1]Figure V 1-7_doc de travail'!E5-1)*100</f>
        <v>6.5384300862280531</v>
      </c>
      <c r="F6" s="89">
        <f>D6-('[1]Figure V 1-7_doc de travail'!E5/'[1]Figure V 1-7_doc de travail'!$E$8*100)</f>
        <v>0.99603484441889734</v>
      </c>
      <c r="G6" s="88">
        <f>100*(POWER('[1]Figure V 1-7_doc de travail'!G5/'[1]Figure V 1-7_doc de travail'!C5,1/(2016-2006))-1)</f>
        <v>2.5417327966658076</v>
      </c>
      <c r="H6" s="197">
        <f>(D6-('[1]Figure V 1-7_doc de travail'!C5/'[1]Figure V 1-7_doc de travail'!$C$8*100))/(2016-2006)</f>
        <v>0.41328003395411361</v>
      </c>
    </row>
    <row r="7" spans="1:8">
      <c r="A7" s="90"/>
      <c r="B7" s="91" t="s">
        <v>200</v>
      </c>
      <c r="C7" s="86">
        <f>'[1]Figure V 1-7_doc de travail'!G6</f>
        <v>309184</v>
      </c>
      <c r="D7" s="87">
        <f t="shared" si="0"/>
        <v>12.409617228586784</v>
      </c>
      <c r="E7" s="88">
        <f>('[1]Figure V 1-7_doc de travail'!G6/'[1]Figure V 1-7_doc de travail'!E6-1)*100</f>
        <v>0.56759227033655879</v>
      </c>
      <c r="F7" s="89">
        <f>D7-('[1]Figure V 1-7_doc de travail'!E6/'[1]Figure V 1-7_doc de travail'!$E$8*100)</f>
        <v>-4.118223084005912E-2</v>
      </c>
      <c r="G7" s="88">
        <f>100*(POWER('[1]Figure V 1-7_doc de travail'!G6/'[1]Figure V 1-7_doc de travail'!C6,1/(2016-2006))-1)</f>
        <v>-0.55882167388536796</v>
      </c>
      <c r="H7" s="197">
        <f>(D7-('[1]Figure V 1-7_doc de travail'!C6/'[1]Figure V 1-7_doc de travail'!$C$8*100))/(2016-2006)</f>
        <v>-7.5630874863611017E-2</v>
      </c>
    </row>
    <row r="8" spans="1:8">
      <c r="A8" s="90"/>
      <c r="B8" s="91" t="s">
        <v>128</v>
      </c>
      <c r="C8" s="86">
        <f>'[1]Figure V 1-7_doc de travail'!G7</f>
        <v>173741</v>
      </c>
      <c r="D8" s="87">
        <f t="shared" si="0"/>
        <v>6.9733857732350204</v>
      </c>
      <c r="E8" s="88">
        <f>('[1]Figure V 1-7_doc de travail'!G7/'[1]Figure V 1-7_doc de travail'!E7-1)*100</f>
        <v>-1.5157441260663762</v>
      </c>
      <c r="F8" s="89">
        <f>D8-('[1]Figure V 1-7_doc de travail'!E7/'[1]Figure V 1-7_doc de travail'!$E$8*100)</f>
        <v>-0.17114626933207866</v>
      </c>
      <c r="G8" s="88">
        <f>100*(POWER('[1]Figure V 1-7_doc de travail'!G7/'[1]Figure V 1-7_doc de travail'!C7,1/(2016-2006))-1)</f>
        <v>-0.84646104200064576</v>
      </c>
      <c r="H8" s="197">
        <f>(D8-('[1]Figure V 1-7_doc de travail'!C7/'[1]Figure V 1-7_doc de travail'!$C$8*100))/(2016-2006)</f>
        <v>-6.4244240721351625E-2</v>
      </c>
    </row>
    <row r="9" spans="1:8">
      <c r="A9" s="92"/>
      <c r="B9" s="93" t="s">
        <v>38</v>
      </c>
      <c r="C9" s="102">
        <f>'[1]Figure V 1-7_doc de travail'!G8</f>
        <v>2491487</v>
      </c>
      <c r="D9" s="94">
        <f t="shared" si="0"/>
        <v>100</v>
      </c>
      <c r="E9" s="97">
        <f>('[1]Figure V 1-7_doc de travail'!G8/'[1]Figure V 1-7_doc de travail'!E8-1)*100</f>
        <v>0.90133324909658086</v>
      </c>
      <c r="F9" s="96"/>
      <c r="G9" s="97">
        <f>100*(POWER('[1]Figure V 1-7_doc de travail'!G8/'[1]Figure V 1-7_doc de travail'!C8,1/(2016-2006))-1)</f>
        <v>3.121966673733656E-2</v>
      </c>
      <c r="H9" s="96"/>
    </row>
    <row r="10" spans="1:8">
      <c r="A10" s="198" t="s">
        <v>8</v>
      </c>
      <c r="B10" s="99" t="s">
        <v>129</v>
      </c>
      <c r="C10" s="86">
        <f>'[1]Figure V 1-7_doc de travail'!G9</f>
        <v>1468421</v>
      </c>
      <c r="D10" s="100">
        <f>C10/C$13*100</f>
        <v>75.87033405926833</v>
      </c>
      <c r="E10" s="88">
        <f>('[1]Figure V 1-7_doc de travail'!G9/'[1]Figure V 1-7_doc de travail'!E9-1)*100</f>
        <v>6.6061713899667751E-3</v>
      </c>
      <c r="F10" s="89">
        <f>D10-('[1]Figure V 1-7_doc de travail'!E9/'[1]Figure V 1-7_doc de travail'!$E$12*100)</f>
        <v>-0.64771641169848237</v>
      </c>
      <c r="G10" s="88">
        <f>100*(POWER('[1]Figure V 1-7_doc de travail'!G9/'[1]Figure V 1-7_doc de travail'!C9,1/(2016-2006))-1)</f>
        <v>0.46302745481869856</v>
      </c>
      <c r="H10" s="197">
        <f>(D10-('[1]Figure V 1-7_doc de travail'!C9/'[1]Figure V 1-7_doc de travail'!$C$12*100))/(2016-2006)</f>
        <v>-0.17461727110693914</v>
      </c>
    </row>
    <row r="11" spans="1:8">
      <c r="A11" s="90"/>
      <c r="B11" s="99" t="s">
        <v>130</v>
      </c>
      <c r="C11" s="86">
        <f>'[1]Figure V 1-7_doc de travail'!G10</f>
        <v>407724</v>
      </c>
      <c r="D11" s="87">
        <f>C11/C$13*100</f>
        <v>21.066271923366063</v>
      </c>
      <c r="E11" s="88">
        <f>('[1]Figure V 1-7_doc de travail'!G10/'[1]Figure V 1-7_doc de travail'!E10-1)*100</f>
        <v>4.2428457107501538</v>
      </c>
      <c r="F11" s="89">
        <f>D11-('[1]Figure V 1-7_doc de travail'!E10/'[1]Figure V 1-7_doc de travail'!$E$12*100)</f>
        <v>0.68355764323526103</v>
      </c>
      <c r="G11" s="88">
        <f>100*(POWER('[1]Figure V 1-7_doc de travail'!G10/'[1]Figure V 1-7_doc de travail'!C10,1/(2016-2006))-1)</f>
        <v>1.6546232215878476</v>
      </c>
      <c r="H11" s="197">
        <f>(D11-('[1]Figure V 1-7_doc de travail'!C10/'[1]Figure V 1-7_doc de travail'!$C$12*100))/(2016-2006)</f>
        <v>0.19122029396003698</v>
      </c>
    </row>
    <row r="12" spans="1:8">
      <c r="A12" s="90"/>
      <c r="B12" s="99" t="s">
        <v>128</v>
      </c>
      <c r="C12" s="86">
        <f>'[1]Figure V 1-7_doc de travail'!G11</f>
        <v>59290</v>
      </c>
      <c r="D12" s="87">
        <f>C12/C$13*100</f>
        <v>3.0633940173656051</v>
      </c>
      <c r="E12" s="88">
        <f>('[1]Figure V 1-7_doc de travail'!G11/'[1]Figure V 1-7_doc de travail'!E11-1)*100</f>
        <v>-0.30602636534839966</v>
      </c>
      <c r="F12" s="89">
        <f>D12-('[1]Figure V 1-7_doc de travail'!E11/'[1]Figure V 1-7_doc de travail'!$E$12*100)</f>
        <v>-3.5841231536775098E-2</v>
      </c>
      <c r="G12" s="88">
        <f>100*(POWER('[1]Figure V 1-7_doc de travail'!G11/'[1]Figure V 1-7_doc de travail'!C11,1/(2016-2006))-1)</f>
        <v>0.1618291455111498</v>
      </c>
      <c r="H12" s="197">
        <f>(D12-('[1]Figure V 1-7_doc de travail'!C11/'[1]Figure V 1-7_doc de travail'!$C$12*100))/(2016-2006)</f>
        <v>-1.6603022853097959E-2</v>
      </c>
    </row>
    <row r="13" spans="1:8">
      <c r="A13" s="92"/>
      <c r="B13" s="101" t="s">
        <v>38</v>
      </c>
      <c r="C13" s="102">
        <f>'[1]Figure V 1-7_doc de travail'!G12</f>
        <v>1935435</v>
      </c>
      <c r="D13" s="103">
        <f>C13/C$13*100</f>
        <v>100</v>
      </c>
      <c r="E13" s="95">
        <f>('[1]Figure V 1-7_doc de travail'!G12/'[1]Figure V 1-7_doc de travail'!E12-1)*100</f>
        <v>0.8603775551415449</v>
      </c>
      <c r="F13" s="98"/>
      <c r="G13" s="95">
        <f>100*(POWER('[1]Figure V 1-7_doc de travail'!G12/'[1]Figure V 1-7_doc de travail'!C12,1/(2016-2006))-1)</f>
        <v>0.69188500416992316</v>
      </c>
      <c r="H13" s="96"/>
    </row>
    <row r="14" spans="1:8">
      <c r="A14" s="199" t="s">
        <v>9</v>
      </c>
      <c r="B14" s="99" t="s">
        <v>35</v>
      </c>
      <c r="C14" s="86">
        <f>'[1]Figure V 1-7_doc de travail'!G13</f>
        <v>810471</v>
      </c>
      <c r="D14" s="100">
        <f>C14/C$17*100</f>
        <v>68.432406964903606</v>
      </c>
      <c r="E14" s="104">
        <f>('[1]Figure V 1-7_doc de travail'!G13/'[1]Figure V 1-7_doc de travail'!E13-1)*100</f>
        <v>-0.74702628430350915</v>
      </c>
      <c r="F14" s="89">
        <f>D14-('[1]Figure V 1-7_doc de travail'!E13/'[1]Figure V 1-7_doc de travail'!$E$16*100)</f>
        <v>-0.82422400356171011</v>
      </c>
      <c r="G14" s="104">
        <f>100*(POWER('[1]Figure V 1-7_doc de travail'!G13/'[1]Figure V 1-7_doc de travail'!C13,1/(2016-2006))-1)</f>
        <v>-6.5429447186637901E-2</v>
      </c>
      <c r="H14" s="197">
        <f>(D14-('[1]Figure V 1-7_doc de travail'!C13/'[1]Figure V 1-7_doc de travail'!$C$16*100))/(2016-2006)</f>
        <v>-0.60147782448196951</v>
      </c>
    </row>
    <row r="15" spans="1:8">
      <c r="A15" s="90"/>
      <c r="B15" s="99" t="s">
        <v>36</v>
      </c>
      <c r="C15" s="86">
        <f>'[1]Figure V 1-7_doc de travail'!G14</f>
        <v>248009</v>
      </c>
      <c r="D15" s="87">
        <f t="shared" ref="D15:D17" si="1">C15/C$17*100</f>
        <v>20.940728069182953</v>
      </c>
      <c r="E15" s="88">
        <f>('[1]Figure V 1-7_doc de travail'!G14/'[1]Figure V 1-7_doc de travail'!E14-1)*100</f>
        <v>3.7234531964902562</v>
      </c>
      <c r="F15" s="89">
        <f>D15-('[1]Figure V 1-7_doc de travail'!E14/'[1]Figure V 1-7_doc de travail'!$E$16*100)</f>
        <v>0.66119817607400222</v>
      </c>
      <c r="G15" s="88">
        <f>100*(POWER('[1]Figure V 1-7_doc de travail'!G14/'[1]Figure V 1-7_doc de travail'!C14,1/(2016-2006))-1)</f>
        <v>3.6145587625614262</v>
      </c>
      <c r="H15" s="197">
        <f>(D15-('[1]Figure V 1-7_doc de travail'!C14/'[1]Figure V 1-7_doc de travail'!$C$16*100))/(2016-2006)</f>
        <v>0.50725184216283314</v>
      </c>
    </row>
    <row r="16" spans="1:8">
      <c r="A16" s="90"/>
      <c r="B16" s="99" t="s">
        <v>128</v>
      </c>
      <c r="C16" s="86">
        <f>'[1]Figure V 1-7_doc de travail'!G15</f>
        <v>125858</v>
      </c>
      <c r="D16" s="87">
        <f t="shared" si="1"/>
        <v>10.626864965913448</v>
      </c>
      <c r="E16" s="88">
        <f>('[1]Figure V 1-7_doc de travail'!G15/'[1]Figure V 1-7_doc de travail'!E15-1)*100</f>
        <v>2.0133901794543441</v>
      </c>
      <c r="F16" s="89">
        <f>D16-('[1]Figure V 1-7_doc de travail'!E15/'[1]Figure V 1-7_doc de travail'!$E$16*100)</f>
        <v>0.16302582748771322</v>
      </c>
      <c r="G16" s="88">
        <f>100*(POWER('[1]Figure V 1-7_doc de travail'!G15/'[1]Figure V 1-7_doc de travail'!C15,1/(2016-2006))-1)</f>
        <v>1.7200866645143975</v>
      </c>
      <c r="H16" s="197">
        <f>(D16-('[1]Figure V 1-7_doc de travail'!C15/'[1]Figure V 1-7_doc de travail'!$C$16*100))/(2016-2006)</f>
        <v>9.4225982319136564E-2</v>
      </c>
    </row>
    <row r="17" spans="1:8">
      <c r="A17" s="92"/>
      <c r="B17" s="101" t="s">
        <v>38</v>
      </c>
      <c r="C17" s="102">
        <f>'[1]Figure V 1-7_doc de travail'!G16</f>
        <v>1184338</v>
      </c>
      <c r="D17" s="103">
        <f t="shared" si="1"/>
        <v>100</v>
      </c>
      <c r="E17" s="95">
        <f>('[1]Figure V 1-7_doc de travail'!G16/'[1]Figure V 1-7_doc de travail'!E16-1)*100</f>
        <v>0.44841147668761572</v>
      </c>
      <c r="F17" s="98"/>
      <c r="G17" s="95">
        <f>100*(POWER('[1]Figure V 1-7_doc de travail'!G16/'[1]Figure V 1-7_doc de travail'!C16,1/(2016-2006))-1)</f>
        <v>0.78001001102689926</v>
      </c>
      <c r="H17" s="96"/>
    </row>
    <row r="18" spans="1:8">
      <c r="A18" s="488" t="s">
        <v>4</v>
      </c>
      <c r="B18" s="99" t="s">
        <v>129</v>
      </c>
      <c r="C18" s="86">
        <f>'[1]Figure V 1-7_doc de travail'!G17</f>
        <v>3818442</v>
      </c>
      <c r="D18" s="100">
        <f>C18/C$22*100</f>
        <v>68.049635910651091</v>
      </c>
      <c r="E18" s="88">
        <f>('[1]Figure V 1-7_doc de travail'!G17/'[1]Figure V 1-7_doc de travail'!E17-1)*100</f>
        <v>-0.30292080195423177</v>
      </c>
      <c r="F18" s="89">
        <f>D18-('[1]Figure V 1-7_doc de travail'!E17/'[1]Figure V 1-7_doc de travail'!$E$21*100)</f>
        <v>-0.74687192532482527</v>
      </c>
      <c r="G18" s="88">
        <f>100*(POWER('[1]Figure V 1-7_doc de travail'!G17/'[1]Figure V 1-7_doc de travail'!C17,1/(2016-2006))-1)</f>
        <v>-5.5974186718099617E-3</v>
      </c>
      <c r="H18" s="197">
        <f>(D18-('[1]Figure V 1-7_doc de travail'!C17/'[1]Figure V 1-7_doc de travail'!$C$21*100))/(2016-2006)</f>
        <v>-0.28856731105419869</v>
      </c>
    </row>
    <row r="19" spans="1:8">
      <c r="A19" s="488"/>
      <c r="B19" s="99" t="s">
        <v>130</v>
      </c>
      <c r="C19" s="86">
        <f>'[1]Figure V 1-7_doc de travail'!G18</f>
        <v>1124745</v>
      </c>
      <c r="D19" s="87">
        <f t="shared" ref="D19:D22" si="2">C19/C$22*100</f>
        <v>20.044428524074807</v>
      </c>
      <c r="E19" s="88">
        <f>('[1]Figure V 1-7_doc de travail'!G18/'[1]Figure V 1-7_doc de travail'!E18-1)*100</f>
        <v>5.0708898859652241</v>
      </c>
      <c r="F19" s="89">
        <f>D19-('[1]Figure V 1-7_doc de travail'!E18/'[1]Figure V 1-7_doc de travail'!$E$21*100)</f>
        <v>0.81642065585650769</v>
      </c>
      <c r="G19" s="88">
        <f>100*(POWER('[1]Figure V 1-7_doc de travail'!G18/'[1]Figure V 1-7_doc de travail'!C18,1/(2016-2006))-1)</f>
        <v>2.4284964053405744</v>
      </c>
      <c r="H19" s="197">
        <f>(D19-('[1]Figure V 1-7_doc de travail'!C18/'[1]Figure V 1-7_doc de travail'!$C$21*100))/(2016-2006)</f>
        <v>0.36166339765009636</v>
      </c>
    </row>
    <row r="20" spans="1:8">
      <c r="A20" s="488"/>
      <c r="B20" s="99" t="s">
        <v>200</v>
      </c>
      <c r="C20" s="86">
        <f>'[1]Figure V 1-7_doc de travail'!G19</f>
        <v>309184</v>
      </c>
      <c r="D20" s="87">
        <f t="shared" si="2"/>
        <v>5.5100636933594238</v>
      </c>
      <c r="E20" s="88">
        <f>('[1]Figure V 1-7_doc de travail'!G19/'[1]Figure V 1-7_doc de travail'!E19-1)*100</f>
        <v>0.56759227033655879</v>
      </c>
      <c r="F20" s="89">
        <f>D20-('[1]Figure V 1-7_doc de travail'!E19/'[1]Figure V 1-7_doc de travail'!$E$21*100)</f>
        <v>-1.2256565254994634E-2</v>
      </c>
      <c r="G20" s="88">
        <f>100*(POWER('[1]Figure V 1-7_doc de travail'!G19/'[1]Figure V 1-7_doc de travail'!C19,1/(2016-2006))-1)</f>
        <v>-0.55882167388536796</v>
      </c>
      <c r="H20" s="197">
        <f>(D20-('[1]Figure V 1-7_doc de travail'!C19/'[1]Figure V 1-7_doc de travail'!$C$21*100))/(2016-2006)</f>
        <v>-5.613183288663217E-2</v>
      </c>
    </row>
    <row r="21" spans="1:8">
      <c r="A21" s="488"/>
      <c r="B21" s="99" t="s">
        <v>128</v>
      </c>
      <c r="C21" s="86">
        <f>'[1]Figure V 1-7_doc de travail'!G20</f>
        <v>358889</v>
      </c>
      <c r="D21" s="87">
        <f t="shared" si="2"/>
        <v>6.3958718719146868</v>
      </c>
      <c r="E21" s="88">
        <f>('[1]Figure V 1-7_doc de travail'!G20/'[1]Figure V 1-7_doc de travail'!E20-1)*100</f>
        <v>-0.10354589003538361</v>
      </c>
      <c r="F21" s="89">
        <f>D21-('[1]Figure V 1-7_doc de travail'!E20/'[1]Figure V 1-7_doc de travail'!$E$21*100)</f>
        <v>-5.7292165276672691E-2</v>
      </c>
      <c r="G21" s="88">
        <f>100*(POWER('[1]Figure V 1-7_doc de travail'!G20/'[1]Figure V 1-7_doc de travail'!C20,1/(2016-2006))-1)</f>
        <v>0.14804033293633889</v>
      </c>
      <c r="H21" s="197">
        <f>(D21-('[1]Figure V 1-7_doc de travail'!C20/'[1]Figure V 1-7_doc de travail'!$C$21*100))/(2016-2006)</f>
        <v>-1.696425370926553E-2</v>
      </c>
    </row>
    <row r="22" spans="1:8">
      <c r="A22" s="489"/>
      <c r="B22" s="101" t="s">
        <v>38</v>
      </c>
      <c r="C22" s="102">
        <f>'[1]Figure V 1-7_doc de travail'!G21</f>
        <v>5611260</v>
      </c>
      <c r="D22" s="103">
        <f t="shared" si="2"/>
        <v>100</v>
      </c>
      <c r="E22" s="95">
        <f>('[1]Figure V 1-7_doc de travail'!G21/'[1]Figure V 1-7_doc de travail'!E21-1)*100</f>
        <v>0.79129444980221564</v>
      </c>
      <c r="F22" s="98"/>
      <c r="G22" s="95">
        <f>100*(POWER('[1]Figure V 1-7_doc de travail'!G21/'[1]Figure V 1-7_doc de travail'!C21,1/(2016-2006))-1)</f>
        <v>0.4105523150173207</v>
      </c>
      <c r="H22" s="96"/>
    </row>
    <row r="23" spans="1:8" ht="24.75" customHeight="1">
      <c r="A23" s="490" t="s">
        <v>168</v>
      </c>
      <c r="B23" s="490"/>
      <c r="C23" s="490"/>
      <c r="D23" s="490"/>
      <c r="E23" s="490"/>
      <c r="F23" s="490"/>
      <c r="G23" s="490"/>
      <c r="H23" s="490"/>
    </row>
    <row r="24" spans="1:8" ht="24" customHeight="1">
      <c r="A24" s="482" t="s">
        <v>5</v>
      </c>
      <c r="B24" s="482"/>
      <c r="C24" s="482"/>
      <c r="D24" s="482"/>
      <c r="E24" s="482"/>
      <c r="F24" s="482"/>
      <c r="G24" s="482"/>
      <c r="H24" s="482"/>
    </row>
    <row r="25" spans="1:8" ht="18" customHeight="1">
      <c r="A25" s="483" t="s">
        <v>131</v>
      </c>
      <c r="B25" s="483"/>
      <c r="C25" s="483"/>
      <c r="D25" s="483"/>
      <c r="E25" s="483"/>
      <c r="F25" s="483"/>
      <c r="G25" s="483"/>
      <c r="H25" s="483"/>
    </row>
    <row r="26" spans="1:8" ht="31.5" customHeight="1">
      <c r="A26" s="483" t="s">
        <v>132</v>
      </c>
      <c r="B26" s="483"/>
      <c r="C26" s="483"/>
      <c r="D26" s="483"/>
      <c r="E26" s="483"/>
      <c r="F26" s="483"/>
      <c r="G26" s="483"/>
      <c r="H26" s="483"/>
    </row>
    <row r="27" spans="1:8" ht="23.25" customHeight="1">
      <c r="A27" s="481" t="s">
        <v>133</v>
      </c>
      <c r="B27" s="481"/>
      <c r="C27" s="481"/>
      <c r="D27" s="481"/>
      <c r="E27" s="481"/>
      <c r="F27" s="481"/>
      <c r="G27" s="481"/>
      <c r="H27" s="481"/>
    </row>
  </sheetData>
  <mergeCells count="10">
    <mergeCell ref="A27:H27"/>
    <mergeCell ref="A24:H24"/>
    <mergeCell ref="A25:H25"/>
    <mergeCell ref="A26:H26"/>
    <mergeCell ref="A1:H1"/>
    <mergeCell ref="C3:D3"/>
    <mergeCell ref="E3:F3"/>
    <mergeCell ref="G3:H3"/>
    <mergeCell ref="A18:A22"/>
    <mergeCell ref="A23:H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A14" sqref="A14"/>
    </sheetView>
  </sheetViews>
  <sheetFormatPr baseColWidth="10" defaultRowHeight="15"/>
  <cols>
    <col min="1" max="1" width="31.28515625" style="171" customWidth="1"/>
    <col min="2" max="2" width="10" style="171" customWidth="1"/>
    <col min="3" max="3" width="8" style="171" customWidth="1"/>
    <col min="4" max="16384" width="11.42578125" style="171"/>
  </cols>
  <sheetData>
    <row r="1" spans="1:6">
      <c r="A1" s="306" t="s">
        <v>212</v>
      </c>
    </row>
    <row r="3" spans="1:6" ht="27" customHeight="1">
      <c r="A3" s="498"/>
      <c r="B3" s="493" t="s">
        <v>164</v>
      </c>
      <c r="C3" s="494"/>
      <c r="D3" s="495" t="s">
        <v>163</v>
      </c>
      <c r="E3" s="496"/>
      <c r="F3" s="497"/>
    </row>
    <row r="4" spans="1:6">
      <c r="A4" s="499"/>
      <c r="B4" s="305" t="s">
        <v>162</v>
      </c>
      <c r="C4" s="303" t="s">
        <v>161</v>
      </c>
      <c r="D4" s="305" t="s">
        <v>160</v>
      </c>
      <c r="E4" s="304" t="s">
        <v>159</v>
      </c>
      <c r="F4" s="303" t="s">
        <v>158</v>
      </c>
    </row>
    <row r="5" spans="1:6">
      <c r="A5" s="167" t="s">
        <v>1</v>
      </c>
      <c r="B5" s="302">
        <v>54.4</v>
      </c>
      <c r="C5" s="300">
        <v>45.6</v>
      </c>
      <c r="D5" s="302">
        <v>64.900000000000006</v>
      </c>
      <c r="E5" s="301">
        <v>20.8</v>
      </c>
      <c r="F5" s="300">
        <v>14.3</v>
      </c>
    </row>
    <row r="6" spans="1:6">
      <c r="A6" s="167" t="s">
        <v>2</v>
      </c>
      <c r="B6" s="302">
        <v>28.9</v>
      </c>
      <c r="C6" s="300">
        <v>71.099999999999994</v>
      </c>
      <c r="D6" s="302">
        <v>80.3</v>
      </c>
      <c r="E6" s="301">
        <v>14.3</v>
      </c>
      <c r="F6" s="300">
        <v>5.4</v>
      </c>
    </row>
    <row r="7" spans="1:6">
      <c r="A7" s="167" t="s">
        <v>3</v>
      </c>
      <c r="B7" s="302">
        <v>45.5</v>
      </c>
      <c r="C7" s="300">
        <v>54.5</v>
      </c>
      <c r="D7" s="302">
        <v>85.8</v>
      </c>
      <c r="E7" s="301">
        <v>11.8</v>
      </c>
      <c r="F7" s="300">
        <v>2.4</v>
      </c>
    </row>
    <row r="8" spans="1:6">
      <c r="A8" s="299" t="s">
        <v>4</v>
      </c>
      <c r="B8" s="298">
        <v>43</v>
      </c>
      <c r="C8" s="296">
        <v>57</v>
      </c>
      <c r="D8" s="298">
        <v>76.400000000000006</v>
      </c>
      <c r="E8" s="297">
        <v>15.9</v>
      </c>
      <c r="F8" s="296">
        <v>7.7</v>
      </c>
    </row>
    <row r="9" spans="1:6">
      <c r="A9" s="491" t="s">
        <v>217</v>
      </c>
      <c r="B9" s="491"/>
      <c r="C9" s="491"/>
      <c r="D9" s="491"/>
      <c r="E9" s="491"/>
      <c r="F9" s="491"/>
    </row>
    <row r="10" spans="1:6">
      <c r="A10" s="492" t="s">
        <v>150</v>
      </c>
      <c r="B10" s="492"/>
      <c r="C10" s="492"/>
      <c r="D10" s="492"/>
      <c r="E10" s="492"/>
      <c r="F10" s="492"/>
    </row>
    <row r="11" spans="1:6">
      <c r="A11" s="492" t="s">
        <v>165</v>
      </c>
      <c r="B11" s="492"/>
      <c r="C11" s="492"/>
      <c r="D11" s="492"/>
      <c r="E11" s="492"/>
      <c r="F11" s="492"/>
    </row>
  </sheetData>
  <mergeCells count="6">
    <mergeCell ref="A9:F9"/>
    <mergeCell ref="A10:F10"/>
    <mergeCell ref="A11:F11"/>
    <mergeCell ref="B3:C3"/>
    <mergeCell ref="D3:F3"/>
    <mergeCell ref="A3:A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opLeftCell="A7" zoomScale="85" zoomScaleNormal="85" workbookViewId="0">
      <selection activeCell="A17" sqref="A17:H17"/>
    </sheetView>
  </sheetViews>
  <sheetFormatPr baseColWidth="10" defaultColWidth="10.28515625" defaultRowHeight="19.5" customHeight="1"/>
  <cols>
    <col min="1" max="1" width="26.85546875" style="105" customWidth="1"/>
    <col min="2" max="2" width="14.28515625" style="105" hidden="1" customWidth="1"/>
    <col min="3" max="8" width="10.7109375" style="105" customWidth="1"/>
    <col min="9" max="16384" width="10.28515625" style="105"/>
  </cols>
  <sheetData>
    <row r="1" spans="1:8" ht="24.75" customHeight="1">
      <c r="A1" s="501" t="s">
        <v>201</v>
      </c>
      <c r="B1" s="501"/>
      <c r="C1" s="501"/>
      <c r="D1" s="501"/>
      <c r="E1" s="501"/>
      <c r="F1" s="501"/>
      <c r="G1" s="501"/>
      <c r="H1" s="501"/>
    </row>
    <row r="2" spans="1:8" ht="15.75" thickBot="1">
      <c r="A2" s="106"/>
      <c r="B2" s="107"/>
      <c r="C2" s="106"/>
      <c r="D2" s="106"/>
      <c r="E2" s="106"/>
      <c r="F2" s="106"/>
      <c r="G2" s="106"/>
      <c r="H2" s="106"/>
    </row>
    <row r="3" spans="1:8" ht="15">
      <c r="A3" s="108"/>
      <c r="B3" s="109" t="s">
        <v>21</v>
      </c>
      <c r="C3" s="508" t="s">
        <v>39</v>
      </c>
      <c r="D3" s="510"/>
      <c r="E3" s="508" t="s">
        <v>40</v>
      </c>
      <c r="F3" s="510"/>
      <c r="G3" s="508" t="s">
        <v>41</v>
      </c>
      <c r="H3" s="509"/>
    </row>
    <row r="4" spans="1:8" ht="15">
      <c r="A4" s="110"/>
      <c r="B4" s="111"/>
      <c r="C4" s="112">
        <v>2009</v>
      </c>
      <c r="D4" s="113">
        <v>2019</v>
      </c>
      <c r="E4" s="112">
        <v>2009</v>
      </c>
      <c r="F4" s="113">
        <v>2019</v>
      </c>
      <c r="G4" s="112">
        <v>2009</v>
      </c>
      <c r="H4" s="113">
        <v>2019</v>
      </c>
    </row>
    <row r="5" spans="1:8" ht="25.5" customHeight="1">
      <c r="A5" s="506" t="s">
        <v>83</v>
      </c>
      <c r="B5" s="507"/>
      <c r="C5" s="114">
        <v>49.6</v>
      </c>
      <c r="D5" s="115">
        <f>(('[1]Figure V 1-8_doc de travail'!B5+('[1]Figure V 1-8_doc de travail'!$E5*('[1]Figure V 1-8_doc de travail'!B5/('[1]Figure V 1-8_doc de travail'!$B5+'[1]Figure V 1-8_doc de travail'!$C5+'[1]Figure V 1-8_doc de travail'!$D5))))/'[1]Figure V 1-8_doc de travail'!$F5)*100</f>
        <v>55.851823354324004</v>
      </c>
      <c r="E5" s="114">
        <v>25.8</v>
      </c>
      <c r="F5" s="115">
        <f>(('[1]Figure V 1-8_doc de travail'!C5+('[1]Figure V 1-8_doc de travail'!$E5*('[1]Figure V 1-8_doc de travail'!C5/('[1]Figure V 1-8_doc de travail'!$B5+'[1]Figure V 1-8_doc de travail'!$C5+'[1]Figure V 1-8_doc de travail'!$D5))))/'[1]Figure V 1-8_doc de travail'!$F5)*100</f>
        <v>23.62589345374289</v>
      </c>
      <c r="G5" s="114">
        <v>20.6</v>
      </c>
      <c r="H5" s="115">
        <f>(('[1]Figure V 1-8_doc de travail'!D5+('[1]Figure V 1-8_doc de travail'!$E5*('[1]Figure V 1-8_doc de travail'!D5/('[1]Figure V 1-8_doc de travail'!$B5+'[1]Figure V 1-8_doc de travail'!$C5+'[1]Figure V 1-8_doc de travail'!$D5))))/'[1]Figure V 1-8_doc de travail'!$F5)*100</f>
        <v>20.522283191933099</v>
      </c>
    </row>
    <row r="6" spans="1:8" ht="15">
      <c r="A6" s="504" t="s">
        <v>42</v>
      </c>
      <c r="B6" s="505"/>
      <c r="C6" s="116">
        <v>55.6</v>
      </c>
      <c r="D6" s="117">
        <f>(('[1]Figure V 1-8_doc de travail'!B6+('[1]Figure V 1-8_doc de travail'!$E6*('[1]Figure V 1-8_doc de travail'!B6/('[1]Figure V 1-8_doc de travail'!$B6+'[1]Figure V 1-8_doc de travail'!$C6+'[1]Figure V 1-8_doc de travail'!$D6))))/'[1]Figure V 1-8_doc de travail'!$F6)*100</f>
        <v>62.044241298668112</v>
      </c>
      <c r="E6" s="116">
        <v>21.1</v>
      </c>
      <c r="F6" s="117">
        <f>(('[1]Figure V 1-8_doc de travail'!C6+('[1]Figure V 1-8_doc de travail'!$E6*('[1]Figure V 1-8_doc de travail'!C6/('[1]Figure V 1-8_doc de travail'!$B6+'[1]Figure V 1-8_doc de travail'!$C6+'[1]Figure V 1-8_doc de travail'!$D6))))/'[1]Figure V 1-8_doc de travail'!$F6)*100</f>
        <v>19.180425914850357</v>
      </c>
      <c r="G6" s="116">
        <v>18.600000000000001</v>
      </c>
      <c r="H6" s="117">
        <f>(('[1]Figure V 1-8_doc de travail'!D6+('[1]Figure V 1-8_doc de travail'!$E6*('[1]Figure V 1-8_doc de travail'!D6/('[1]Figure V 1-8_doc de travail'!$B6+'[1]Figure V 1-8_doc de travail'!$C6+'[1]Figure V 1-8_doc de travail'!$D6))))/'[1]Figure V 1-8_doc de travail'!$F6)*100</f>
        <v>18.775332786481528</v>
      </c>
    </row>
    <row r="7" spans="1:8" ht="22.5">
      <c r="A7" s="118" t="s">
        <v>202</v>
      </c>
      <c r="B7" s="119" t="s">
        <v>47</v>
      </c>
      <c r="C7" s="120">
        <v>97.7</v>
      </c>
      <c r="D7" s="121">
        <f>'[1]Figure V 1-8_doc de travail'!$B$7/'[1]Figure V 1-8_doc de travail'!$F$7*100</f>
        <v>99.714958546390747</v>
      </c>
      <c r="E7" s="120">
        <v>2.2999999999999998</v>
      </c>
      <c r="F7" s="121">
        <f>'[1]Figure V 1-8_doc de travail'!$C$7/'[1]Figure V 1-8_doc de travail'!$F$7*100</f>
        <v>0.28504145360924804</v>
      </c>
      <c r="G7" s="120">
        <v>0</v>
      </c>
      <c r="H7" s="121" t="s">
        <v>90</v>
      </c>
    </row>
    <row r="8" spans="1:8" ht="15">
      <c r="A8" s="118" t="s">
        <v>43</v>
      </c>
      <c r="B8" s="119" t="s">
        <v>43</v>
      </c>
      <c r="C8" s="120">
        <v>24.2</v>
      </c>
      <c r="D8" s="121">
        <f>(('[1]Figure V 1-8_doc de travail'!B8+('[1]Figure V 1-8_doc de travail'!$E8*('[1]Figure V 1-8_doc de travail'!B8/('[1]Figure V 1-8_doc de travail'!$B8+'[1]Figure V 1-8_doc de travail'!$C8+'[1]Figure V 1-8_doc de travail'!$D8))))/'[1]Figure V 1-8_doc de travail'!$F8)*100</f>
        <v>30.834600855397525</v>
      </c>
      <c r="E8" s="120">
        <v>35.200000000000003</v>
      </c>
      <c r="F8" s="121">
        <f>(('[1]Figure V 1-8_doc de travail'!C8+('[1]Figure V 1-8_doc de travail'!$E8*('[1]Figure V 1-8_doc de travail'!C8/('[1]Figure V 1-8_doc de travail'!$B8+'[1]Figure V 1-8_doc de travail'!$C8+'[1]Figure V 1-8_doc de travail'!$D8))))/'[1]Figure V 1-8_doc de travail'!$F8)*100</f>
        <v>34.834976668283332</v>
      </c>
      <c r="G8" s="120">
        <v>32.5</v>
      </c>
      <c r="H8" s="121">
        <f>(('[1]Figure V 1-8_doc de travail'!D8+('[1]Figure V 1-8_doc de travail'!$E8*('[1]Figure V 1-8_doc de travail'!D8/('[1]Figure V 1-8_doc de travail'!$B8+'[1]Figure V 1-8_doc de travail'!$C8+'[1]Figure V 1-8_doc de travail'!$D8))))/'[1]Figure V 1-8_doc de travail'!$F8)*100</f>
        <v>34.330422476319136</v>
      </c>
    </row>
    <row r="9" spans="1:8" ht="15">
      <c r="A9" s="511" t="s">
        <v>37</v>
      </c>
      <c r="B9" s="512"/>
      <c r="C9" s="116">
        <v>13.5</v>
      </c>
      <c r="D9" s="117">
        <f>(('[1]Figure V 1-8_doc de travail'!B9+('[1]Figure V 1-8_doc de travail'!$E9*('[1]Figure V 1-8_doc de travail'!B9/('[1]Figure V 1-8_doc de travail'!$B9+'[1]Figure V 1-8_doc de travail'!$C9+'[1]Figure V 1-8_doc de travail'!$D9))))/'[1]Figure V 1-8_doc de travail'!$F9)*100</f>
        <v>12.574974280667472</v>
      </c>
      <c r="E9" s="116">
        <v>53.6</v>
      </c>
      <c r="F9" s="117">
        <f>(('[1]Figure V 1-8_doc de travail'!C9+('[1]Figure V 1-8_doc de travail'!$E9*('[1]Figure V 1-8_doc de travail'!C9/('[1]Figure V 1-8_doc de travail'!$B9+'[1]Figure V 1-8_doc de travail'!$C9+'[1]Figure V 1-8_doc de travail'!$D9))))/'[1]Figure V 1-8_doc de travail'!$F9)*100</f>
        <v>54.693859064528027</v>
      </c>
      <c r="G9" s="116">
        <v>32.9</v>
      </c>
      <c r="H9" s="117">
        <f>(('[1]Figure V 1-8_doc de travail'!D9+('[1]Figure V 1-8_doc de travail'!$E9*('[1]Figure V 1-8_doc de travail'!D9/('[1]Figure V 1-8_doc de travail'!$B9+'[1]Figure V 1-8_doc de travail'!$C9+'[1]Figure V 1-8_doc de travail'!$D9))))/'[1]Figure V 1-8_doc de travail'!$F9)*100</f>
        <v>32.731166654804497</v>
      </c>
    </row>
    <row r="10" spans="1:8" ht="15">
      <c r="A10" s="513" t="s">
        <v>2</v>
      </c>
      <c r="B10" s="514"/>
      <c r="C10" s="114">
        <v>8.4</v>
      </c>
      <c r="D10" s="122">
        <f>(('[1]Figure V 1-8_doc de travail'!B10+('[1]Figure V 1-8_doc de travail'!$E10*('[1]Figure V 1-8_doc de travail'!B10/('[1]Figure V 1-8_doc de travail'!$B10+'[1]Figure V 1-8_doc de travail'!$C10+'[1]Figure V 1-8_doc de travail'!$D10))))/'[1]Figure V 1-8_doc de travail'!$F10)*100</f>
        <v>12.53509774222978</v>
      </c>
      <c r="E10" s="114">
        <v>13</v>
      </c>
      <c r="F10" s="122">
        <f>(('[1]Figure V 1-8_doc de travail'!C10+('[1]Figure V 1-8_doc de travail'!$E10*('[1]Figure V 1-8_doc de travail'!C10/('[1]Figure V 1-8_doc de travail'!$B10+'[1]Figure V 1-8_doc de travail'!$C10+'[1]Figure V 1-8_doc de travail'!$D10))))/'[1]Figure V 1-8_doc de travail'!$F10)*100</f>
        <v>11.932945792777824</v>
      </c>
      <c r="G10" s="114">
        <v>76.099999999999994</v>
      </c>
      <c r="H10" s="122">
        <f>(('[1]Figure V 1-8_doc de travail'!D10+('[1]Figure V 1-8_doc de travail'!$E10*('[1]Figure V 1-8_doc de travail'!D10/('[1]Figure V 1-8_doc de travail'!$B10+'[1]Figure V 1-8_doc de travail'!$C10+'[1]Figure V 1-8_doc de travail'!$D10))))/'[1]Figure V 1-8_doc de travail'!$F10)*100</f>
        <v>75.531956464992405</v>
      </c>
    </row>
    <row r="11" spans="1:8" ht="15">
      <c r="A11" s="513" t="s">
        <v>3</v>
      </c>
      <c r="B11" s="514"/>
      <c r="C11" s="123">
        <v>15.3</v>
      </c>
      <c r="D11" s="122">
        <f>(('[1]Figure V 1-8_doc de travail'!B11+('[1]Figure V 1-8_doc de travail'!$E11*('[1]Figure V 1-8_doc de travail'!B11/('[1]Figure V 1-8_doc de travail'!$B11+'[1]Figure V 1-8_doc de travail'!$C11+'[1]Figure V 1-8_doc de travail'!$D11))))/'[1]Figure V 1-8_doc de travail'!$F11)*100</f>
        <v>37.501678162608258</v>
      </c>
      <c r="E11" s="123">
        <v>30.6</v>
      </c>
      <c r="F11" s="122">
        <f>(('[1]Figure V 1-8_doc de travail'!C11+('[1]Figure V 1-8_doc de travail'!$E11*('[1]Figure V 1-8_doc de travail'!C11/('[1]Figure V 1-8_doc de travail'!$B11+'[1]Figure V 1-8_doc de travail'!$C11+'[1]Figure V 1-8_doc de travail'!$D11))))/'[1]Figure V 1-8_doc de travail'!$F11)*100</f>
        <v>14.516887593079975</v>
      </c>
      <c r="G11" s="123">
        <v>48.6</v>
      </c>
      <c r="H11" s="122">
        <f>(('[1]Figure V 1-8_doc de travail'!D11+('[1]Figure V 1-8_doc de travail'!$E11*('[1]Figure V 1-8_doc de travail'!D11/('[1]Figure V 1-8_doc de travail'!$B11+'[1]Figure V 1-8_doc de travail'!$C11+'[1]Figure V 1-8_doc de travail'!$D11))))/'[1]Figure V 1-8_doc de travail'!$F11)*100</f>
        <v>47.981434244311764</v>
      </c>
    </row>
    <row r="12" spans="1:8" ht="15">
      <c r="A12" s="506" t="s">
        <v>38</v>
      </c>
      <c r="B12" s="515"/>
      <c r="C12" s="124">
        <v>28.4</v>
      </c>
      <c r="D12" s="125">
        <f>(('[1]Figure V 1-8_doc de travail'!B12+('[1]Figure V 1-8_doc de travail'!$E12*('[1]Figure V 1-8_doc de travail'!B12/('[1]Figure V 1-8_doc de travail'!$B12+'[1]Figure V 1-8_doc de travail'!$C12+'[1]Figure V 1-8_doc de travail'!$D12))))/'[1]Figure V 1-8_doc de travail'!$F12)*100</f>
        <v>37.034242460564968</v>
      </c>
      <c r="E12" s="124">
        <v>22.4</v>
      </c>
      <c r="F12" s="125">
        <f>(('[1]Figure V 1-8_doc de travail'!C12+('[1]Figure V 1-8_doc de travail'!$E12*('[1]Figure V 1-8_doc de travail'!C12/('[1]Figure V 1-8_doc de travail'!$B12+'[1]Figure V 1-8_doc de travail'!$C12+'[1]Figure V 1-8_doc de travail'!$D12))))/'[1]Figure V 1-8_doc de travail'!$F12)*100</f>
        <v>17.663150165692798</v>
      </c>
      <c r="G12" s="124">
        <v>45.4</v>
      </c>
      <c r="H12" s="125">
        <f>(('[1]Figure V 1-8_doc de travail'!D12+('[1]Figure V 1-8_doc de travail'!$E12*('[1]Figure V 1-8_doc de travail'!D12/('[1]Figure V 1-8_doc de travail'!$B12+'[1]Figure V 1-8_doc de travail'!$C12+'[1]Figure V 1-8_doc de travail'!$D12))))/'[1]Figure V 1-8_doc de travail'!$F12)*100</f>
        <v>45.302607373742241</v>
      </c>
    </row>
    <row r="13" spans="1:8" ht="15" customHeight="1" thickBot="1">
      <c r="A13" s="126" t="s">
        <v>44</v>
      </c>
      <c r="B13" s="127" t="s">
        <v>45</v>
      </c>
      <c r="C13" s="128">
        <v>14.8</v>
      </c>
      <c r="D13" s="129">
        <f>(('[1]Figure V 1-8_doc de travail'!B13+('[1]Figure V 1-8_doc de travail'!$E13*('[1]Figure V 1-8_doc de travail'!B13/('[1]Figure V 1-8_doc de travail'!$B13+'[1]Figure V 1-8_doc de travail'!$C13+'[1]Figure V 1-8_doc de travail'!$D13))))/'[1]Figure V 1-8_doc de travail'!$F13)*100</f>
        <v>24.480910737860189</v>
      </c>
      <c r="E13" s="128">
        <v>24.2</v>
      </c>
      <c r="F13" s="129">
        <f>(('[1]Figure V 1-8_doc de travail'!C13+('[1]Figure V 1-8_doc de travail'!$E13*('[1]Figure V 1-8_doc de travail'!C13/('[1]Figure V 1-8_doc de travail'!$B13+'[1]Figure V 1-8_doc de travail'!$C13+'[1]Figure V 1-8_doc de travail'!$D13))))/'[1]Figure V 1-8_doc de travail'!$F13)*100</f>
        <v>18.961469088013612</v>
      </c>
      <c r="G13" s="128">
        <v>56.1</v>
      </c>
      <c r="H13" s="129">
        <f>(('[1]Figure V 1-8_doc de travail'!D13+('[1]Figure V 1-8_doc de travail'!$E13*('[1]Figure V 1-8_doc de travail'!D13/('[1]Figure V 1-8_doc de travail'!$B13+'[1]Figure V 1-8_doc de travail'!$C13+'[1]Figure V 1-8_doc de travail'!$D13))))/'[1]Figure V 1-8_doc de travail'!$F13)*100</f>
        <v>56.5576201741262</v>
      </c>
    </row>
    <row r="14" spans="1:8" ht="24" customHeight="1">
      <c r="A14" s="516" t="s">
        <v>168</v>
      </c>
      <c r="B14" s="516"/>
      <c r="C14" s="516"/>
      <c r="D14" s="516"/>
      <c r="E14" s="516"/>
      <c r="F14" s="516"/>
      <c r="G14" s="516"/>
      <c r="H14" s="516"/>
    </row>
    <row r="15" spans="1:8" ht="24.75" customHeight="1">
      <c r="A15" s="517" t="s">
        <v>46</v>
      </c>
      <c r="B15" s="517"/>
      <c r="C15" s="517"/>
      <c r="D15" s="517"/>
      <c r="E15" s="517"/>
      <c r="F15" s="517"/>
      <c r="G15" s="517"/>
      <c r="H15" s="517"/>
    </row>
    <row r="16" spans="1:8" ht="24.75" customHeight="1">
      <c r="A16" s="518" t="s">
        <v>203</v>
      </c>
      <c r="B16" s="518"/>
      <c r="C16" s="518"/>
      <c r="D16" s="518"/>
      <c r="E16" s="518"/>
      <c r="F16" s="518"/>
      <c r="G16" s="518"/>
      <c r="H16" s="518"/>
    </row>
    <row r="17" spans="1:8" ht="57" customHeight="1">
      <c r="A17" s="502" t="s">
        <v>218</v>
      </c>
      <c r="B17" s="503"/>
      <c r="C17" s="503"/>
      <c r="D17" s="503"/>
      <c r="E17" s="503"/>
      <c r="F17" s="503"/>
      <c r="G17" s="503"/>
      <c r="H17" s="503"/>
    </row>
    <row r="18" spans="1:8" ht="15">
      <c r="A18" s="500" t="s">
        <v>135</v>
      </c>
      <c r="B18" s="500"/>
      <c r="C18" s="500"/>
      <c r="D18" s="500"/>
      <c r="E18" s="500"/>
      <c r="F18" s="500"/>
      <c r="G18" s="500"/>
      <c r="H18" s="500"/>
    </row>
    <row r="20" spans="1:8" ht="19.5" customHeight="1">
      <c r="E20" s="186"/>
      <c r="F20" s="186"/>
      <c r="G20" s="186"/>
      <c r="H20" s="185"/>
    </row>
    <row r="21" spans="1:8" ht="19.5" customHeight="1">
      <c r="E21" s="182"/>
      <c r="F21" s="182"/>
      <c r="G21" s="182"/>
    </row>
    <row r="22" spans="1:8" ht="19.5" customHeight="1">
      <c r="D22" s="183"/>
      <c r="E22" s="183"/>
      <c r="F22" s="183"/>
    </row>
    <row r="24" spans="1:8" ht="19.5" customHeight="1">
      <c r="D24" s="184"/>
      <c r="E24" s="184"/>
      <c r="F24" s="184"/>
    </row>
  </sheetData>
  <mergeCells count="15">
    <mergeCell ref="A18:H18"/>
    <mergeCell ref="A1:H1"/>
    <mergeCell ref="A17:H17"/>
    <mergeCell ref="A6:B6"/>
    <mergeCell ref="A5:B5"/>
    <mergeCell ref="G3:H3"/>
    <mergeCell ref="E3:F3"/>
    <mergeCell ref="C3:D3"/>
    <mergeCell ref="A9:B9"/>
    <mergeCell ref="A10:B10"/>
    <mergeCell ref="A11:B11"/>
    <mergeCell ref="A12:B12"/>
    <mergeCell ref="A14:H14"/>
    <mergeCell ref="A15:H15"/>
    <mergeCell ref="A16:H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opLeftCell="A4" workbookViewId="0">
      <selection activeCell="A15" sqref="A15:E15"/>
    </sheetView>
  </sheetViews>
  <sheetFormatPr baseColWidth="10" defaultRowHeight="15"/>
  <cols>
    <col min="1" max="1" width="34" customWidth="1"/>
    <col min="5" max="5" width="11.28515625" bestFit="1" customWidth="1"/>
  </cols>
  <sheetData>
    <row r="1" spans="1:5" ht="25.5" customHeight="1">
      <c r="A1" s="519" t="s">
        <v>204</v>
      </c>
      <c r="B1" s="519"/>
      <c r="C1" s="519"/>
      <c r="D1" s="519"/>
      <c r="E1" s="519"/>
    </row>
    <row r="2" spans="1:5" ht="15.75" thickBot="1">
      <c r="A2" s="130"/>
      <c r="B2" s="130"/>
      <c r="C2" s="130"/>
      <c r="D2" s="130"/>
      <c r="E2" s="130"/>
    </row>
    <row r="3" spans="1:5" ht="45">
      <c r="A3" s="131"/>
      <c r="B3" s="132" t="s">
        <v>48</v>
      </c>
      <c r="C3" s="132" t="s">
        <v>2</v>
      </c>
      <c r="D3" s="132" t="s">
        <v>3</v>
      </c>
      <c r="E3" s="133" t="s">
        <v>4</v>
      </c>
    </row>
    <row r="4" spans="1:5">
      <c r="A4" s="134" t="s">
        <v>49</v>
      </c>
      <c r="B4" s="229">
        <f>'[1]Figure V 1-9_doc de travail'!B4/'[1]Figure V 1-9_doc de travail'!F4*1000</f>
        <v>28.047263593146944</v>
      </c>
      <c r="C4" s="229">
        <f>'[1]Figure V 1-9_doc de travail'!C4/'[1]Figure V 1-9_doc de travail'!F4*1000</f>
        <v>25.732666190135809</v>
      </c>
      <c r="D4" s="229">
        <f>'[1]Figure V 1-9_doc de travail'!D4/'[1]Figure V 1-9_doc de travail'!F4*1000</f>
        <v>17.107019671167162</v>
      </c>
      <c r="E4" s="230">
        <f>'[1]Figure V 1-9_doc de travail'!E4/'[1]Figure V 1-9_doc de travail'!F4*1000</f>
        <v>70.886951350712764</v>
      </c>
    </row>
    <row r="5" spans="1:5">
      <c r="A5" s="135" t="s">
        <v>50</v>
      </c>
      <c r="B5" s="231">
        <f>'[1]Figure V 1-9_doc de travail'!B5/'[1]Figure V 1-9_doc de travail'!F5*1000</f>
        <v>41.039386784387752</v>
      </c>
      <c r="C5" s="231">
        <f>'[1]Figure V 1-9_doc de travail'!C5/'[1]Figure V 1-9_doc de travail'!F5*1000</f>
        <v>27.396937398661887</v>
      </c>
      <c r="D5" s="231">
        <f>'[1]Figure V 1-9_doc de travail'!D5/'[1]Figure V 1-9_doc de travail'!F5*1000</f>
        <v>13.530174080180256</v>
      </c>
      <c r="E5" s="232">
        <f>'[1]Figure V 1-9_doc de travail'!E5/'[1]Figure V 1-9_doc de travail'!F5*1000</f>
        <v>81.966522747195626</v>
      </c>
    </row>
    <row r="6" spans="1:5">
      <c r="A6" s="136" t="s">
        <v>51</v>
      </c>
      <c r="B6" s="233">
        <f>'[1]Figure V 1-9_doc de travail'!B6/'[1]Figure V 1-9_doc de travail'!F6*1000</f>
        <v>84.003231735681354</v>
      </c>
      <c r="C6" s="233">
        <f>'[1]Figure V 1-9_doc de travail'!C6/'[1]Figure V 1-9_doc de travail'!F6*1000</f>
        <v>33.67986877194506</v>
      </c>
      <c r="D6" s="233">
        <f>'[1]Figure V 1-9_doc de travail'!D6/'[1]Figure V 1-9_doc de travail'!F6*1000</f>
        <v>25.339034294924058</v>
      </c>
      <c r="E6" s="234">
        <f>'[1]Figure V 1-9_doc de travail'!E6/'[1]Figure V 1-9_doc de travail'!F6*1000</f>
        <v>143.02213480255045</v>
      </c>
    </row>
    <row r="7" spans="1:5">
      <c r="A7" s="136" t="s">
        <v>52</v>
      </c>
      <c r="B7" s="233">
        <f>'[1]Figure V 1-9_doc de travail'!B7/'[1]Figure V 1-9_doc de travail'!F7*1000</f>
        <v>31.819912023390643</v>
      </c>
      <c r="C7" s="233">
        <f>'[1]Figure V 1-9_doc de travail'!C7/'[1]Figure V 1-9_doc de travail'!F7*1000</f>
        <v>26.048697202337475</v>
      </c>
      <c r="D7" s="233">
        <f>'[1]Figure V 1-9_doc de travail'!D7/'[1]Figure V 1-9_doc de travail'!F7*1000</f>
        <v>10.996154294509907</v>
      </c>
      <c r="E7" s="234">
        <f>'[1]Figure V 1-9_doc de travail'!E7/'[1]Figure V 1-9_doc de travail'!F7*1000</f>
        <v>68.864763520238029</v>
      </c>
    </row>
    <row r="8" spans="1:5">
      <c r="A8" s="137" t="s">
        <v>53</v>
      </c>
      <c r="B8" s="235">
        <f>'[1]Figure V 1-9_doc de travail'!B8/'[1]Figure V 1-9_doc de travail'!F8*1000</f>
        <v>30.496802943770334</v>
      </c>
      <c r="C8" s="235">
        <f>'[1]Figure V 1-9_doc de travail'!C8/'[1]Figure V 1-9_doc de travail'!F8*1000</f>
        <v>26.046458079742511</v>
      </c>
      <c r="D8" s="235">
        <f>'[1]Figure V 1-9_doc de travail'!D8/'[1]Figure V 1-9_doc de travail'!F8*1000</f>
        <v>16.432639132672378</v>
      </c>
      <c r="E8" s="236">
        <f>'[1]Figure V 1-9_doc de travail'!E8/'[1]Figure V 1-9_doc de travail'!F8*1000</f>
        <v>72.975900156185233</v>
      </c>
    </row>
    <row r="9" spans="1:5">
      <c r="A9" s="138" t="s">
        <v>54</v>
      </c>
      <c r="B9" s="237">
        <f>'[1]Figure V 1-9_doc de travail'!B9/'[1]Figure V 1-9_doc de travail'!F9*1000</f>
        <v>36.867561389160819</v>
      </c>
      <c r="C9" s="237">
        <f>'[1]Figure V 1-9_doc de travail'!C9/'[1]Figure V 1-9_doc de travail'!F9*1000</f>
        <v>37.220093571132139</v>
      </c>
      <c r="D9" s="237">
        <f>'[1]Figure V 1-9_doc de travail'!D9/'[1]Figure V 1-9_doc de travail'!F9*1000</f>
        <v>15.50597261981679</v>
      </c>
      <c r="E9" s="238">
        <f>'[1]Figure V 1-9_doc de travail'!E9/'[1]Figure V 1-9_doc de travail'!F9*1000</f>
        <v>89.59364348094789</v>
      </c>
    </row>
    <row r="10" spans="1:5">
      <c r="A10" s="139" t="s">
        <v>55</v>
      </c>
      <c r="B10" s="239">
        <f>'[1]Figure V 1-9_doc de travail'!B10/'[1]Figure V 1-9_doc de travail'!F10*1000</f>
        <v>38.353422343636772</v>
      </c>
      <c r="C10" s="239">
        <f>'[1]Figure V 1-9_doc de travail'!C10/'[1]Figure V 1-9_doc de travail'!F10*1000</f>
        <v>39.14833718256844</v>
      </c>
      <c r="D10" s="239">
        <f>'[1]Figure V 1-9_doc de travail'!D10/'[1]Figure V 1-9_doc de travail'!F10*1000</f>
        <v>17.809272572766186</v>
      </c>
      <c r="E10" s="228">
        <f>'[1]Figure V 1-9_doc de travail'!E10/'[1]Figure V 1-9_doc de travail'!F10*1000</f>
        <v>95.311032098971395</v>
      </c>
    </row>
    <row r="11" spans="1:5">
      <c r="A11" s="139" t="s">
        <v>56</v>
      </c>
      <c r="B11" s="239">
        <f>'[1]Figure V 1-9_doc de travail'!B11/'[1]Figure V 1-9_doc de travail'!F11*1000</f>
        <v>35.9552760192419</v>
      </c>
      <c r="C11" s="239">
        <f>'[1]Figure V 1-9_doc de travail'!C11/'[1]Figure V 1-9_doc de travail'!F11*1000</f>
        <v>42.380376111719393</v>
      </c>
      <c r="D11" s="239">
        <f>'[1]Figure V 1-9_doc de travail'!D11/'[1]Figure V 1-9_doc de travail'!F11*1000</f>
        <v>22.792134199383668</v>
      </c>
      <c r="E11" s="228">
        <f>'[1]Figure V 1-9_doc de travail'!E11/'[1]Figure V 1-9_doc de travail'!F11*1000</f>
        <v>101.12778633034496</v>
      </c>
    </row>
    <row r="12" spans="1:5">
      <c r="A12" s="139" t="s">
        <v>57</v>
      </c>
      <c r="B12" s="239">
        <f>'[1]Figure V 1-9_doc de travail'!B12/'[1]Figure V 1-9_doc de travail'!F12*1000</f>
        <v>44.164022870754714</v>
      </c>
      <c r="C12" s="239">
        <f>'[1]Figure V 1-9_doc de travail'!C12/'[1]Figure V 1-9_doc de travail'!F12*1000</f>
        <v>28.985668558383878</v>
      </c>
      <c r="D12" s="239">
        <f>'[1]Figure V 1-9_doc de travail'!D12/'[1]Figure V 1-9_doc de travail'!F12*1000</f>
        <v>13.994441825264881</v>
      </c>
      <c r="E12" s="228">
        <f>'[1]Figure V 1-9_doc de travail'!E12/'[1]Figure V 1-9_doc de travail'!F12*1000</f>
        <v>87.144133254403471</v>
      </c>
    </row>
    <row r="13" spans="1:5">
      <c r="A13" s="140" t="s">
        <v>58</v>
      </c>
      <c r="B13" s="240">
        <f>'[1]Figure V 1-9_doc de travail'!B13/'[1]Figure V 1-9_doc de travail'!F13*1000</f>
        <v>34.187090725902955</v>
      </c>
      <c r="C13" s="240">
        <f>'[1]Figure V 1-9_doc de travail'!C13/'[1]Figure V 1-9_doc de travail'!F13*1000</f>
        <v>36.873107955547098</v>
      </c>
      <c r="D13" s="240">
        <f>'[1]Figure V 1-9_doc de travail'!D13/'[1]Figure V 1-9_doc de travail'!F13*1000</f>
        <v>11.872354932070277</v>
      </c>
      <c r="E13" s="241">
        <f>'[1]Figure V 1-9_doc de travail'!E13/'[1]Figure V 1-9_doc de travail'!F13*1000</f>
        <v>82.932553613520341</v>
      </c>
    </row>
    <row r="14" spans="1:5" ht="15.75" thickBot="1">
      <c r="A14" s="141" t="s">
        <v>59</v>
      </c>
      <c r="B14" s="242">
        <f>'[1]Figure V 1-9_doc de travail'!B15/'[1]Figure V 1-9_doc de travail'!F15*1000</f>
        <v>30.676898804282594</v>
      </c>
      <c r="C14" s="242">
        <f>'[1]Figure V 1-9_doc de travail'!C15/'[1]Figure V 1-9_doc de travail'!F15*1000</f>
        <v>26.361693319535433</v>
      </c>
      <c r="D14" s="242">
        <f>'[1]Figure V 1-9_doc de travail'!D15/'[1]Figure V 1-9_doc de travail'!F15*1000</f>
        <v>16.40649561947107</v>
      </c>
      <c r="E14" s="243">
        <f>'[1]Figure V 1-9_doc de travail'!E15/'[1]Figure V 1-9_doc de travail'!F15*1000</f>
        <v>73.44507278999906</v>
      </c>
    </row>
    <row r="15" spans="1:5" ht="24" customHeight="1">
      <c r="A15" s="520" t="s">
        <v>168</v>
      </c>
      <c r="B15" s="520"/>
      <c r="C15" s="520"/>
      <c r="D15" s="520"/>
      <c r="E15" s="520"/>
    </row>
    <row r="16" spans="1:5" ht="27" customHeight="1">
      <c r="A16" s="521" t="s">
        <v>60</v>
      </c>
      <c r="B16" s="521"/>
      <c r="C16" s="521"/>
      <c r="D16" s="521"/>
      <c r="E16" s="521"/>
    </row>
    <row r="17" spans="1:5" ht="21" customHeight="1">
      <c r="A17" s="521" t="s">
        <v>80</v>
      </c>
      <c r="B17" s="521"/>
      <c r="C17" s="521"/>
      <c r="D17" s="521"/>
      <c r="E17" s="521"/>
    </row>
  </sheetData>
  <mergeCells count="4">
    <mergeCell ref="A1:E1"/>
    <mergeCell ref="A15:E15"/>
    <mergeCell ref="A16:E16"/>
    <mergeCell ref="A17:E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29" sqref="A29"/>
    </sheetView>
  </sheetViews>
  <sheetFormatPr baseColWidth="10" defaultColWidth="11.42578125" defaultRowHeight="15"/>
  <cols>
    <col min="1" max="16384" width="11.42578125" style="107"/>
  </cols>
  <sheetData>
    <row r="1" spans="1:14" ht="33.75" customHeight="1">
      <c r="A1" s="522" t="s">
        <v>205</v>
      </c>
      <c r="B1" s="522"/>
      <c r="C1" s="522"/>
      <c r="D1" s="522"/>
      <c r="E1" s="522"/>
      <c r="F1" s="522"/>
      <c r="G1" s="522"/>
      <c r="H1" s="522"/>
      <c r="I1" s="522"/>
      <c r="J1" s="172"/>
      <c r="K1" s="172"/>
      <c r="L1" s="172"/>
      <c r="M1" s="172"/>
      <c r="N1" s="172"/>
    </row>
    <row r="29" spans="1:1">
      <c r="A29" s="142" t="s">
        <v>168</v>
      </c>
    </row>
    <row r="30" spans="1:1">
      <c r="A30" s="143" t="s">
        <v>60</v>
      </c>
    </row>
  </sheetData>
  <mergeCells count="1">
    <mergeCell ref="A1:I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opLeftCell="A7" workbookViewId="0"/>
  </sheetViews>
  <sheetFormatPr baseColWidth="10" defaultColWidth="11.42578125" defaultRowHeight="12"/>
  <cols>
    <col min="1" max="1" width="21.28515625" style="145" customWidth="1"/>
    <col min="2" max="2" width="19.7109375" style="145" customWidth="1"/>
    <col min="3" max="3" width="11.42578125" style="145"/>
    <col min="4" max="16384" width="11.42578125" style="146"/>
  </cols>
  <sheetData>
    <row r="1" spans="1:2">
      <c r="A1" s="144" t="s">
        <v>137</v>
      </c>
    </row>
    <row r="3" spans="1:2">
      <c r="A3" s="147" t="s">
        <v>61</v>
      </c>
      <c r="B3" s="147" t="s">
        <v>136</v>
      </c>
    </row>
    <row r="4" spans="1:2">
      <c r="A4" s="148" t="str">
        <f>'[1]Figure V 1-10_doc de travail'!A22</f>
        <v>La Réunion</v>
      </c>
      <c r="B4" s="149">
        <f>('[1]Figure V 1-10_doc de travail'!C22/'[1]Figure V 1-10_doc de travail'!B22-1)*100</f>
        <v>2.4395866670282818</v>
      </c>
    </row>
    <row r="5" spans="1:2">
      <c r="A5" s="148" t="str">
        <f>'[1]Figure V 1-10_doc de travail'!A21</f>
        <v>Guyane</v>
      </c>
      <c r="B5" s="149">
        <f>('[1]Figure V 1-10_doc de travail'!C21/'[1]Figure V 1-10_doc de travail'!B21-1)*100</f>
        <v>2.4263292761050659</v>
      </c>
    </row>
    <row r="6" spans="1:2">
      <c r="A6" s="148" t="str">
        <f>'[1]Figure V 1-10_doc de travail'!A14</f>
        <v>Occitanie</v>
      </c>
      <c r="B6" s="149">
        <f>('[1]Figure V 1-10_doc de travail'!C14/'[1]Figure V 1-10_doc de travail'!B14-1)*100</f>
        <v>1.8341043207828367</v>
      </c>
    </row>
    <row r="7" spans="1:2">
      <c r="A7" s="148" t="str">
        <f>'[1]Figure V 1-10_doc de travail'!A19</f>
        <v>Guadeloupe</v>
      </c>
      <c r="B7" s="149">
        <f>('[1]Figure V 1-10_doc de travail'!C19/'[1]Figure V 1-10_doc de travail'!B19-1)*100</f>
        <v>1.4454215154546812</v>
      </c>
    </row>
    <row r="8" spans="1:2">
      <c r="A8" s="148" t="str">
        <f>'[1]Figure V 1-10_doc de travail'!A8</f>
        <v>Corse</v>
      </c>
      <c r="B8" s="149">
        <f>('[1]Figure V 1-10_doc de travail'!C8/'[1]Figure V 1-10_doc de travail'!B8-1)*100</f>
        <v>1.1375387797311287</v>
      </c>
    </row>
    <row r="9" spans="1:2">
      <c r="A9" s="148" t="str">
        <f>'[1]Figure V 1-10_doc de travail'!A15</f>
        <v>Pays de la Loire</v>
      </c>
      <c r="B9" s="149">
        <f>('[1]Figure V 1-10_doc de travail'!C15/'[1]Figure V 1-10_doc de travail'!B15-1)*100</f>
        <v>1.1196170803889682</v>
      </c>
    </row>
    <row r="10" spans="1:2">
      <c r="A10" s="148" t="str">
        <f>'[1]Figure V 1-10_doc de travail'!A6</f>
        <v>Bretagne</v>
      </c>
      <c r="B10" s="149">
        <f>('[1]Figure V 1-10_doc de travail'!C6/'[1]Figure V 1-10_doc de travail'!B6-1)*100</f>
        <v>1.0362694300518172</v>
      </c>
    </row>
    <row r="11" spans="1:2" ht="24">
      <c r="A11" s="148" t="str">
        <f>'[1]Figure V 1-10_doc de travail'!A5</f>
        <v>Bourgogne-Franche-Comté</v>
      </c>
      <c r="B11" s="149">
        <f>('[1]Figure V 1-10_doc de travail'!C5/'[1]Figure V 1-10_doc de travail'!B5-1)*100</f>
        <v>0.94614433448032553</v>
      </c>
    </row>
    <row r="12" spans="1:2">
      <c r="A12" s="148" t="str">
        <f>'[1]Figure V 1-10_doc de travail'!A17</f>
        <v>France métropolitaine</v>
      </c>
      <c r="B12" s="149">
        <f>('[1]Figure V 1-10_doc de travail'!C17/'[1]Figure V 1-10_doc de travail'!B17-1)*100</f>
        <v>0.779164331160076</v>
      </c>
    </row>
    <row r="13" spans="1:2">
      <c r="A13" s="148" t="str">
        <f>'[1]Figure V 1-10_doc de travail'!A4</f>
        <v>Auvergne-Rhône-Alpes</v>
      </c>
      <c r="B13" s="149">
        <f>('[1]Figure V 1-10_doc de travail'!C4/'[1]Figure V 1-10_doc de travail'!B4-1)*100</f>
        <v>0.74721447885013337</v>
      </c>
    </row>
    <row r="14" spans="1:2" ht="24">
      <c r="A14" s="148" t="str">
        <f>'[1]Figure V 1-10_doc de travail'!A16</f>
        <v>Provence-Alpes-Côte d'Azur</v>
      </c>
      <c r="B14" s="149">
        <f>('[1]Figure V 1-10_doc de travail'!C16/'[1]Figure V 1-10_doc de travail'!B16-1)*100</f>
        <v>0.7276682826035108</v>
      </c>
    </row>
    <row r="15" spans="1:2">
      <c r="A15" s="148" t="str">
        <f>'[1]Figure V 1-10_doc de travail'!A11</f>
        <v>Île-de-France</v>
      </c>
      <c r="B15" s="149">
        <f>('[1]Figure V 1-10_doc de travail'!C11/'[1]Figure V 1-10_doc de travail'!B11-1)*100</f>
        <v>0.68639330074149463</v>
      </c>
    </row>
    <row r="16" spans="1:2">
      <c r="A16" s="148" t="str">
        <f>'[1]Figure V 1-10_doc de travail'!A7</f>
        <v>Centre-Val de Loire</v>
      </c>
      <c r="B16" s="149">
        <f>('[1]Figure V 1-10_doc de travail'!C7/'[1]Figure V 1-10_doc de travail'!B7-1)*100</f>
        <v>0.68523231756680847</v>
      </c>
    </row>
    <row r="17" spans="1:2">
      <c r="A17" s="148" t="str">
        <f>'[1]Figure V 1-10_doc de travail'!A13</f>
        <v>Nouvelle-Aquitaine</v>
      </c>
      <c r="B17" s="149">
        <f>('[1]Figure V 1-10_doc de travail'!C13/'[1]Figure V 1-10_doc de travail'!B13-1)*100</f>
        <v>0.67337662883211191</v>
      </c>
    </row>
    <row r="18" spans="1:2">
      <c r="A18" s="148" t="str">
        <f>'[1]Figure V 1-10_doc de travail'!A9</f>
        <v>Grand-Est</v>
      </c>
      <c r="B18" s="149">
        <f>('[1]Figure V 1-10_doc de travail'!C9/'[1]Figure V 1-10_doc de travail'!B9-1)*100</f>
        <v>0.62912834807189455</v>
      </c>
    </row>
    <row r="19" spans="1:2">
      <c r="A19" s="148" t="str">
        <f>'[1]Figure V 1-10_doc de travail'!A12</f>
        <v>Normandie</v>
      </c>
      <c r="B19" s="149">
        <f>('[1]Figure V 1-10_doc de travail'!C12/'[1]Figure V 1-10_doc de travail'!B12-1)*100</f>
        <v>0.33645458058322308</v>
      </c>
    </row>
    <row r="20" spans="1:2">
      <c r="A20" s="148" t="str">
        <f>'[1]Figure V 1-10_doc de travail'!A10</f>
        <v>Hauts-de-France</v>
      </c>
      <c r="B20" s="149">
        <f>('[1]Figure V 1-10_doc de travail'!C10/'[1]Figure V 1-10_doc de travail'!B10-1)*100</f>
        <v>0.10010406422500395</v>
      </c>
    </row>
    <row r="21" spans="1:2">
      <c r="A21" s="148" t="str">
        <f>'[1]Figure V 1-10_doc de travail'!A20</f>
        <v>Martinique</v>
      </c>
      <c r="B21" s="149">
        <f>('[1]Figure V 1-10_doc de travail'!C20/'[1]Figure V 1-10_doc de travail'!B20-1)*100</f>
        <v>-0.68279765304533058</v>
      </c>
    </row>
    <row r="22" spans="1:2">
      <c r="A22" s="142"/>
    </row>
    <row r="23" spans="1:2">
      <c r="A23" s="143" t="s">
        <v>62</v>
      </c>
    </row>
    <row r="24" spans="1:2" ht="15">
      <c r="A24" s="107"/>
    </row>
  </sheetData>
  <sortState ref="A4:B21">
    <sortCondition descending="1" ref="B4:B2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4" workbookViewId="0">
      <selection activeCell="A11" sqref="A11:F11"/>
    </sheetView>
  </sheetViews>
  <sheetFormatPr baseColWidth="10" defaultColWidth="11.42578125" defaultRowHeight="15"/>
  <cols>
    <col min="1" max="1" width="11.42578125" style="107"/>
    <col min="2" max="2" width="6.7109375" style="107" bestFit="1" customWidth="1"/>
    <col min="3" max="3" width="11.140625" style="107" bestFit="1" customWidth="1"/>
    <col min="4" max="4" width="8.85546875" style="107" bestFit="1" customWidth="1"/>
    <col min="5" max="5" width="11.7109375" style="107" customWidth="1"/>
    <col min="6" max="7" width="11.42578125" style="107"/>
    <col min="8" max="8" width="11.42578125" style="176"/>
    <col min="9" max="16384" width="11.42578125" style="107"/>
  </cols>
  <sheetData>
    <row r="1" spans="1:7">
      <c r="A1" s="164" t="s">
        <v>206</v>
      </c>
      <c r="B1" s="164"/>
      <c r="C1" s="164"/>
      <c r="D1" s="164"/>
      <c r="E1" s="164"/>
      <c r="F1" s="164"/>
      <c r="G1" s="165"/>
    </row>
    <row r="3" spans="1:7">
      <c r="A3" s="309"/>
      <c r="B3" s="523" t="s">
        <v>138</v>
      </c>
      <c r="C3" s="524"/>
      <c r="D3" s="525"/>
      <c r="E3" s="526" t="s">
        <v>139</v>
      </c>
      <c r="F3" s="524"/>
      <c r="G3" s="525"/>
    </row>
    <row r="4" spans="1:7" ht="45">
      <c r="A4" s="308"/>
      <c r="B4" s="207" t="s">
        <v>73</v>
      </c>
      <c r="C4" s="244" t="s">
        <v>74</v>
      </c>
      <c r="D4" s="244" t="s">
        <v>75</v>
      </c>
      <c r="E4" s="207" t="s">
        <v>76</v>
      </c>
      <c r="F4" s="244" t="s">
        <v>77</v>
      </c>
      <c r="G4" s="310" t="s">
        <v>207</v>
      </c>
    </row>
    <row r="5" spans="1:7">
      <c r="A5" s="245" t="s">
        <v>39</v>
      </c>
      <c r="B5" s="246">
        <f>'[1]Figure V 1-13_doc de travail'!G5</f>
        <v>66.185000000000002</v>
      </c>
      <c r="C5" s="247">
        <f>'[1]Figure V 1-13_doc de travail'!H5</f>
        <v>13.247999999999999</v>
      </c>
      <c r="D5" s="248">
        <f>'[1]Figure V 1-13_doc de travail'!I5</f>
        <v>32.008000000000003</v>
      </c>
      <c r="E5" s="247">
        <f>'[1]Figure V 1-13_doc de travail'!G5-'[1]Figure V 1-13_doc de travail'!C5</f>
        <v>1.1280000000000001</v>
      </c>
      <c r="F5" s="247">
        <f>'[1]Figure V 1-13_doc de travail'!H5-'[1]Figure V 1-13_doc de travail'!D5</f>
        <v>-0.15700000000000003</v>
      </c>
      <c r="G5" s="248">
        <f>'[1]Figure V 1-13_doc de travail'!I5-'[1]Figure V 1-13_doc de travail'!E5</f>
        <v>0.57800000000000296</v>
      </c>
    </row>
    <row r="6" spans="1:7">
      <c r="A6" s="312" t="s">
        <v>63</v>
      </c>
      <c r="B6" s="313">
        <f>'[1]Figure V 1-13_doc de travail'!G6</f>
        <v>42.408000000000001</v>
      </c>
      <c r="C6" s="313">
        <f>'[1]Figure V 1-13_doc de travail'!H6</f>
        <v>1.9019999999999999</v>
      </c>
      <c r="D6" s="314">
        <f>'[1]Figure V 1-13_doc de travail'!I6</f>
        <v>52.488999999999997</v>
      </c>
      <c r="E6" s="313">
        <f>'[1]Figure V 1-13_doc de travail'!G6-'[1]Figure V 1-13_doc de travail'!C6</f>
        <v>0.53300000000000125</v>
      </c>
      <c r="F6" s="313">
        <f>'[1]Figure V 1-13_doc de travail'!H6-'[1]Figure V 1-13_doc de travail'!D6</f>
        <v>5.7999999999999829E-2</v>
      </c>
      <c r="G6" s="314">
        <f>'[1]Figure V 1-13_doc de travail'!I6-'[1]Figure V 1-13_doc de travail'!E6</f>
        <v>0.66599999999999682</v>
      </c>
    </row>
    <row r="7" spans="1:7">
      <c r="A7" s="250" t="s">
        <v>40</v>
      </c>
      <c r="B7" s="246">
        <f>'[1]Figure V 1-13_doc de travail'!G7</f>
        <v>52.237000000000002</v>
      </c>
      <c r="C7" s="246">
        <f>'[1]Figure V 1-13_doc de travail'!H7</f>
        <v>15.201000000000001</v>
      </c>
      <c r="D7" s="249">
        <f>'[1]Figure V 1-13_doc de travail'!I7</f>
        <v>32.194000000000003</v>
      </c>
      <c r="E7" s="246">
        <f>'[1]Figure V 1-13_doc de travail'!G7-'[1]Figure V 1-13_doc de travail'!C7</f>
        <v>-2.8159999999999954</v>
      </c>
      <c r="F7" s="246">
        <f>'[1]Figure V 1-13_doc de travail'!H7-'[1]Figure V 1-13_doc de travail'!D7</f>
        <v>0.38900000000000112</v>
      </c>
      <c r="G7" s="249">
        <f>'[1]Figure V 1-13_doc de travail'!I7-'[1]Figure V 1-13_doc de travail'!E7</f>
        <v>0.97600000000000264</v>
      </c>
    </row>
    <row r="8" spans="1:7">
      <c r="A8" s="250" t="s">
        <v>41</v>
      </c>
      <c r="B8" s="246">
        <f>'[1]Figure V 1-13_doc de travail'!G8</f>
        <v>64.037999999999997</v>
      </c>
      <c r="C8" s="246">
        <f>'[1]Figure V 1-13_doc de travail'!H8</f>
        <v>14.57</v>
      </c>
      <c r="D8" s="249">
        <f>'[1]Figure V 1-13_doc de travail'!I8</f>
        <v>38.451000000000001</v>
      </c>
      <c r="E8" s="246">
        <f>'[1]Figure V 1-13_doc de travail'!G8-'[1]Figure V 1-13_doc de travail'!C8</f>
        <v>0.36199999999999477</v>
      </c>
      <c r="F8" s="246">
        <f>'[1]Figure V 1-13_doc de travail'!H8-'[1]Figure V 1-13_doc de travail'!D8</f>
        <v>-9.9999999999944578E-4</v>
      </c>
      <c r="G8" s="249">
        <f>'[1]Figure V 1-13_doc de travail'!I8-'[1]Figure V 1-13_doc de travail'!E8</f>
        <v>0.59499999999999886</v>
      </c>
    </row>
    <row r="9" spans="1:7" ht="22.5">
      <c r="A9" s="251" t="s">
        <v>64</v>
      </c>
      <c r="B9" s="252">
        <f>'[1]Figure V 1-13_doc de travail'!G9</f>
        <v>62.731000000000002</v>
      </c>
      <c r="C9" s="252">
        <f>'[1]Figure V 1-13_doc de travail'!H9</f>
        <v>14.269</v>
      </c>
      <c r="D9" s="253">
        <f>'[1]Figure V 1-13_doc de travail'!I9</f>
        <v>34.921999999999997</v>
      </c>
      <c r="E9" s="252">
        <f>'[1]Figure V 1-13_doc de travail'!G9-'[1]Figure V 1-13_doc de travail'!C9</f>
        <v>0.25800000000000267</v>
      </c>
      <c r="F9" s="252">
        <f>'[1]Figure V 1-13_doc de travail'!H9-'[1]Figure V 1-13_doc de travail'!D9</f>
        <v>-1.8000000000000682E-2</v>
      </c>
      <c r="G9" s="253">
        <f>'[1]Figure V 1-13_doc de travail'!I9-'[1]Figure V 1-13_doc de travail'!E9</f>
        <v>0.67499999999999716</v>
      </c>
    </row>
    <row r="10" spans="1:7">
      <c r="A10" s="166" t="s">
        <v>168</v>
      </c>
      <c r="B10" s="254"/>
      <c r="C10" s="254"/>
      <c r="D10" s="254"/>
      <c r="E10" s="254"/>
      <c r="F10" s="254"/>
      <c r="G10" s="254"/>
    </row>
    <row r="11" spans="1:7" ht="24" customHeight="1">
      <c r="A11" s="527" t="s">
        <v>81</v>
      </c>
      <c r="B11" s="527"/>
      <c r="C11" s="527"/>
      <c r="D11" s="527"/>
      <c r="E11" s="527"/>
      <c r="F11" s="527"/>
      <c r="G11" s="254"/>
    </row>
  </sheetData>
  <mergeCells count="3">
    <mergeCell ref="B3:D3"/>
    <mergeCell ref="E3:G3"/>
    <mergeCell ref="A11:F1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4" zoomScale="85" zoomScaleNormal="85" workbookViewId="0">
      <selection activeCell="A24" sqref="A24:H24"/>
    </sheetView>
  </sheetViews>
  <sheetFormatPr baseColWidth="10" defaultColWidth="11.42578125" defaultRowHeight="15"/>
  <cols>
    <col min="1" max="16384" width="11.42578125" style="107"/>
  </cols>
  <sheetData>
    <row r="1" spans="1:8">
      <c r="A1" s="150" t="s">
        <v>208</v>
      </c>
    </row>
    <row r="2" spans="1:8">
      <c r="H2" s="151"/>
    </row>
    <row r="3" spans="1:8">
      <c r="H3" s="151"/>
    </row>
    <row r="4" spans="1:8">
      <c r="H4" s="151"/>
    </row>
    <row r="5" spans="1:8">
      <c r="H5" s="151"/>
    </row>
    <row r="6" spans="1:8">
      <c r="H6" s="151"/>
    </row>
    <row r="7" spans="1:8">
      <c r="H7" s="151"/>
    </row>
    <row r="8" spans="1:8">
      <c r="H8" s="151"/>
    </row>
    <row r="9" spans="1:8">
      <c r="H9" s="151"/>
    </row>
    <row r="10" spans="1:8">
      <c r="H10" s="151"/>
    </row>
    <row r="11" spans="1:8">
      <c r="H11" s="151"/>
    </row>
    <row r="12" spans="1:8">
      <c r="H12" s="151"/>
    </row>
    <row r="13" spans="1:8">
      <c r="H13" s="151"/>
    </row>
    <row r="14" spans="1:8">
      <c r="H14" s="151"/>
    </row>
    <row r="15" spans="1:8">
      <c r="H15" s="151"/>
    </row>
    <row r="16" spans="1:8">
      <c r="H16" s="151"/>
    </row>
    <row r="17" spans="1:11">
      <c r="H17" s="151"/>
    </row>
    <row r="18" spans="1:11">
      <c r="H18" s="151"/>
      <c r="K18" s="176"/>
    </row>
    <row r="19" spans="1:11">
      <c r="H19" s="151"/>
    </row>
    <row r="20" spans="1:11">
      <c r="H20" s="151"/>
    </row>
    <row r="21" spans="1:11">
      <c r="H21" s="151"/>
    </row>
    <row r="22" spans="1:11">
      <c r="H22" s="151"/>
    </row>
    <row r="23" spans="1:11">
      <c r="H23" s="151"/>
    </row>
    <row r="24" spans="1:11">
      <c r="A24" s="528" t="s">
        <v>168</v>
      </c>
      <c r="B24" s="528"/>
      <c r="C24" s="528"/>
      <c r="D24" s="528"/>
      <c r="E24" s="528"/>
      <c r="F24" s="528"/>
      <c r="G24" s="528"/>
      <c r="H24" s="528"/>
    </row>
    <row r="25" spans="1:11" ht="22.5" customHeight="1">
      <c r="A25" s="529" t="s">
        <v>81</v>
      </c>
      <c r="B25" s="529"/>
      <c r="C25" s="529"/>
      <c r="D25" s="529"/>
      <c r="E25" s="529"/>
      <c r="F25" s="529"/>
      <c r="G25" s="529"/>
      <c r="H25" s="529"/>
    </row>
  </sheetData>
  <mergeCells count="2">
    <mergeCell ref="A24:H24"/>
    <mergeCell ref="A25:H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G18" sqref="G18"/>
    </sheetView>
  </sheetViews>
  <sheetFormatPr baseColWidth="10" defaultRowHeight="15"/>
  <cols>
    <col min="1" max="16384" width="11.42578125" style="171"/>
  </cols>
  <sheetData>
    <row r="1" spans="1:7">
      <c r="A1" s="16" t="s">
        <v>169</v>
      </c>
      <c r="B1" s="168"/>
      <c r="C1" s="168"/>
      <c r="D1" s="168"/>
      <c r="E1" s="168"/>
      <c r="F1" s="168"/>
    </row>
    <row r="2" spans="1:7">
      <c r="A2" s="25" t="s">
        <v>124</v>
      </c>
      <c r="B2" s="168"/>
      <c r="C2" s="168"/>
      <c r="D2" s="168"/>
      <c r="E2" s="168"/>
      <c r="F2" s="168"/>
    </row>
    <row r="5" spans="1:7">
      <c r="G5" s="173" t="s">
        <v>126</v>
      </c>
    </row>
    <row r="6" spans="1:7">
      <c r="A6" s="168"/>
      <c r="B6" s="168"/>
      <c r="C6" s="168"/>
      <c r="D6" s="168"/>
      <c r="E6" s="168"/>
      <c r="F6" s="168"/>
      <c r="G6" s="174" t="s">
        <v>84</v>
      </c>
    </row>
    <row r="7" spans="1:7">
      <c r="A7" s="168"/>
      <c r="B7" s="168"/>
      <c r="C7" s="168"/>
      <c r="D7" s="168"/>
      <c r="E7" s="168"/>
      <c r="F7" s="168"/>
      <c r="G7" s="174" t="s">
        <v>171</v>
      </c>
    </row>
    <row r="8" spans="1:7">
      <c r="A8" s="168"/>
      <c r="B8" s="168"/>
      <c r="C8" s="168"/>
      <c r="D8" s="168"/>
      <c r="E8" s="168"/>
      <c r="F8" s="168"/>
      <c r="G8" s="174" t="s">
        <v>172</v>
      </c>
    </row>
    <row r="9" spans="1:7">
      <c r="A9" s="168"/>
      <c r="B9" s="168"/>
      <c r="C9" s="168"/>
      <c r="D9" s="168"/>
      <c r="E9" s="168"/>
      <c r="F9" s="168"/>
      <c r="G9" s="174" t="s">
        <v>173</v>
      </c>
    </row>
    <row r="10" spans="1:7">
      <c r="A10" s="168"/>
      <c r="B10" s="168"/>
      <c r="C10" s="168"/>
      <c r="D10" s="168"/>
      <c r="E10" s="168"/>
      <c r="F10" s="168"/>
      <c r="G10" s="174" t="s">
        <v>174</v>
      </c>
    </row>
    <row r="11" spans="1:7">
      <c r="A11" s="168"/>
      <c r="B11" s="168"/>
      <c r="C11" s="168"/>
      <c r="D11" s="168"/>
      <c r="E11" s="168"/>
      <c r="F11" s="168"/>
      <c r="G11" s="174" t="s">
        <v>175</v>
      </c>
    </row>
    <row r="12" spans="1:7">
      <c r="A12" s="168"/>
      <c r="B12" s="168"/>
      <c r="C12" s="168"/>
      <c r="D12" s="168"/>
      <c r="E12" s="168"/>
      <c r="F12" s="168"/>
      <c r="G12" s="174"/>
    </row>
    <row r="13" spans="1:7">
      <c r="A13" s="168"/>
      <c r="B13" s="168"/>
      <c r="C13" s="168"/>
      <c r="D13" s="168"/>
      <c r="E13" s="168"/>
      <c r="F13" s="168"/>
      <c r="G13" s="175" t="s">
        <v>127</v>
      </c>
    </row>
    <row r="14" spans="1:7">
      <c r="A14" s="168"/>
      <c r="B14" s="168"/>
      <c r="C14" s="168"/>
      <c r="D14" s="168"/>
      <c r="E14" s="168"/>
      <c r="F14" s="168"/>
      <c r="G14" s="175" t="s">
        <v>176</v>
      </c>
    </row>
    <row r="15" spans="1:7">
      <c r="A15" s="168"/>
      <c r="B15" s="168"/>
      <c r="C15" s="168"/>
      <c r="D15" s="168"/>
      <c r="E15" s="168"/>
      <c r="F15" s="168"/>
      <c r="G15" s="175" t="s">
        <v>177</v>
      </c>
    </row>
    <row r="16" spans="1:7">
      <c r="A16" s="168"/>
      <c r="B16" s="168"/>
      <c r="C16" s="168"/>
      <c r="D16" s="168"/>
      <c r="E16" s="168"/>
      <c r="F16" s="168"/>
      <c r="G16" s="175" t="s">
        <v>178</v>
      </c>
    </row>
    <row r="17" spans="1:7">
      <c r="A17" s="168"/>
      <c r="B17" s="168"/>
      <c r="C17" s="168"/>
      <c r="D17" s="168"/>
      <c r="E17" s="168"/>
      <c r="F17" s="168"/>
      <c r="G17" s="175" t="s">
        <v>179</v>
      </c>
    </row>
    <row r="18" spans="1:7">
      <c r="A18" s="168"/>
      <c r="B18" s="168"/>
      <c r="C18" s="168"/>
      <c r="D18" s="168"/>
      <c r="E18" s="168"/>
      <c r="F18" s="168"/>
      <c r="G18" s="175" t="s">
        <v>180</v>
      </c>
    </row>
    <row r="19" spans="1:7">
      <c r="A19" s="168"/>
      <c r="B19" s="168"/>
      <c r="C19" s="168"/>
      <c r="D19" s="168"/>
      <c r="E19" s="168"/>
      <c r="F19" s="168"/>
    </row>
    <row r="20" spans="1:7">
      <c r="A20" s="418"/>
      <c r="B20" s="419"/>
      <c r="C20" s="419"/>
      <c r="D20" s="419"/>
      <c r="E20" s="419"/>
      <c r="F20" s="419"/>
    </row>
    <row r="21" spans="1:7">
      <c r="A21" s="261"/>
      <c r="B21" s="262"/>
      <c r="C21" s="262"/>
      <c r="D21" s="262"/>
      <c r="E21" s="262"/>
      <c r="F21" s="262"/>
    </row>
    <row r="22" spans="1:7" ht="28.5" customHeight="1">
      <c r="A22" s="421" t="s">
        <v>168</v>
      </c>
      <c r="B22" s="421"/>
      <c r="C22" s="421"/>
      <c r="D22" s="421"/>
      <c r="E22" s="421"/>
      <c r="F22" s="421"/>
    </row>
    <row r="23" spans="1:7" ht="29.25" customHeight="1">
      <c r="A23" s="420" t="s">
        <v>113</v>
      </c>
      <c r="B23" s="420"/>
      <c r="C23" s="420"/>
      <c r="D23" s="420"/>
      <c r="E23" s="420"/>
      <c r="F23" s="420"/>
    </row>
    <row r="24" spans="1:7" ht="21.75" customHeight="1">
      <c r="A24" s="420" t="s">
        <v>6</v>
      </c>
      <c r="B24" s="420"/>
      <c r="C24" s="420"/>
      <c r="D24" s="420"/>
      <c r="E24" s="420"/>
      <c r="F24" s="420"/>
    </row>
    <row r="25" spans="1:7" ht="54" customHeight="1">
      <c r="A25" s="420" t="s">
        <v>125</v>
      </c>
      <c r="B25" s="420"/>
      <c r="C25" s="420"/>
      <c r="D25" s="420"/>
      <c r="E25" s="420"/>
      <c r="F25" s="420"/>
    </row>
  </sheetData>
  <mergeCells count="5">
    <mergeCell ref="A20:F20"/>
    <mergeCell ref="A23:F23"/>
    <mergeCell ref="A22:F22"/>
    <mergeCell ref="A24:F24"/>
    <mergeCell ref="A25:F2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85" zoomScaleNormal="85" workbookViewId="0">
      <selection activeCell="L17" sqref="L17"/>
    </sheetView>
  </sheetViews>
  <sheetFormatPr baseColWidth="10" defaultColWidth="11.42578125" defaultRowHeight="15"/>
  <cols>
    <col min="1" max="1" width="18.42578125" style="151" bestFit="1" customWidth="1"/>
    <col min="2" max="2" width="11.5703125" style="151" customWidth="1"/>
    <col min="3" max="3" width="8.85546875" style="151" customWidth="1"/>
    <col min="4" max="4" width="10.85546875" style="151" customWidth="1"/>
    <col min="5" max="5" width="10.42578125" style="151" customWidth="1"/>
    <col min="6" max="7" width="8.85546875" style="151" customWidth="1"/>
    <col min="8" max="16384" width="11.42578125" style="107"/>
  </cols>
  <sheetData>
    <row r="1" spans="1:7">
      <c r="A1" s="150" t="s">
        <v>209</v>
      </c>
    </row>
    <row r="2" spans="1:7" ht="15.75" thickBot="1">
      <c r="A2" s="107"/>
    </row>
    <row r="3" spans="1:7" ht="15.75" thickBot="1">
      <c r="A3" s="152"/>
      <c r="B3" s="153" t="s">
        <v>65</v>
      </c>
      <c r="C3" s="153" t="s">
        <v>65</v>
      </c>
      <c r="D3" s="153" t="s">
        <v>66</v>
      </c>
      <c r="E3" s="153" t="s">
        <v>66</v>
      </c>
      <c r="F3" s="153" t="s">
        <v>67</v>
      </c>
      <c r="G3" s="154" t="s">
        <v>67</v>
      </c>
    </row>
    <row r="4" spans="1:7">
      <c r="A4" s="155" t="s">
        <v>68</v>
      </c>
      <c r="B4" s="156" t="s">
        <v>69</v>
      </c>
      <c r="C4" s="157" t="s">
        <v>70</v>
      </c>
      <c r="D4" s="156" t="s">
        <v>69</v>
      </c>
      <c r="E4" s="157" t="s">
        <v>70</v>
      </c>
      <c r="F4" s="156" t="s">
        <v>69</v>
      </c>
      <c r="G4" s="157" t="s">
        <v>70</v>
      </c>
    </row>
    <row r="5" spans="1:7">
      <c r="A5" s="158">
        <v>14</v>
      </c>
      <c r="B5" s="159">
        <v>0</v>
      </c>
      <c r="C5" s="159">
        <v>0</v>
      </c>
      <c r="D5" s="159">
        <v>0</v>
      </c>
      <c r="E5" s="159">
        <f>'[1]Figure V 1-12_doc de travail'!E5</f>
        <v>1</v>
      </c>
      <c r="F5" s="159">
        <f>0-'[1]Figure V 1-12_doc de travail'!F5</f>
        <v>-1</v>
      </c>
      <c r="G5" s="159">
        <f>IF('[1]Figure V 1-12_doc de travail'!G5=".",0,'[1]Figure V 1-12_doc de travail'!G5)</f>
        <v>0</v>
      </c>
    </row>
    <row r="6" spans="1:7">
      <c r="A6" s="158">
        <v>15</v>
      </c>
      <c r="B6" s="159">
        <f>0-'[1]Figure V 1-12_doc de travail'!B6</f>
        <v>-8</v>
      </c>
      <c r="C6" s="159">
        <f>'[1]Figure V 1-12_doc de travail'!C6</f>
        <v>34</v>
      </c>
      <c r="D6" s="159" t="e">
        <f>0-'[1]Figure V 1-12_doc de travail'!D6</f>
        <v>#VALUE!</v>
      </c>
      <c r="E6" s="159">
        <v>0</v>
      </c>
      <c r="F6" s="159">
        <f>0-'[1]Figure V 1-12_doc de travail'!F6</f>
        <v>-69</v>
      </c>
      <c r="G6" s="159">
        <f>'[1]Figure V 1-12_doc de travail'!G6</f>
        <v>184</v>
      </c>
    </row>
    <row r="7" spans="1:7">
      <c r="A7" s="158">
        <v>16</v>
      </c>
      <c r="B7" s="159">
        <f>0-'[1]Figure V 1-12_doc de travail'!B7</f>
        <v>-33</v>
      </c>
      <c r="C7" s="159">
        <f>'[1]Figure V 1-12_doc de travail'!C7</f>
        <v>96</v>
      </c>
      <c r="D7" s="159">
        <f>0-'[1]Figure V 1-12_doc de travail'!D7</f>
        <v>-10</v>
      </c>
      <c r="E7" s="159">
        <f>'[1]Figure V 1-12_doc de travail'!E7</f>
        <v>9</v>
      </c>
      <c r="F7" s="159">
        <f>0-'[1]Figure V 1-12_doc de travail'!F7</f>
        <v>-212</v>
      </c>
      <c r="G7" s="159">
        <f>'[1]Figure V 1-12_doc de travail'!G7</f>
        <v>505</v>
      </c>
    </row>
    <row r="8" spans="1:7">
      <c r="A8" s="158">
        <v>17</v>
      </c>
      <c r="B8" s="159">
        <f>0-'[1]Figure V 1-12_doc de travail'!B8</f>
        <v>-95</v>
      </c>
      <c r="C8" s="159">
        <f>'[1]Figure V 1-12_doc de travail'!C8</f>
        <v>181</v>
      </c>
      <c r="D8" s="159">
        <f>0-'[1]Figure V 1-12_doc de travail'!D8</f>
        <v>-25</v>
      </c>
      <c r="E8" s="159">
        <f>'[1]Figure V 1-12_doc de travail'!E8</f>
        <v>18</v>
      </c>
      <c r="F8" s="159">
        <f>0-'[1]Figure V 1-12_doc de travail'!F8</f>
        <v>-405</v>
      </c>
      <c r="G8" s="159">
        <f>'[1]Figure V 1-12_doc de travail'!G8</f>
        <v>753</v>
      </c>
    </row>
    <row r="9" spans="1:7">
      <c r="A9" s="158">
        <v>18</v>
      </c>
      <c r="B9" s="159">
        <f>0-'[1]Figure V 1-12_doc de travail'!B9</f>
        <v>-654</v>
      </c>
      <c r="C9" s="159">
        <f>'[1]Figure V 1-12_doc de travail'!C9</f>
        <v>1841</v>
      </c>
      <c r="D9" s="159">
        <f>0-'[1]Figure V 1-12_doc de travail'!D9</f>
        <v>-844</v>
      </c>
      <c r="E9" s="159">
        <f>'[1]Figure V 1-12_doc de travail'!E9</f>
        <v>249</v>
      </c>
      <c r="F9" s="159">
        <f>0-'[1]Figure V 1-12_doc de travail'!F9</f>
        <v>-1702</v>
      </c>
      <c r="G9" s="159">
        <f>'[1]Figure V 1-12_doc de travail'!G9</f>
        <v>1766</v>
      </c>
    </row>
    <row r="10" spans="1:7">
      <c r="A10" s="158">
        <v>19</v>
      </c>
      <c r="B10" s="159">
        <f>0-'[1]Figure V 1-12_doc de travail'!B10</f>
        <v>-2556</v>
      </c>
      <c r="C10" s="159">
        <f>'[1]Figure V 1-12_doc de travail'!C10</f>
        <v>6032</v>
      </c>
      <c r="D10" s="159">
        <f>0-'[1]Figure V 1-12_doc de travail'!D10</f>
        <v>-2356</v>
      </c>
      <c r="E10" s="159">
        <f>'[1]Figure V 1-12_doc de travail'!E10</f>
        <v>610</v>
      </c>
      <c r="F10" s="159">
        <f>0-'[1]Figure V 1-12_doc de travail'!F10</f>
        <v>-3830</v>
      </c>
      <c r="G10" s="159">
        <f>'[1]Figure V 1-12_doc de travail'!G10</f>
        <v>2926</v>
      </c>
    </row>
    <row r="11" spans="1:7">
      <c r="A11" s="158">
        <v>20</v>
      </c>
      <c r="B11" s="159">
        <f>0-'[1]Figure V 1-12_doc de travail'!B11</f>
        <v>-4577</v>
      </c>
      <c r="C11" s="159">
        <f>'[1]Figure V 1-12_doc de travail'!C11</f>
        <v>10549</v>
      </c>
      <c r="D11" s="159">
        <f>0-'[1]Figure V 1-12_doc de travail'!D11</f>
        <v>-3746</v>
      </c>
      <c r="E11" s="159">
        <f>'[1]Figure V 1-12_doc de travail'!E11</f>
        <v>940</v>
      </c>
      <c r="F11" s="159">
        <f>0-'[1]Figure V 1-12_doc de travail'!F11</f>
        <v>-5586</v>
      </c>
      <c r="G11" s="159">
        <f>'[1]Figure V 1-12_doc de travail'!G11</f>
        <v>3861</v>
      </c>
    </row>
    <row r="12" spans="1:7">
      <c r="A12" s="158">
        <v>21</v>
      </c>
      <c r="B12" s="159">
        <f>0-'[1]Figure V 1-12_doc de travail'!B12</f>
        <v>-6870</v>
      </c>
      <c r="C12" s="159">
        <f>'[1]Figure V 1-12_doc de travail'!C12</f>
        <v>14350</v>
      </c>
      <c r="D12" s="159">
        <f>0-'[1]Figure V 1-12_doc de travail'!D12</f>
        <v>-6327</v>
      </c>
      <c r="E12" s="159">
        <f>'[1]Figure V 1-12_doc de travail'!E12</f>
        <v>1246</v>
      </c>
      <c r="F12" s="159">
        <f>0-'[1]Figure V 1-12_doc de travail'!F12</f>
        <v>-6724</v>
      </c>
      <c r="G12" s="159">
        <f>'[1]Figure V 1-12_doc de travail'!G12</f>
        <v>4548</v>
      </c>
    </row>
    <row r="13" spans="1:7">
      <c r="A13" s="158">
        <v>22</v>
      </c>
      <c r="B13" s="159">
        <f>0-'[1]Figure V 1-12_doc de travail'!B13</f>
        <v>-10805</v>
      </c>
      <c r="C13" s="159">
        <f>'[1]Figure V 1-12_doc de travail'!C13</f>
        <v>17580</v>
      </c>
      <c r="D13" s="159">
        <f>0-'[1]Figure V 1-12_doc de travail'!D13</f>
        <v>-10438</v>
      </c>
      <c r="E13" s="159">
        <f>'[1]Figure V 1-12_doc de travail'!E13</f>
        <v>1894</v>
      </c>
      <c r="F13" s="159">
        <f>0-'[1]Figure V 1-12_doc de travail'!F13</f>
        <v>-7927</v>
      </c>
      <c r="G13" s="159">
        <f>'[1]Figure V 1-12_doc de travail'!G13</f>
        <v>5128</v>
      </c>
    </row>
    <row r="14" spans="1:7">
      <c r="A14" s="158">
        <v>23</v>
      </c>
      <c r="B14" s="159">
        <f>0-'[1]Figure V 1-12_doc de travail'!B14</f>
        <v>-15592</v>
      </c>
      <c r="C14" s="159">
        <f>'[1]Figure V 1-12_doc de travail'!C14</f>
        <v>20988</v>
      </c>
      <c r="D14" s="159">
        <f>0-'[1]Figure V 1-12_doc de travail'!D14</f>
        <v>-14387</v>
      </c>
      <c r="E14" s="159">
        <f>'[1]Figure V 1-12_doc de travail'!E14</f>
        <v>2733</v>
      </c>
      <c r="F14" s="159">
        <f>0-'[1]Figure V 1-12_doc de travail'!F14</f>
        <v>-9573</v>
      </c>
      <c r="G14" s="159">
        <f>'[1]Figure V 1-12_doc de travail'!G14</f>
        <v>6131</v>
      </c>
    </row>
    <row r="15" spans="1:7">
      <c r="A15" s="158">
        <v>24</v>
      </c>
      <c r="B15" s="159">
        <f>0-'[1]Figure V 1-12_doc de travail'!B15</f>
        <v>-19585</v>
      </c>
      <c r="C15" s="159">
        <f>'[1]Figure V 1-12_doc de travail'!C15</f>
        <v>22616</v>
      </c>
      <c r="D15" s="159">
        <f>0-'[1]Figure V 1-12_doc de travail'!D15</f>
        <v>-18235</v>
      </c>
      <c r="E15" s="159">
        <f>'[1]Figure V 1-12_doc de travail'!E15</f>
        <v>4252</v>
      </c>
      <c r="F15" s="159">
        <f>0-'[1]Figure V 1-12_doc de travail'!F15</f>
        <v>-10791</v>
      </c>
      <c r="G15" s="159">
        <f>'[1]Figure V 1-12_doc de travail'!G15</f>
        <v>7209</v>
      </c>
    </row>
    <row r="16" spans="1:7">
      <c r="A16" s="158">
        <v>25</v>
      </c>
      <c r="B16" s="159">
        <f>0-'[1]Figure V 1-12_doc de travail'!B16</f>
        <v>-21242</v>
      </c>
      <c r="C16" s="159">
        <f>'[1]Figure V 1-12_doc de travail'!C16</f>
        <v>23618</v>
      </c>
      <c r="D16" s="159">
        <f>0-'[1]Figure V 1-12_doc de travail'!D16</f>
        <v>-20643</v>
      </c>
      <c r="E16" s="159">
        <f>'[1]Figure V 1-12_doc de travail'!E16</f>
        <v>5756</v>
      </c>
      <c r="F16" s="159">
        <f>0-'[1]Figure V 1-12_doc de travail'!F16</f>
        <v>-12083</v>
      </c>
      <c r="G16" s="159">
        <f>'[1]Figure V 1-12_doc de travail'!G16</f>
        <v>7754</v>
      </c>
    </row>
    <row r="17" spans="1:7">
      <c r="A17" s="158">
        <v>26</v>
      </c>
      <c r="B17" s="159">
        <f>0-'[1]Figure V 1-12_doc de travail'!B17</f>
        <v>-22524</v>
      </c>
      <c r="C17" s="159">
        <f>'[1]Figure V 1-12_doc de travail'!C17</f>
        <v>23151</v>
      </c>
      <c r="D17" s="159">
        <f>0-'[1]Figure V 1-12_doc de travail'!D17</f>
        <v>-21524</v>
      </c>
      <c r="E17" s="159">
        <f>'[1]Figure V 1-12_doc de travail'!E17</f>
        <v>6371</v>
      </c>
      <c r="F17" s="159">
        <f>0-'[1]Figure V 1-12_doc de travail'!F17</f>
        <v>-12820</v>
      </c>
      <c r="G17" s="159">
        <f>'[1]Figure V 1-12_doc de travail'!G17</f>
        <v>8811</v>
      </c>
    </row>
    <row r="18" spans="1:7">
      <c r="A18" s="158">
        <v>27</v>
      </c>
      <c r="B18" s="159">
        <f>0-'[1]Figure V 1-12_doc de travail'!B18</f>
        <v>-23914</v>
      </c>
      <c r="C18" s="159">
        <f>'[1]Figure V 1-12_doc de travail'!C18</f>
        <v>24014</v>
      </c>
      <c r="D18" s="159">
        <f>0-'[1]Figure V 1-12_doc de travail'!D18</f>
        <v>-22641</v>
      </c>
      <c r="E18" s="159">
        <f>'[1]Figure V 1-12_doc de travail'!E18</f>
        <v>7039</v>
      </c>
      <c r="F18" s="159">
        <f>0-'[1]Figure V 1-12_doc de travail'!F18</f>
        <v>-14407</v>
      </c>
      <c r="G18" s="159">
        <f>'[1]Figure V 1-12_doc de travail'!G18</f>
        <v>9602</v>
      </c>
    </row>
    <row r="19" spans="1:7">
      <c r="A19" s="158">
        <v>28</v>
      </c>
      <c r="B19" s="159">
        <f>0-'[1]Figure V 1-12_doc de travail'!B19</f>
        <v>-24487</v>
      </c>
      <c r="C19" s="159">
        <f>'[1]Figure V 1-12_doc de travail'!C19</f>
        <v>23141</v>
      </c>
      <c r="D19" s="159">
        <f>0-'[1]Figure V 1-12_doc de travail'!D19</f>
        <v>-23127</v>
      </c>
      <c r="E19" s="159">
        <f>'[1]Figure V 1-12_doc de travail'!E19</f>
        <v>6746</v>
      </c>
      <c r="F19" s="159">
        <f>0-'[1]Figure V 1-12_doc de travail'!F19</f>
        <v>-15653</v>
      </c>
      <c r="G19" s="159">
        <f>'[1]Figure V 1-12_doc de travail'!G19</f>
        <v>10646</v>
      </c>
    </row>
    <row r="20" spans="1:7">
      <c r="A20" s="158">
        <v>29</v>
      </c>
      <c r="B20" s="159">
        <f>0-'[1]Figure V 1-12_doc de travail'!B20</f>
        <v>-25008</v>
      </c>
      <c r="C20" s="159">
        <f>'[1]Figure V 1-12_doc de travail'!C20</f>
        <v>22786</v>
      </c>
      <c r="D20" s="159">
        <f>0-'[1]Figure V 1-12_doc de travail'!D20</f>
        <v>-23409</v>
      </c>
      <c r="E20" s="159">
        <f>'[1]Figure V 1-12_doc de travail'!E20</f>
        <v>6522</v>
      </c>
      <c r="F20" s="159">
        <f>0-'[1]Figure V 1-12_doc de travail'!F20</f>
        <v>-16920</v>
      </c>
      <c r="G20" s="159">
        <f>'[1]Figure V 1-12_doc de travail'!G20</f>
        <v>11095</v>
      </c>
    </row>
    <row r="21" spans="1:7">
      <c r="A21" s="158">
        <v>30</v>
      </c>
      <c r="B21" s="159">
        <f>0-'[1]Figure V 1-12_doc de travail'!B21</f>
        <v>-26352</v>
      </c>
      <c r="C21" s="159">
        <f>'[1]Figure V 1-12_doc de travail'!C21</f>
        <v>22275</v>
      </c>
      <c r="D21" s="159">
        <f>0-'[1]Figure V 1-12_doc de travail'!D21</f>
        <v>-23945</v>
      </c>
      <c r="E21" s="159">
        <f>'[1]Figure V 1-12_doc de travail'!E21</f>
        <v>6663</v>
      </c>
      <c r="F21" s="159">
        <f>0-'[1]Figure V 1-12_doc de travail'!F21</f>
        <v>-18110</v>
      </c>
      <c r="G21" s="159">
        <f>'[1]Figure V 1-12_doc de travail'!G21</f>
        <v>11900</v>
      </c>
    </row>
    <row r="22" spans="1:7">
      <c r="A22" s="158">
        <v>31</v>
      </c>
      <c r="B22" s="159">
        <f>0-'[1]Figure V 1-12_doc de travail'!B22</f>
        <v>-27836</v>
      </c>
      <c r="C22" s="159">
        <f>'[1]Figure V 1-12_doc de travail'!C22</f>
        <v>22211</v>
      </c>
      <c r="D22" s="159">
        <f>0-'[1]Figure V 1-12_doc de travail'!D22</f>
        <v>-24553</v>
      </c>
      <c r="E22" s="159">
        <f>'[1]Figure V 1-12_doc de travail'!E22</f>
        <v>6488</v>
      </c>
      <c r="F22" s="159">
        <f>0-'[1]Figure V 1-12_doc de travail'!F22</f>
        <v>-19178</v>
      </c>
      <c r="G22" s="159">
        <f>'[1]Figure V 1-12_doc de travail'!G22</f>
        <v>12497</v>
      </c>
    </row>
    <row r="23" spans="1:7">
      <c r="A23" s="158">
        <v>32</v>
      </c>
      <c r="B23" s="159">
        <f>0-'[1]Figure V 1-12_doc de travail'!B23</f>
        <v>-28524</v>
      </c>
      <c r="C23" s="159">
        <f>'[1]Figure V 1-12_doc de travail'!C23</f>
        <v>21727</v>
      </c>
      <c r="D23" s="159">
        <f>0-'[1]Figure V 1-12_doc de travail'!D23</f>
        <v>-24551</v>
      </c>
      <c r="E23" s="159">
        <f>'[1]Figure V 1-12_doc de travail'!E23</f>
        <v>6427</v>
      </c>
      <c r="F23" s="159">
        <f>0-'[1]Figure V 1-12_doc de travail'!F23</f>
        <v>-19943</v>
      </c>
      <c r="G23" s="159">
        <f>'[1]Figure V 1-12_doc de travail'!G23</f>
        <v>12946</v>
      </c>
    </row>
    <row r="24" spans="1:7">
      <c r="A24" s="158">
        <v>33</v>
      </c>
      <c r="B24" s="159">
        <f>0-'[1]Figure V 1-12_doc de travail'!B24</f>
        <v>-30138</v>
      </c>
      <c r="C24" s="159">
        <f>'[1]Figure V 1-12_doc de travail'!C24</f>
        <v>21802</v>
      </c>
      <c r="D24" s="159">
        <f>0-'[1]Figure V 1-12_doc de travail'!D24</f>
        <v>-24806</v>
      </c>
      <c r="E24" s="159">
        <f>'[1]Figure V 1-12_doc de travail'!E24</f>
        <v>6228</v>
      </c>
      <c r="F24" s="159">
        <f>0-'[1]Figure V 1-12_doc de travail'!F24</f>
        <v>-20903</v>
      </c>
      <c r="G24" s="159">
        <f>'[1]Figure V 1-12_doc de travail'!G24</f>
        <v>13245</v>
      </c>
    </row>
    <row r="25" spans="1:7">
      <c r="A25" s="158">
        <v>34</v>
      </c>
      <c r="B25" s="159">
        <f>0-'[1]Figure V 1-12_doc de travail'!B25</f>
        <v>-31709</v>
      </c>
      <c r="C25" s="159">
        <f>'[1]Figure V 1-12_doc de travail'!C25</f>
        <v>22218</v>
      </c>
      <c r="D25" s="159">
        <f>0-'[1]Figure V 1-12_doc de travail'!D25</f>
        <v>-24457</v>
      </c>
      <c r="E25" s="159">
        <f>'[1]Figure V 1-12_doc de travail'!E25</f>
        <v>6029</v>
      </c>
      <c r="F25" s="159">
        <f>0-'[1]Figure V 1-12_doc de travail'!F25</f>
        <v>-21704</v>
      </c>
      <c r="G25" s="159">
        <f>'[1]Figure V 1-12_doc de travail'!G25</f>
        <v>13928</v>
      </c>
    </row>
    <row r="26" spans="1:7">
      <c r="A26" s="158">
        <v>35</v>
      </c>
      <c r="B26" s="159">
        <f>0-'[1]Figure V 1-12_doc de travail'!B26</f>
        <v>-32699</v>
      </c>
      <c r="C26" s="159">
        <f>'[1]Figure V 1-12_doc de travail'!C26</f>
        <v>22491</v>
      </c>
      <c r="D26" s="159">
        <f>0-'[1]Figure V 1-12_doc de travail'!D26</f>
        <v>-23929</v>
      </c>
      <c r="E26" s="159">
        <f>'[1]Figure V 1-12_doc de travail'!E26</f>
        <v>5657</v>
      </c>
      <c r="F26" s="159">
        <f>0-'[1]Figure V 1-12_doc de travail'!F26</f>
        <v>-22389</v>
      </c>
      <c r="G26" s="159">
        <f>'[1]Figure V 1-12_doc de travail'!G26</f>
        <v>14110</v>
      </c>
    </row>
    <row r="27" spans="1:7">
      <c r="A27" s="158">
        <v>36</v>
      </c>
      <c r="B27" s="159">
        <f>0-'[1]Figure V 1-12_doc de travail'!B27</f>
        <v>-33989</v>
      </c>
      <c r="C27" s="159">
        <f>'[1]Figure V 1-12_doc de travail'!C27</f>
        <v>23018</v>
      </c>
      <c r="D27" s="159">
        <f>0-'[1]Figure V 1-12_doc de travail'!D27</f>
        <v>-23485</v>
      </c>
      <c r="E27" s="159">
        <f>'[1]Figure V 1-12_doc de travail'!E27</f>
        <v>5775</v>
      </c>
      <c r="F27" s="159">
        <f>0-'[1]Figure V 1-12_doc de travail'!F27</f>
        <v>-23092</v>
      </c>
      <c r="G27" s="159">
        <f>'[1]Figure V 1-12_doc de travail'!G27</f>
        <v>14699</v>
      </c>
    </row>
    <row r="28" spans="1:7">
      <c r="A28" s="158">
        <v>37</v>
      </c>
      <c r="B28" s="159">
        <f>0-'[1]Figure V 1-12_doc de travail'!B28</f>
        <v>-36319</v>
      </c>
      <c r="C28" s="159">
        <f>'[1]Figure V 1-12_doc de travail'!C28</f>
        <v>24805</v>
      </c>
      <c r="D28" s="159">
        <f>0-'[1]Figure V 1-12_doc de travail'!D28</f>
        <v>-25305</v>
      </c>
      <c r="E28" s="159">
        <f>'[1]Figure V 1-12_doc de travail'!E28</f>
        <v>6069</v>
      </c>
      <c r="F28" s="159">
        <f>0-'[1]Figure V 1-12_doc de travail'!F28</f>
        <v>-25669</v>
      </c>
      <c r="G28" s="159">
        <f>'[1]Figure V 1-12_doc de travail'!G28</f>
        <v>16312</v>
      </c>
    </row>
    <row r="29" spans="1:7">
      <c r="A29" s="158">
        <v>38</v>
      </c>
      <c r="B29" s="159">
        <f>0-'[1]Figure V 1-12_doc de travail'!B29</f>
        <v>-38804</v>
      </c>
      <c r="C29" s="159">
        <f>'[1]Figure V 1-12_doc de travail'!C29</f>
        <v>25945</v>
      </c>
      <c r="D29" s="159">
        <f>0-'[1]Figure V 1-12_doc de travail'!D29</f>
        <v>-25168</v>
      </c>
      <c r="E29" s="159">
        <f>'[1]Figure V 1-12_doc de travail'!E29</f>
        <v>6151</v>
      </c>
      <c r="F29" s="159">
        <f>0-'[1]Figure V 1-12_doc de travail'!F29</f>
        <v>-26778</v>
      </c>
      <c r="G29" s="159">
        <f>'[1]Figure V 1-12_doc de travail'!G29</f>
        <v>17232</v>
      </c>
    </row>
    <row r="30" spans="1:7">
      <c r="A30" s="158">
        <v>39</v>
      </c>
      <c r="B30" s="159">
        <f>0-'[1]Figure V 1-12_doc de travail'!B30</f>
        <v>-41461</v>
      </c>
      <c r="C30" s="159">
        <f>'[1]Figure V 1-12_doc de travail'!C30</f>
        <v>26996</v>
      </c>
      <c r="D30" s="159">
        <f>0-'[1]Figure V 1-12_doc de travail'!D30</f>
        <v>-25086</v>
      </c>
      <c r="E30" s="159">
        <f>'[1]Figure V 1-12_doc de travail'!E30</f>
        <v>6136</v>
      </c>
      <c r="F30" s="159">
        <f>0-'[1]Figure V 1-12_doc de travail'!F30</f>
        <v>-28292</v>
      </c>
      <c r="G30" s="159">
        <f>'[1]Figure V 1-12_doc de travail'!G30</f>
        <v>17708</v>
      </c>
    </row>
    <row r="31" spans="1:7">
      <c r="A31" s="158">
        <v>40</v>
      </c>
      <c r="B31" s="159">
        <f>0-'[1]Figure V 1-12_doc de travail'!B31</f>
        <v>-41374</v>
      </c>
      <c r="C31" s="159">
        <f>'[1]Figure V 1-12_doc de travail'!C31</f>
        <v>26844</v>
      </c>
      <c r="D31" s="159">
        <f>0-'[1]Figure V 1-12_doc de travail'!D31</f>
        <v>-23610</v>
      </c>
      <c r="E31" s="159">
        <f>'[1]Figure V 1-12_doc de travail'!E31</f>
        <v>5955</v>
      </c>
      <c r="F31" s="159">
        <f>0-'[1]Figure V 1-12_doc de travail'!F31</f>
        <v>-27887</v>
      </c>
      <c r="G31" s="159">
        <f>'[1]Figure V 1-12_doc de travail'!G31</f>
        <v>17693</v>
      </c>
    </row>
    <row r="32" spans="1:7">
      <c r="A32" s="158">
        <v>41</v>
      </c>
      <c r="B32" s="159">
        <f>0-'[1]Figure V 1-12_doc de travail'!B32</f>
        <v>-42272</v>
      </c>
      <c r="C32" s="159">
        <f>'[1]Figure V 1-12_doc de travail'!C32</f>
        <v>29148</v>
      </c>
      <c r="D32" s="159">
        <f>0-'[1]Figure V 1-12_doc de travail'!D32</f>
        <v>-22571</v>
      </c>
      <c r="E32" s="159">
        <f>'[1]Figure V 1-12_doc de travail'!E32</f>
        <v>5859</v>
      </c>
      <c r="F32" s="159">
        <f>0-'[1]Figure V 1-12_doc de travail'!F32</f>
        <v>-27974</v>
      </c>
      <c r="G32" s="159">
        <f>'[1]Figure V 1-12_doc de travail'!G32</f>
        <v>18105</v>
      </c>
    </row>
    <row r="33" spans="1:7">
      <c r="A33" s="158">
        <v>42</v>
      </c>
      <c r="B33" s="159">
        <f>0-'[1]Figure V 1-12_doc de travail'!B33</f>
        <v>-43669</v>
      </c>
      <c r="C33" s="159">
        <f>'[1]Figure V 1-12_doc de travail'!C33</f>
        <v>30342</v>
      </c>
      <c r="D33" s="159">
        <f>0-'[1]Figure V 1-12_doc de travail'!D33</f>
        <v>-22221</v>
      </c>
      <c r="E33" s="159">
        <f>'[1]Figure V 1-12_doc de travail'!E33</f>
        <v>5968</v>
      </c>
      <c r="F33" s="159">
        <f>0-'[1]Figure V 1-12_doc de travail'!F33</f>
        <v>-29213</v>
      </c>
      <c r="G33" s="159">
        <f>'[1]Figure V 1-12_doc de travail'!G33</f>
        <v>19130</v>
      </c>
    </row>
    <row r="34" spans="1:7">
      <c r="A34" s="158">
        <v>43</v>
      </c>
      <c r="B34" s="159">
        <f>0-'[1]Figure V 1-12_doc de travail'!B34</f>
        <v>-42501</v>
      </c>
      <c r="C34" s="159">
        <f>'[1]Figure V 1-12_doc de travail'!C34</f>
        <v>29989</v>
      </c>
      <c r="D34" s="159">
        <f>0-'[1]Figure V 1-12_doc de travail'!D34</f>
        <v>-21767</v>
      </c>
      <c r="E34" s="159">
        <f>'[1]Figure V 1-12_doc de travail'!E34</f>
        <v>5730</v>
      </c>
      <c r="F34" s="159">
        <f>0-'[1]Figure V 1-12_doc de travail'!F34</f>
        <v>-29751</v>
      </c>
      <c r="G34" s="159">
        <f>'[1]Figure V 1-12_doc de travail'!G34</f>
        <v>19253</v>
      </c>
    </row>
    <row r="35" spans="1:7">
      <c r="A35" s="158">
        <v>44</v>
      </c>
      <c r="B35" s="159">
        <f>0-'[1]Figure V 1-12_doc de travail'!B35</f>
        <v>-42930</v>
      </c>
      <c r="C35" s="159">
        <f>'[1]Figure V 1-12_doc de travail'!C35</f>
        <v>31104</v>
      </c>
      <c r="D35" s="159">
        <f>0-'[1]Figure V 1-12_doc de travail'!D35</f>
        <v>-22384</v>
      </c>
      <c r="E35" s="159">
        <f>'[1]Figure V 1-12_doc de travail'!E35</f>
        <v>6106</v>
      </c>
      <c r="F35" s="159">
        <f>0-'[1]Figure V 1-12_doc de travail'!F35</f>
        <v>-31321</v>
      </c>
      <c r="G35" s="159">
        <f>'[1]Figure V 1-12_doc de travail'!G35</f>
        <v>20864</v>
      </c>
    </row>
    <row r="36" spans="1:7">
      <c r="A36" s="158">
        <v>45</v>
      </c>
      <c r="B36" s="159">
        <f>0-'[1]Figure V 1-12_doc de travail'!B36</f>
        <v>-44503</v>
      </c>
      <c r="C36" s="159">
        <f>'[1]Figure V 1-12_doc de travail'!C36</f>
        <v>32609</v>
      </c>
      <c r="D36" s="159">
        <f>0-'[1]Figure V 1-12_doc de travail'!D36</f>
        <v>-23752</v>
      </c>
      <c r="E36" s="159">
        <f>'[1]Figure V 1-12_doc de travail'!E36</f>
        <v>6558</v>
      </c>
      <c r="F36" s="159">
        <f>0-'[1]Figure V 1-12_doc de travail'!F36</f>
        <v>-34674</v>
      </c>
      <c r="G36" s="159">
        <f>'[1]Figure V 1-12_doc de travail'!G36</f>
        <v>23008</v>
      </c>
    </row>
    <row r="37" spans="1:7">
      <c r="A37" s="158">
        <v>46</v>
      </c>
      <c r="B37" s="159">
        <f>0-'[1]Figure V 1-12_doc de travail'!B37</f>
        <v>-46077</v>
      </c>
      <c r="C37" s="159">
        <f>'[1]Figure V 1-12_doc de travail'!C37</f>
        <v>33414</v>
      </c>
      <c r="D37" s="159">
        <f>0-'[1]Figure V 1-12_doc de travail'!D37</f>
        <v>-25347</v>
      </c>
      <c r="E37" s="159">
        <f>'[1]Figure V 1-12_doc de travail'!E37</f>
        <v>6890</v>
      </c>
      <c r="F37" s="159">
        <f>0-'[1]Figure V 1-12_doc de travail'!F37</f>
        <v>-37733</v>
      </c>
      <c r="G37" s="159">
        <f>'[1]Figure V 1-12_doc de travail'!G37</f>
        <v>25075</v>
      </c>
    </row>
    <row r="38" spans="1:7">
      <c r="A38" s="158">
        <v>47</v>
      </c>
      <c r="B38" s="159">
        <f>0-'[1]Figure V 1-12_doc de travail'!B38</f>
        <v>-46942</v>
      </c>
      <c r="C38" s="159">
        <f>'[1]Figure V 1-12_doc de travail'!C38</f>
        <v>33384</v>
      </c>
      <c r="D38" s="159">
        <f>0-'[1]Figure V 1-12_doc de travail'!D38</f>
        <v>-26375</v>
      </c>
      <c r="E38" s="159">
        <f>'[1]Figure V 1-12_doc de travail'!E38</f>
        <v>6908</v>
      </c>
      <c r="F38" s="159">
        <f>0-'[1]Figure V 1-12_doc de travail'!F38</f>
        <v>-39017</v>
      </c>
      <c r="G38" s="159">
        <f>'[1]Figure V 1-12_doc de travail'!G38</f>
        <v>25672</v>
      </c>
    </row>
    <row r="39" spans="1:7">
      <c r="A39" s="158">
        <v>48</v>
      </c>
      <c r="B39" s="159">
        <f>0-'[1]Figure V 1-12_doc de travail'!B39</f>
        <v>-46093</v>
      </c>
      <c r="C39" s="159">
        <f>'[1]Figure V 1-12_doc de travail'!C39</f>
        <v>33066</v>
      </c>
      <c r="D39" s="159">
        <f>0-'[1]Figure V 1-12_doc de travail'!D39</f>
        <v>-26406</v>
      </c>
      <c r="E39" s="159">
        <f>'[1]Figure V 1-12_doc de travail'!E39</f>
        <v>6981</v>
      </c>
      <c r="F39" s="159">
        <f>0-'[1]Figure V 1-12_doc de travail'!F39</f>
        <v>-39683</v>
      </c>
      <c r="G39" s="159">
        <f>'[1]Figure V 1-12_doc de travail'!G39</f>
        <v>25439</v>
      </c>
    </row>
    <row r="40" spans="1:7">
      <c r="A40" s="158">
        <v>49</v>
      </c>
      <c r="B40" s="159">
        <f>0-'[1]Figure V 1-12_doc de travail'!B40</f>
        <v>-44475</v>
      </c>
      <c r="C40" s="159">
        <f>'[1]Figure V 1-12_doc de travail'!C40</f>
        <v>31992</v>
      </c>
      <c r="D40" s="159">
        <f>0-'[1]Figure V 1-12_doc de travail'!D40</f>
        <v>-25586</v>
      </c>
      <c r="E40" s="159">
        <f>'[1]Figure V 1-12_doc de travail'!E40</f>
        <v>6773</v>
      </c>
      <c r="F40" s="159">
        <f>0-'[1]Figure V 1-12_doc de travail'!F40</f>
        <v>-39172</v>
      </c>
      <c r="G40" s="159">
        <f>'[1]Figure V 1-12_doc de travail'!G40</f>
        <v>25041</v>
      </c>
    </row>
    <row r="41" spans="1:7">
      <c r="A41" s="158">
        <v>50</v>
      </c>
      <c r="B41" s="159">
        <f>0-'[1]Figure V 1-12_doc de travail'!B41</f>
        <v>-42291</v>
      </c>
      <c r="C41" s="159">
        <f>'[1]Figure V 1-12_doc de travail'!C41</f>
        <v>30671</v>
      </c>
      <c r="D41" s="159">
        <f>0-'[1]Figure V 1-12_doc de travail'!D41</f>
        <v>-25130</v>
      </c>
      <c r="E41" s="159">
        <f>'[1]Figure V 1-12_doc de travail'!E41</f>
        <v>6744</v>
      </c>
      <c r="F41" s="159">
        <f>0-'[1]Figure V 1-12_doc de travail'!F41</f>
        <v>-39235</v>
      </c>
      <c r="G41" s="159">
        <f>'[1]Figure V 1-12_doc de travail'!G41</f>
        <v>24416</v>
      </c>
    </row>
    <row r="42" spans="1:7">
      <c r="A42" s="158">
        <v>51</v>
      </c>
      <c r="B42" s="159">
        <f>0-'[1]Figure V 1-12_doc de travail'!B42</f>
        <v>-39740</v>
      </c>
      <c r="C42" s="159">
        <f>'[1]Figure V 1-12_doc de travail'!C42</f>
        <v>29128</v>
      </c>
      <c r="D42" s="159">
        <f>0-'[1]Figure V 1-12_doc de travail'!D42</f>
        <v>-24809</v>
      </c>
      <c r="E42" s="159">
        <f>'[1]Figure V 1-12_doc de travail'!E42</f>
        <v>6790</v>
      </c>
      <c r="F42" s="159">
        <f>0-'[1]Figure V 1-12_doc de travail'!F42</f>
        <v>-39026</v>
      </c>
      <c r="G42" s="159">
        <f>'[1]Figure V 1-12_doc de travail'!G42</f>
        <v>24299</v>
      </c>
    </row>
    <row r="43" spans="1:7">
      <c r="A43" s="158">
        <v>52</v>
      </c>
      <c r="B43" s="159">
        <f>0-'[1]Figure V 1-12_doc de travail'!B43</f>
        <v>-38437</v>
      </c>
      <c r="C43" s="159">
        <f>'[1]Figure V 1-12_doc de travail'!C43</f>
        <v>27934</v>
      </c>
      <c r="D43" s="159">
        <f>0-'[1]Figure V 1-12_doc de travail'!D43</f>
        <v>-24167</v>
      </c>
      <c r="E43" s="159">
        <f>'[1]Figure V 1-12_doc de travail'!E43</f>
        <v>6625</v>
      </c>
      <c r="F43" s="159">
        <f>0-'[1]Figure V 1-12_doc de travail'!F43</f>
        <v>-39715</v>
      </c>
      <c r="G43" s="159">
        <f>'[1]Figure V 1-12_doc de travail'!G43</f>
        <v>24437</v>
      </c>
    </row>
    <row r="44" spans="1:7">
      <c r="A44" s="158">
        <v>53</v>
      </c>
      <c r="B44" s="159">
        <f>0-'[1]Figure V 1-12_doc de travail'!B44</f>
        <v>-37849</v>
      </c>
      <c r="C44" s="159">
        <f>'[1]Figure V 1-12_doc de travail'!C44</f>
        <v>27095</v>
      </c>
      <c r="D44" s="159">
        <f>0-'[1]Figure V 1-12_doc de travail'!D44</f>
        <v>-24773</v>
      </c>
      <c r="E44" s="159">
        <f>'[1]Figure V 1-12_doc de travail'!E44</f>
        <v>7016</v>
      </c>
      <c r="F44" s="159">
        <f>0-'[1]Figure V 1-12_doc de travail'!F44</f>
        <v>-41260</v>
      </c>
      <c r="G44" s="159">
        <f>'[1]Figure V 1-12_doc de travail'!G44</f>
        <v>25403</v>
      </c>
    </row>
    <row r="45" spans="1:7">
      <c r="A45" s="158">
        <v>54</v>
      </c>
      <c r="B45" s="159">
        <f>0-'[1]Figure V 1-12_doc de travail'!B45</f>
        <v>-37012</v>
      </c>
      <c r="C45" s="159">
        <f>'[1]Figure V 1-12_doc de travail'!C45</f>
        <v>26072</v>
      </c>
      <c r="D45" s="159">
        <f>0-'[1]Figure V 1-12_doc de travail'!D45</f>
        <v>-24227</v>
      </c>
      <c r="E45" s="159">
        <f>'[1]Figure V 1-12_doc de travail'!E45</f>
        <v>7054</v>
      </c>
      <c r="F45" s="159">
        <f>0-'[1]Figure V 1-12_doc de travail'!F45</f>
        <v>-41823</v>
      </c>
      <c r="G45" s="159">
        <f>'[1]Figure V 1-12_doc de travail'!G45</f>
        <v>25896</v>
      </c>
    </row>
    <row r="46" spans="1:7">
      <c r="A46" s="158">
        <v>55</v>
      </c>
      <c r="B46" s="159">
        <f>0-'[1]Figure V 1-12_doc de travail'!B46</f>
        <v>-37096</v>
      </c>
      <c r="C46" s="159">
        <f>'[1]Figure V 1-12_doc de travail'!C46</f>
        <v>25174</v>
      </c>
      <c r="D46" s="159">
        <f>0-'[1]Figure V 1-12_doc de travail'!D46</f>
        <v>-24520</v>
      </c>
      <c r="E46" s="159">
        <f>'[1]Figure V 1-12_doc de travail'!E46</f>
        <v>7110</v>
      </c>
      <c r="F46" s="159">
        <f>0-'[1]Figure V 1-12_doc de travail'!F46</f>
        <v>-42658</v>
      </c>
      <c r="G46" s="159">
        <f>'[1]Figure V 1-12_doc de travail'!G46</f>
        <v>26509</v>
      </c>
    </row>
    <row r="47" spans="1:7">
      <c r="A47" s="158">
        <v>56</v>
      </c>
      <c r="B47" s="159">
        <f>0-'[1]Figure V 1-12_doc de travail'!B47</f>
        <v>-36618</v>
      </c>
      <c r="C47" s="159">
        <f>'[1]Figure V 1-12_doc de travail'!C47</f>
        <v>24187</v>
      </c>
      <c r="D47" s="159">
        <f>0-'[1]Figure V 1-12_doc de travail'!D47</f>
        <v>-24141</v>
      </c>
      <c r="E47" s="159">
        <f>'[1]Figure V 1-12_doc de travail'!E47</f>
        <v>7365</v>
      </c>
      <c r="F47" s="159">
        <f>0-'[1]Figure V 1-12_doc de travail'!F47</f>
        <v>-41305</v>
      </c>
      <c r="G47" s="159">
        <f>'[1]Figure V 1-12_doc de travail'!G47</f>
        <v>25992</v>
      </c>
    </row>
    <row r="48" spans="1:7">
      <c r="A48" s="158">
        <v>57</v>
      </c>
      <c r="B48" s="159">
        <f>0-'[1]Figure V 1-12_doc de travail'!B48</f>
        <v>-34983</v>
      </c>
      <c r="C48" s="159">
        <f>'[1]Figure V 1-12_doc de travail'!C48</f>
        <v>22781</v>
      </c>
      <c r="D48" s="159">
        <f>0-'[1]Figure V 1-12_doc de travail'!D48</f>
        <v>-21387</v>
      </c>
      <c r="E48" s="159">
        <f>'[1]Figure V 1-12_doc de travail'!E48</f>
        <v>6810</v>
      </c>
      <c r="F48" s="159">
        <f>0-'[1]Figure V 1-12_doc de travail'!F48</f>
        <v>-38779</v>
      </c>
      <c r="G48" s="159">
        <f>'[1]Figure V 1-12_doc de travail'!G48</f>
        <v>24524</v>
      </c>
    </row>
    <row r="49" spans="1:7">
      <c r="A49" s="158">
        <v>58</v>
      </c>
      <c r="B49" s="159">
        <f>0-'[1]Figure V 1-12_doc de travail'!B49</f>
        <v>-34171</v>
      </c>
      <c r="C49" s="159">
        <f>'[1]Figure V 1-12_doc de travail'!C49</f>
        <v>22247</v>
      </c>
      <c r="D49" s="159">
        <f>0-'[1]Figure V 1-12_doc de travail'!D49</f>
        <v>-19638</v>
      </c>
      <c r="E49" s="159">
        <f>'[1]Figure V 1-12_doc de travail'!E49</f>
        <v>6791</v>
      </c>
      <c r="F49" s="159">
        <f>0-'[1]Figure V 1-12_doc de travail'!F49</f>
        <v>-38038</v>
      </c>
      <c r="G49" s="159">
        <f>'[1]Figure V 1-12_doc de travail'!G49</f>
        <v>24328</v>
      </c>
    </row>
    <row r="50" spans="1:7">
      <c r="A50" s="158">
        <v>59</v>
      </c>
      <c r="B50" s="159">
        <f>0-'[1]Figure V 1-12_doc de travail'!B50</f>
        <v>-31884</v>
      </c>
      <c r="C50" s="159">
        <f>'[1]Figure V 1-12_doc de travail'!C50</f>
        <v>20592</v>
      </c>
      <c r="D50" s="159">
        <f>0-'[1]Figure V 1-12_doc de travail'!D50</f>
        <v>-17342</v>
      </c>
      <c r="E50" s="159">
        <f>'[1]Figure V 1-12_doc de travail'!E50</f>
        <v>6372</v>
      </c>
      <c r="F50" s="159">
        <f>0-'[1]Figure V 1-12_doc de travail'!F50</f>
        <v>-35891</v>
      </c>
      <c r="G50" s="159">
        <f>'[1]Figure V 1-12_doc de travail'!G50</f>
        <v>23544</v>
      </c>
    </row>
    <row r="51" spans="1:7">
      <c r="A51" s="158">
        <v>60</v>
      </c>
      <c r="B51" s="159">
        <f>0-'[1]Figure V 1-12_doc de travail'!B51</f>
        <v>-28806</v>
      </c>
      <c r="C51" s="159">
        <f>'[1]Figure V 1-12_doc de travail'!C51</f>
        <v>18326</v>
      </c>
      <c r="D51" s="159">
        <f>0-'[1]Figure V 1-12_doc de travail'!D51</f>
        <v>-14442</v>
      </c>
      <c r="E51" s="159">
        <f>'[1]Figure V 1-12_doc de travail'!E51</f>
        <v>5307</v>
      </c>
      <c r="F51" s="159">
        <f>0-'[1]Figure V 1-12_doc de travail'!F51</f>
        <v>-32746</v>
      </c>
      <c r="G51" s="159">
        <f>'[1]Figure V 1-12_doc de travail'!G51</f>
        <v>17965</v>
      </c>
    </row>
    <row r="52" spans="1:7">
      <c r="A52" s="158">
        <v>61</v>
      </c>
      <c r="B52" s="159">
        <f>0-'[1]Figure V 1-12_doc de travail'!B52</f>
        <v>-23984</v>
      </c>
      <c r="C52" s="159">
        <f>'[1]Figure V 1-12_doc de travail'!C52</f>
        <v>15418</v>
      </c>
      <c r="D52" s="159">
        <f>0-'[1]Figure V 1-12_doc de travail'!D52</f>
        <v>-10471</v>
      </c>
      <c r="E52" s="159">
        <f>'[1]Figure V 1-12_doc de travail'!E52</f>
        <v>4225</v>
      </c>
      <c r="F52" s="159">
        <f>0-'[1]Figure V 1-12_doc de travail'!F52</f>
        <v>-27957</v>
      </c>
      <c r="G52" s="159">
        <f>'[1]Figure V 1-12_doc de travail'!G52</f>
        <v>13315</v>
      </c>
    </row>
    <row r="53" spans="1:7">
      <c r="A53" s="158">
        <v>62</v>
      </c>
      <c r="B53" s="159">
        <f>0-'[1]Figure V 1-12_doc de travail'!B53</f>
        <v>-15855</v>
      </c>
      <c r="C53" s="159">
        <f>'[1]Figure V 1-12_doc de travail'!C53</f>
        <v>11424</v>
      </c>
      <c r="D53" s="159">
        <f>0-'[1]Figure V 1-12_doc de travail'!D53</f>
        <v>-6105</v>
      </c>
      <c r="E53" s="159">
        <f>'[1]Figure V 1-12_doc de travail'!E53</f>
        <v>3099</v>
      </c>
      <c r="F53" s="159">
        <f>0-'[1]Figure V 1-12_doc de travail'!F53</f>
        <v>-17096</v>
      </c>
      <c r="G53" s="159">
        <f>'[1]Figure V 1-12_doc de travail'!G53</f>
        <v>8467</v>
      </c>
    </row>
    <row r="54" spans="1:7">
      <c r="A54" s="158">
        <v>63</v>
      </c>
      <c r="B54" s="159">
        <f>0-'[1]Figure V 1-12_doc de travail'!B54</f>
        <v>-10050</v>
      </c>
      <c r="C54" s="159">
        <f>'[1]Figure V 1-12_doc de travail'!C54</f>
        <v>8363</v>
      </c>
      <c r="D54" s="159">
        <f>0-'[1]Figure V 1-12_doc de travail'!D54</f>
        <v>-3615</v>
      </c>
      <c r="E54" s="159">
        <f>'[1]Figure V 1-12_doc de travail'!E54</f>
        <v>2331</v>
      </c>
      <c r="F54" s="159">
        <f>0-'[1]Figure V 1-12_doc de travail'!F54</f>
        <v>-10970</v>
      </c>
      <c r="G54" s="159">
        <f>'[1]Figure V 1-12_doc de travail'!G54</f>
        <v>5684</v>
      </c>
    </row>
    <row r="55" spans="1:7">
      <c r="A55" s="158">
        <v>64</v>
      </c>
      <c r="B55" s="159">
        <f>0-'[1]Figure V 1-12_doc de travail'!B55</f>
        <v>-6886</v>
      </c>
      <c r="C55" s="159">
        <f>'[1]Figure V 1-12_doc de travail'!C55</f>
        <v>6273</v>
      </c>
      <c r="D55" s="159">
        <f>0-'[1]Figure V 1-12_doc de travail'!D55</f>
        <v>-2550</v>
      </c>
      <c r="E55" s="159">
        <f>'[1]Figure V 1-12_doc de travail'!E55</f>
        <v>1910</v>
      </c>
      <c r="F55" s="159">
        <f>0-'[1]Figure V 1-12_doc de travail'!F55</f>
        <v>-7723</v>
      </c>
      <c r="G55" s="159">
        <f>'[1]Figure V 1-12_doc de travail'!G55</f>
        <v>4083</v>
      </c>
    </row>
    <row r="56" spans="1:7">
      <c r="A56" s="158">
        <v>65</v>
      </c>
      <c r="B56" s="159">
        <f>0-'[1]Figure V 1-12_doc de travail'!B56</f>
        <v>-4468</v>
      </c>
      <c r="C56" s="159">
        <f>'[1]Figure V 1-12_doc de travail'!C56</f>
        <v>4102</v>
      </c>
      <c r="D56" s="159">
        <f>0-'[1]Figure V 1-12_doc de travail'!D56</f>
        <v>-1523</v>
      </c>
      <c r="E56" s="159">
        <f>'[1]Figure V 1-12_doc de travail'!E56</f>
        <v>1451</v>
      </c>
      <c r="F56" s="159">
        <f>0-'[1]Figure V 1-12_doc de travail'!F56</f>
        <v>-5389</v>
      </c>
      <c r="G56" s="159">
        <f>'[1]Figure V 1-12_doc de travail'!G56</f>
        <v>2808</v>
      </c>
    </row>
    <row r="57" spans="1:7">
      <c r="A57" s="158">
        <v>66</v>
      </c>
      <c r="B57" s="159">
        <f>0-'[1]Figure V 1-12_doc de travail'!B57</f>
        <v>-1754</v>
      </c>
      <c r="C57" s="159">
        <f>'[1]Figure V 1-12_doc de travail'!C57</f>
        <v>2000</v>
      </c>
      <c r="D57" s="159">
        <f>0-'[1]Figure V 1-12_doc de travail'!D57</f>
        <v>-788</v>
      </c>
      <c r="E57" s="159">
        <f>'[1]Figure V 1-12_doc de travail'!E57</f>
        <v>955</v>
      </c>
      <c r="F57" s="159">
        <f>0-'[1]Figure V 1-12_doc de travail'!F57</f>
        <v>-2463</v>
      </c>
      <c r="G57" s="159">
        <f>'[1]Figure V 1-12_doc de travail'!G57</f>
        <v>1242</v>
      </c>
    </row>
    <row r="58" spans="1:7">
      <c r="A58" s="158">
        <v>67</v>
      </c>
      <c r="B58" s="159">
        <f>0-'[1]Figure V 1-12_doc de travail'!B58</f>
        <v>-755</v>
      </c>
      <c r="C58" s="159">
        <f>'[1]Figure V 1-12_doc de travail'!C58</f>
        <v>1036</v>
      </c>
      <c r="D58" s="159">
        <f>0-'[1]Figure V 1-12_doc de travail'!D58</f>
        <v>-429</v>
      </c>
      <c r="E58" s="159">
        <f>'[1]Figure V 1-12_doc de travail'!E58</f>
        <v>660</v>
      </c>
      <c r="F58" s="159">
        <f>0-'[1]Figure V 1-12_doc de travail'!F58</f>
        <v>-1047</v>
      </c>
      <c r="G58" s="159">
        <f>'[1]Figure V 1-12_doc de travail'!G58</f>
        <v>495</v>
      </c>
    </row>
    <row r="59" spans="1:7">
      <c r="A59" s="158">
        <v>68</v>
      </c>
      <c r="B59" s="159">
        <f>0-'[1]Figure V 1-12_doc de travail'!B59</f>
        <v>-268</v>
      </c>
      <c r="C59" s="159">
        <f>'[1]Figure V 1-12_doc de travail'!C59</f>
        <v>478</v>
      </c>
      <c r="D59" s="159">
        <f>0-'[1]Figure V 1-12_doc de travail'!D59</f>
        <v>-272</v>
      </c>
      <c r="E59" s="159">
        <f>'[1]Figure V 1-12_doc de travail'!E59</f>
        <v>515</v>
      </c>
      <c r="F59" s="159">
        <f>0-'[1]Figure V 1-12_doc de travail'!F59</f>
        <v>-515</v>
      </c>
      <c r="G59" s="159">
        <f>'[1]Figure V 1-12_doc de travail'!G59</f>
        <v>297</v>
      </c>
    </row>
    <row r="60" spans="1:7">
      <c r="A60" s="158">
        <v>69</v>
      </c>
      <c r="B60" s="159">
        <f>0-'[1]Figure V 1-12_doc de travail'!B60</f>
        <v>-198</v>
      </c>
      <c r="C60" s="159">
        <f>'[1]Figure V 1-12_doc de travail'!C60</f>
        <v>340</v>
      </c>
      <c r="D60" s="159">
        <f>0-'[1]Figure V 1-12_doc de travail'!D60</f>
        <v>-165</v>
      </c>
      <c r="E60" s="159">
        <f>'[1]Figure V 1-12_doc de travail'!E60</f>
        <v>449</v>
      </c>
      <c r="F60" s="159">
        <f>0-'[1]Figure V 1-12_doc de travail'!F60</f>
        <v>-342</v>
      </c>
      <c r="G60" s="159">
        <f>'[1]Figure V 1-12_doc de travail'!G60</f>
        <v>222</v>
      </c>
    </row>
    <row r="61" spans="1:7">
      <c r="A61" s="158">
        <v>70</v>
      </c>
      <c r="B61" s="159">
        <f>0-'[1]Figure V 1-12_doc de travail'!B61</f>
        <v>-150</v>
      </c>
      <c r="C61" s="159">
        <f>'[1]Figure V 1-12_doc de travail'!C61</f>
        <v>260</v>
      </c>
      <c r="D61" s="159">
        <f>0-'[1]Figure V 1-12_doc de travail'!D61</f>
        <v>-112</v>
      </c>
      <c r="E61" s="159">
        <f>'[1]Figure V 1-12_doc de travail'!E61</f>
        <v>382</v>
      </c>
      <c r="F61" s="159">
        <f>0-'[1]Figure V 1-12_doc de travail'!F61</f>
        <v>-252</v>
      </c>
      <c r="G61" s="159">
        <f>'[1]Figure V 1-12_doc de travail'!G61</f>
        <v>191</v>
      </c>
    </row>
    <row r="62" spans="1:7">
      <c r="A62" s="158">
        <v>71</v>
      </c>
      <c r="B62" s="159">
        <f>0-'[1]Figure V 1-12_doc de travail'!B62</f>
        <v>-105</v>
      </c>
      <c r="C62" s="159">
        <f>'[1]Figure V 1-12_doc de travail'!C62</f>
        <v>229</v>
      </c>
      <c r="D62" s="159">
        <f>0-'[1]Figure V 1-12_doc de travail'!D62</f>
        <v>-81</v>
      </c>
      <c r="E62" s="159">
        <f>'[1]Figure V 1-12_doc de travail'!E62</f>
        <v>321</v>
      </c>
      <c r="F62" s="159">
        <f>0-'[1]Figure V 1-12_doc de travail'!F62</f>
        <v>-159</v>
      </c>
      <c r="G62" s="159">
        <f>'[1]Figure V 1-12_doc de travail'!G62</f>
        <v>147</v>
      </c>
    </row>
    <row r="63" spans="1:7">
      <c r="A63" s="158">
        <v>72</v>
      </c>
      <c r="B63" s="159">
        <f>0-'[1]Figure V 1-12_doc de travail'!B63</f>
        <v>-86</v>
      </c>
      <c r="C63" s="159">
        <f>'[1]Figure V 1-12_doc de travail'!C63</f>
        <v>231</v>
      </c>
      <c r="D63" s="159">
        <f>0-'[1]Figure V 1-12_doc de travail'!D63</f>
        <v>-41</v>
      </c>
      <c r="E63" s="159">
        <f>'[1]Figure V 1-12_doc de travail'!E63</f>
        <v>177</v>
      </c>
      <c r="F63" s="159">
        <f>0-'[1]Figure V 1-12_doc de travail'!F63</f>
        <v>-124</v>
      </c>
      <c r="G63" s="159">
        <f>'[1]Figure V 1-12_doc de travail'!G63</f>
        <v>127</v>
      </c>
    </row>
    <row r="64" spans="1:7">
      <c r="A64" s="158">
        <v>73</v>
      </c>
      <c r="B64" s="159">
        <f>0-'[1]Figure V 1-12_doc de travail'!B64</f>
        <v>-69</v>
      </c>
      <c r="C64" s="159">
        <f>'[1]Figure V 1-12_doc de travail'!C64</f>
        <v>174</v>
      </c>
      <c r="D64" s="159">
        <f>0-'[1]Figure V 1-12_doc de travail'!D64</f>
        <v>-32</v>
      </c>
      <c r="E64" s="159">
        <f>'[1]Figure V 1-12_doc de travail'!E64</f>
        <v>110</v>
      </c>
      <c r="F64" s="159">
        <f>0-'[1]Figure V 1-12_doc de travail'!F64</f>
        <v>-78</v>
      </c>
      <c r="G64" s="159">
        <f>'[1]Figure V 1-12_doc de travail'!G64</f>
        <v>95</v>
      </c>
    </row>
    <row r="65" spans="1:7">
      <c r="A65" s="158">
        <v>74</v>
      </c>
      <c r="B65" s="159">
        <f>0-'[1]Figure V 1-12_doc de travail'!B65</f>
        <v>-41</v>
      </c>
      <c r="C65" s="159">
        <f>'[1]Figure V 1-12_doc de travail'!C65</f>
        <v>96</v>
      </c>
      <c r="D65" s="159">
        <f>0-'[1]Figure V 1-12_doc de travail'!D65</f>
        <v>-17</v>
      </c>
      <c r="E65" s="159">
        <f>'[1]Figure V 1-12_doc de travail'!E65</f>
        <v>54</v>
      </c>
      <c r="F65" s="159">
        <f>0-'[1]Figure V 1-12_doc de travail'!F65</f>
        <v>-42</v>
      </c>
      <c r="G65" s="159">
        <f>'[1]Figure V 1-12_doc de travail'!G65</f>
        <v>58</v>
      </c>
    </row>
    <row r="66" spans="1:7">
      <c r="A66" s="158">
        <v>75</v>
      </c>
      <c r="B66" s="159">
        <f>0-'[1]Figure V 1-12_doc de travail'!B66</f>
        <v>-16</v>
      </c>
      <c r="C66" s="159">
        <f>'[1]Figure V 1-12_doc de travail'!C66</f>
        <v>53</v>
      </c>
      <c r="D66" s="159">
        <f>0-'[1]Figure V 1-12_doc de travail'!D66</f>
        <v>-8</v>
      </c>
      <c r="E66" s="159">
        <f>'[1]Figure V 1-12_doc de travail'!E66</f>
        <v>43</v>
      </c>
      <c r="F66" s="159">
        <f>0-'[1]Figure V 1-12_doc de travail'!F66</f>
        <v>-30</v>
      </c>
      <c r="G66" s="159">
        <f>'[1]Figure V 1-12_doc de travail'!G66</f>
        <v>46</v>
      </c>
    </row>
    <row r="67" spans="1:7">
      <c r="A67" s="158">
        <v>76</v>
      </c>
      <c r="B67" s="159">
        <f>0-'[1]Figure V 1-12_doc de travail'!B67</f>
        <v>-14</v>
      </c>
      <c r="C67" s="159">
        <f>'[1]Figure V 1-12_doc de travail'!C67</f>
        <v>43</v>
      </c>
      <c r="D67" s="159">
        <f>0-'[1]Figure V 1-12_doc de travail'!D67</f>
        <v>-5</v>
      </c>
      <c r="E67" s="159">
        <f>'[1]Figure V 1-12_doc de travail'!E67</f>
        <v>22</v>
      </c>
      <c r="F67" s="159">
        <f>0-'[1]Figure V 1-12_doc de travail'!F67</f>
        <v>-17</v>
      </c>
      <c r="G67" s="159">
        <f>'[1]Figure V 1-12_doc de travail'!G67</f>
        <v>32</v>
      </c>
    </row>
    <row r="68" spans="1:7">
      <c r="A68" s="158">
        <v>77</v>
      </c>
      <c r="B68" s="159">
        <f>0-'[1]Figure V 1-12_doc de travail'!B68</f>
        <v>-14</v>
      </c>
      <c r="C68" s="159">
        <f>'[1]Figure V 1-12_doc de travail'!C68</f>
        <v>32</v>
      </c>
      <c r="D68" s="159">
        <f>0-'[1]Figure V 1-12_doc de travail'!D68</f>
        <v>-6</v>
      </c>
      <c r="E68" s="159">
        <f>'[1]Figure V 1-12_doc de travail'!E68</f>
        <v>25</v>
      </c>
      <c r="F68" s="159">
        <f>0-'[1]Figure V 1-12_doc de travail'!F68</f>
        <v>-11</v>
      </c>
      <c r="G68" s="159">
        <f>'[1]Figure V 1-12_doc de travail'!G68</f>
        <v>20</v>
      </c>
    </row>
    <row r="69" spans="1:7">
      <c r="A69" s="158">
        <v>78</v>
      </c>
      <c r="B69" s="159">
        <f>0-'[1]Figure V 1-12_doc de travail'!B69</f>
        <v>-5</v>
      </c>
      <c r="C69" s="159">
        <f>'[1]Figure V 1-12_doc de travail'!C69</f>
        <v>22</v>
      </c>
      <c r="D69" s="159">
        <f>0-'[1]Figure V 1-12_doc de travail'!D69</f>
        <v>-1</v>
      </c>
      <c r="E69" s="159">
        <f>'[1]Figure V 1-12_doc de travail'!E69</f>
        <v>12</v>
      </c>
      <c r="F69" s="159">
        <f>0-'[1]Figure V 1-12_doc de travail'!F69</f>
        <v>-9</v>
      </c>
      <c r="G69" s="159">
        <f>'[1]Figure V 1-12_doc de travail'!G69</f>
        <v>12</v>
      </c>
    </row>
    <row r="70" spans="1:7">
      <c r="A70" s="158">
        <v>79</v>
      </c>
      <c r="B70" s="159" t="e">
        <f>0-'[1]Figure V 1-12_doc de travail'!B70</f>
        <v>#VALUE!</v>
      </c>
      <c r="C70" s="159">
        <f>'[1]Figure V 1-12_doc de travail'!C70</f>
        <v>21</v>
      </c>
      <c r="D70" s="159">
        <f>0-'[1]Figure V 1-12_doc de travail'!D70</f>
        <v>-3</v>
      </c>
      <c r="E70" s="159">
        <f>'[1]Figure V 1-12_doc de travail'!E70</f>
        <v>10</v>
      </c>
      <c r="F70" s="159">
        <f>0-'[1]Figure V 1-12_doc de travail'!F70</f>
        <v>-5</v>
      </c>
      <c r="G70" s="159">
        <f>'[1]Figure V 1-12_doc de travail'!G70</f>
        <v>10</v>
      </c>
    </row>
    <row r="71" spans="1:7">
      <c r="A71" s="158">
        <v>80</v>
      </c>
      <c r="B71" s="159">
        <f>0-'[1]Figure V 1-12_doc de travail'!B71</f>
        <v>-5</v>
      </c>
      <c r="C71" s="159">
        <f>'[1]Figure V 1-12_doc de travail'!C71</f>
        <v>13</v>
      </c>
      <c r="D71" s="159">
        <f>0-'[1]Figure V 1-12_doc de travail'!D71</f>
        <v>-3</v>
      </c>
      <c r="E71" s="159">
        <f>'[1]Figure V 1-12_doc de travail'!E71</f>
        <v>11</v>
      </c>
      <c r="F71" s="159">
        <f>0-'[1]Figure V 1-12_doc de travail'!F71</f>
        <v>-1</v>
      </c>
      <c r="G71" s="159">
        <f>'[1]Figure V 1-12_doc de travail'!G71</f>
        <v>5</v>
      </c>
    </row>
    <row r="72" spans="1:7">
      <c r="A72" s="158">
        <v>81</v>
      </c>
      <c r="B72" s="159">
        <f>0-'[1]Figure V 1-12_doc de travail'!B72</f>
        <v>-1</v>
      </c>
      <c r="C72" s="159">
        <f>'[1]Figure V 1-12_doc de travail'!C72</f>
        <v>10</v>
      </c>
      <c r="D72" s="159">
        <f>0-'[1]Figure V 1-12_doc de travail'!D72</f>
        <v>-2</v>
      </c>
      <c r="E72" s="159">
        <f>'[1]Figure V 1-12_doc de travail'!E72</f>
        <v>3</v>
      </c>
      <c r="F72" s="159">
        <f>0-'[1]Figure V 1-12_doc de travail'!F72</f>
        <v>-2</v>
      </c>
      <c r="G72" s="159">
        <f>'[1]Figure V 1-12_doc de travail'!G72</f>
        <v>5</v>
      </c>
    </row>
    <row r="73" spans="1:7">
      <c r="A73" s="158">
        <v>82</v>
      </c>
      <c r="B73" s="159">
        <v>0</v>
      </c>
      <c r="C73" s="159">
        <f>'[1]Figure V 1-12_doc de travail'!C73</f>
        <v>2</v>
      </c>
      <c r="D73" s="159" t="e">
        <f>0-'[1]Figure V 1-12_doc de travail'!D73</f>
        <v>#VALUE!</v>
      </c>
      <c r="E73" s="159">
        <f>'[1]Figure V 1-12_doc de travail'!E73</f>
        <v>7</v>
      </c>
      <c r="F73" s="159">
        <f>0-'[1]Figure V 1-12_doc de travail'!F73</f>
        <v>-1</v>
      </c>
      <c r="G73" s="159">
        <f>'[1]Figure V 1-12_doc de travail'!G73</f>
        <v>3</v>
      </c>
    </row>
    <row r="74" spans="1:7">
      <c r="A74" s="158">
        <v>83</v>
      </c>
      <c r="B74" s="159">
        <f>0-'[1]Figure V 1-12_doc de travail'!B74</f>
        <v>-3</v>
      </c>
      <c r="C74" s="159">
        <f>'[1]Figure V 1-12_doc de travail'!C74</f>
        <v>9</v>
      </c>
      <c r="D74" s="159" t="e">
        <f>0-'[1]Figure V 1-12_doc de travail'!D74</f>
        <v>#VALUE!</v>
      </c>
      <c r="E74" s="159">
        <f>'[1]Figure V 1-12_doc de travail'!E74</f>
        <v>2</v>
      </c>
      <c r="F74" s="159" t="e">
        <f>0-'[1]Figure V 1-12_doc de travail'!F74</f>
        <v>#VALUE!</v>
      </c>
      <c r="G74" s="159">
        <f>'[1]Figure V 1-12_doc de travail'!G74</f>
        <v>3</v>
      </c>
    </row>
    <row r="75" spans="1:7">
      <c r="A75" s="158">
        <v>84</v>
      </c>
      <c r="B75" s="159" t="e">
        <f>0-'[1]Figure V 1-12_doc de travail'!B75</f>
        <v>#VALUE!</v>
      </c>
      <c r="C75" s="159">
        <f>'[1]Figure V 1-12_doc de travail'!C75</f>
        <v>3</v>
      </c>
      <c r="D75" s="159">
        <v>0</v>
      </c>
      <c r="E75" s="159">
        <f>'[1]Figure V 1-12_doc de travail'!E75</f>
        <v>2</v>
      </c>
      <c r="F75" s="159">
        <f>0-'[1]Figure V 1-12_doc de travail'!F75</f>
        <v>-5</v>
      </c>
      <c r="G75" s="159">
        <f>'[1]Figure V 1-12_doc de travail'!G75</f>
        <v>2</v>
      </c>
    </row>
    <row r="76" spans="1:7">
      <c r="A76" s="158">
        <v>85</v>
      </c>
      <c r="B76" s="159">
        <f>0-'[1]Figure V 1-12_doc de travail'!B76</f>
        <v>-1</v>
      </c>
      <c r="C76" s="159">
        <f>'[1]Figure V 1-12_doc de travail'!C76</f>
        <v>3</v>
      </c>
      <c r="D76" s="159">
        <v>0</v>
      </c>
      <c r="E76" s="159">
        <f>'[1]Figure V 1-12_doc de travail'!E76</f>
        <v>2</v>
      </c>
      <c r="F76" s="159">
        <f>0-'[1]Figure V 1-12_doc de travail'!F76</f>
        <v>-4</v>
      </c>
      <c r="G76" s="159">
        <f>'[1]Figure V 1-12_doc de travail'!G76</f>
        <v>3</v>
      </c>
    </row>
    <row r="77" spans="1:7">
      <c r="A77" s="158">
        <v>86</v>
      </c>
      <c r="B77" s="159">
        <v>0</v>
      </c>
      <c r="C77" s="159">
        <f>'[1]Figure V 1-12_doc de travail'!C77</f>
        <v>6</v>
      </c>
      <c r="D77" s="159" t="e">
        <f>0-'[1]Figure V 1-12_doc de travail'!D77</f>
        <v>#VALUE!</v>
      </c>
      <c r="E77" s="159">
        <v>0</v>
      </c>
      <c r="F77" s="159">
        <f>0-'[1]Figure V 1-12_doc de travail'!F77</f>
        <v>-2</v>
      </c>
      <c r="G77" s="159">
        <f>'[1]Figure V 1-12_doc de travail'!G77</f>
        <v>3</v>
      </c>
    </row>
    <row r="78" spans="1:7">
      <c r="A78" s="158">
        <v>87</v>
      </c>
      <c r="B78" s="159">
        <f>0-'[1]Figure V 1-12_doc de travail'!B78</f>
        <v>-1</v>
      </c>
      <c r="C78" s="159">
        <f>'[1]Figure V 1-12_doc de travail'!C78</f>
        <v>5</v>
      </c>
      <c r="D78" s="159" t="e">
        <f>0-'[1]Figure V 1-12_doc de travail'!D78</f>
        <v>#VALUE!</v>
      </c>
      <c r="E78" s="159">
        <f>'[1]Figure V 1-12_doc de travail'!E78</f>
        <v>3</v>
      </c>
      <c r="F78" s="159">
        <f>0-'[1]Figure V 1-12_doc de travail'!F78</f>
        <v>-1</v>
      </c>
      <c r="G78" s="159">
        <f>'[1]Figure V 1-12_doc de travail'!G78</f>
        <v>2</v>
      </c>
    </row>
    <row r="79" spans="1:7">
      <c r="A79" s="158">
        <v>88</v>
      </c>
      <c r="B79" s="159" t="e">
        <f>0-'[1]Figure V 1-12_doc de travail'!B79</f>
        <v>#VALUE!</v>
      </c>
      <c r="C79" s="159">
        <f>'[1]Figure V 1-12_doc de travail'!C79</f>
        <v>3</v>
      </c>
      <c r="D79" s="159">
        <v>0</v>
      </c>
      <c r="E79" s="159">
        <f>IF('[1]Figure V 1-12_doc de travail'!E79=".",0,'[1]Figure V 1-12_doc de travail'!E79)</f>
        <v>0</v>
      </c>
      <c r="F79" s="159">
        <f>0-'[1]Figure V 1-12_doc de travail'!F79</f>
        <v>-3</v>
      </c>
      <c r="G79" s="159">
        <f>IF('[1]Figure V 1-12_doc de travail'!G79=".",0,'[1]Figure V 1-12_doc de travail'!G79)</f>
        <v>0</v>
      </c>
    </row>
    <row r="80" spans="1:7">
      <c r="A80" s="158">
        <v>89</v>
      </c>
      <c r="B80" s="159">
        <f>0-'[1]Figure V 1-12_doc de travail'!B80</f>
        <v>-1</v>
      </c>
      <c r="C80" s="159">
        <f>'[1]Figure V 1-12_doc de travail'!C80</f>
        <v>34</v>
      </c>
      <c r="D80" s="159">
        <f>0-'[1]Figure V 1-12_doc de travail'!D80</f>
        <v>-3</v>
      </c>
      <c r="E80" s="159">
        <f>'[1]Figure V 1-12_doc de travail'!E80</f>
        <v>4</v>
      </c>
      <c r="F80" s="159">
        <f>0-'[1]Figure V 1-12_doc de travail'!F80</f>
        <v>-47</v>
      </c>
      <c r="G80" s="159">
        <f>'[1]Figure V 1-12_doc de travail'!G80</f>
        <v>12</v>
      </c>
    </row>
    <row r="81" spans="1:2">
      <c r="B81" s="160"/>
    </row>
    <row r="82" spans="1:2">
      <c r="B82" s="160"/>
    </row>
    <row r="83" spans="1:2">
      <c r="B83" s="160"/>
    </row>
    <row r="84" spans="1:2">
      <c r="B84" s="160"/>
    </row>
    <row r="85" spans="1:2">
      <c r="B85" s="160"/>
    </row>
    <row r="86" spans="1:2">
      <c r="B86" s="160"/>
    </row>
    <row r="87" spans="1:2">
      <c r="B87" s="160"/>
    </row>
    <row r="88" spans="1:2" ht="12.75" customHeight="1">
      <c r="B88" s="160"/>
    </row>
    <row r="89" spans="1:2" ht="12.75" customHeight="1">
      <c r="B89" s="160"/>
    </row>
    <row r="90" spans="1:2">
      <c r="B90" s="160"/>
    </row>
    <row r="91" spans="1:2">
      <c r="B91" s="160"/>
    </row>
    <row r="92" spans="1:2">
      <c r="B92" s="160"/>
    </row>
    <row r="93" spans="1:2">
      <c r="B93" s="160"/>
    </row>
    <row r="94" spans="1:2">
      <c r="A94" s="161" t="s">
        <v>71</v>
      </c>
      <c r="B94" s="160"/>
    </row>
    <row r="95" spans="1:2">
      <c r="A95" s="162" t="s">
        <v>72</v>
      </c>
      <c r="B95" s="160"/>
    </row>
    <row r="96" spans="1:2">
      <c r="B96" s="160"/>
    </row>
    <row r="97" spans="2:7">
      <c r="B97" s="160"/>
    </row>
    <row r="98" spans="2:7">
      <c r="B98" s="160"/>
    </row>
    <row r="99" spans="2:7">
      <c r="B99" s="163"/>
      <c r="C99" s="163"/>
      <c r="D99" s="163"/>
      <c r="E99" s="163"/>
      <c r="F99" s="163"/>
      <c r="G99" s="163"/>
    </row>
    <row r="100" spans="2:7">
      <c r="B100" s="163"/>
      <c r="C100" s="163"/>
      <c r="D100" s="163"/>
      <c r="E100" s="163"/>
      <c r="F100" s="163"/>
      <c r="G100" s="163"/>
    </row>
    <row r="101" spans="2:7">
      <c r="B101" s="163"/>
      <c r="C101" s="163"/>
      <c r="D101" s="163"/>
      <c r="E101" s="163"/>
      <c r="F101" s="163"/>
      <c r="G101" s="163"/>
    </row>
    <row r="102" spans="2:7">
      <c r="B102" s="163"/>
      <c r="C102" s="163"/>
      <c r="D102" s="163"/>
      <c r="E102" s="163"/>
      <c r="F102" s="163"/>
      <c r="G102" s="163"/>
    </row>
    <row r="103" spans="2:7">
      <c r="B103" s="163"/>
      <c r="C103" s="163"/>
      <c r="D103" s="163"/>
      <c r="E103" s="163"/>
      <c r="F103" s="163"/>
      <c r="G103" s="163"/>
    </row>
    <row r="104" spans="2:7">
      <c r="B104" s="163"/>
      <c r="C104" s="163"/>
      <c r="D104" s="163"/>
      <c r="E104" s="163"/>
      <c r="F104" s="163"/>
      <c r="G104" s="163"/>
    </row>
    <row r="105" spans="2:7">
      <c r="B105" s="163"/>
      <c r="C105" s="163"/>
      <c r="D105" s="163"/>
      <c r="E105" s="163"/>
      <c r="F105" s="163"/>
      <c r="G105" s="163"/>
    </row>
    <row r="106" spans="2:7">
      <c r="B106" s="163"/>
      <c r="C106" s="163"/>
      <c r="D106" s="163"/>
      <c r="E106" s="163"/>
      <c r="F106" s="163"/>
      <c r="G106" s="16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7" zoomScale="85" zoomScaleNormal="85" workbookViewId="0">
      <selection sqref="A1:J1"/>
    </sheetView>
  </sheetViews>
  <sheetFormatPr baseColWidth="10" defaultRowHeight="15"/>
  <cols>
    <col min="1" max="1" width="5.7109375" style="171" customWidth="1"/>
    <col min="2" max="2" width="15.28515625" style="171" customWidth="1"/>
    <col min="3" max="3" width="12.28515625" style="171" bestFit="1" customWidth="1"/>
    <col min="4" max="4" width="9.28515625" style="171" bestFit="1" customWidth="1"/>
    <col min="5" max="5" width="11.42578125" style="171"/>
    <col min="6" max="6" width="5.28515625" style="171" bestFit="1" customWidth="1"/>
    <col min="7" max="7" width="14.7109375" style="171" customWidth="1"/>
    <col min="8" max="8" width="12.85546875" style="171" customWidth="1"/>
    <col min="9" max="9" width="9.28515625" style="171" bestFit="1" customWidth="1"/>
    <col min="10" max="12" width="11.42578125" style="171"/>
    <col min="13" max="14" width="8.85546875" style="171" customWidth="1"/>
    <col min="15" max="15" width="10.42578125" style="171" customWidth="1"/>
    <col min="16" max="17" width="8.85546875" style="171" customWidth="1"/>
    <col min="18" max="18" width="10.42578125" style="171" customWidth="1"/>
    <col min="19" max="16384" width="11.42578125" style="171"/>
  </cols>
  <sheetData>
    <row r="1" spans="1:10">
      <c r="A1" s="478" t="s">
        <v>222</v>
      </c>
      <c r="B1" s="478"/>
      <c r="C1" s="478"/>
      <c r="D1" s="478"/>
      <c r="E1" s="478"/>
      <c r="F1" s="478"/>
      <c r="G1" s="478"/>
      <c r="H1" s="478"/>
      <c r="I1" s="478"/>
      <c r="J1" s="478"/>
    </row>
    <row r="2" spans="1:10">
      <c r="A2" s="316"/>
    </row>
    <row r="3" spans="1:10">
      <c r="A3" s="316"/>
    </row>
    <row r="4" spans="1:10">
      <c r="A4" s="316"/>
    </row>
    <row r="5" spans="1:10">
      <c r="A5" s="316"/>
    </row>
    <row r="6" spans="1:10">
      <c r="A6" s="316"/>
    </row>
    <row r="7" spans="1:10">
      <c r="A7" s="316"/>
    </row>
    <row r="8" spans="1:10">
      <c r="A8" s="316"/>
    </row>
    <row r="9" spans="1:10">
      <c r="A9" s="316"/>
    </row>
    <row r="10" spans="1:10">
      <c r="A10" s="316"/>
    </row>
    <row r="11" spans="1:10">
      <c r="A11" s="316"/>
    </row>
    <row r="12" spans="1:10">
      <c r="A12" s="316"/>
    </row>
    <row r="13" spans="1:10">
      <c r="A13" s="316"/>
    </row>
    <row r="14" spans="1:10">
      <c r="A14" s="316"/>
    </row>
    <row r="15" spans="1:10">
      <c r="A15" s="316"/>
    </row>
    <row r="16" spans="1:10">
      <c r="A16" s="316"/>
    </row>
    <row r="17" spans="1:11">
      <c r="A17" s="316"/>
    </row>
    <row r="18" spans="1:11">
      <c r="A18" s="316"/>
    </row>
    <row r="19" spans="1:11">
      <c r="A19" s="316"/>
    </row>
    <row r="20" spans="1:11">
      <c r="A20" s="316"/>
    </row>
    <row r="21" spans="1:11">
      <c r="A21" s="316"/>
    </row>
    <row r="22" spans="1:11">
      <c r="A22" s="316"/>
    </row>
    <row r="23" spans="1:11">
      <c r="A23" s="316"/>
    </row>
    <row r="24" spans="1:11">
      <c r="A24" s="316"/>
    </row>
    <row r="25" spans="1:11">
      <c r="A25" s="316"/>
    </row>
    <row r="26" spans="1:11">
      <c r="A26" s="530" t="s">
        <v>221</v>
      </c>
      <c r="B26" s="530"/>
      <c r="C26" s="530"/>
      <c r="D26" s="530"/>
      <c r="E26" s="530"/>
      <c r="F26" s="530"/>
      <c r="G26" s="530"/>
      <c r="H26" s="530"/>
      <c r="I26" s="530"/>
      <c r="J26" s="530"/>
    </row>
    <row r="27" spans="1:11" ht="16.5" customHeight="1">
      <c r="A27" s="531" t="s">
        <v>220</v>
      </c>
      <c r="B27" s="531"/>
      <c r="C27" s="531"/>
      <c r="D27" s="531"/>
      <c r="E27" s="531"/>
      <c r="F27" s="531"/>
      <c r="G27" s="531"/>
      <c r="H27" s="531"/>
      <c r="I27" s="531"/>
      <c r="J27" s="531"/>
      <c r="K27" s="531"/>
    </row>
    <row r="28" spans="1:11">
      <c r="A28" s="531" t="s">
        <v>219</v>
      </c>
      <c r="B28" s="531"/>
      <c r="C28" s="531"/>
      <c r="D28" s="531"/>
      <c r="E28" s="531"/>
      <c r="F28" s="531"/>
      <c r="G28" s="531"/>
      <c r="H28" s="531"/>
      <c r="I28" s="531"/>
      <c r="J28" s="531"/>
    </row>
    <row r="29" spans="1:11">
      <c r="A29" s="316"/>
    </row>
    <row r="30" spans="1:11">
      <c r="A30" s="316"/>
    </row>
  </sheetData>
  <mergeCells count="4">
    <mergeCell ref="A26:J26"/>
    <mergeCell ref="A28:J28"/>
    <mergeCell ref="A27:K27"/>
    <mergeCell ref="A1:J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70" zoomScaleNormal="70" workbookViewId="0">
      <selection sqref="A1:M1"/>
    </sheetView>
  </sheetViews>
  <sheetFormatPr baseColWidth="10" defaultRowHeight="15"/>
  <cols>
    <col min="1" max="1" width="11.42578125" style="171"/>
    <col min="2" max="12" width="13.5703125" style="171" customWidth="1"/>
    <col min="13" max="16384" width="11.42578125" style="171"/>
  </cols>
  <sheetData>
    <row r="1" spans="1:13" ht="15" customHeight="1">
      <c r="A1" s="327"/>
      <c r="B1" s="534" t="s">
        <v>232</v>
      </c>
      <c r="C1" s="535"/>
      <c r="D1" s="535"/>
      <c r="E1" s="535"/>
      <c r="F1" s="535"/>
      <c r="G1" s="536"/>
      <c r="H1" s="326"/>
      <c r="I1" s="532" t="s">
        <v>231</v>
      </c>
      <c r="J1" s="533"/>
      <c r="K1" s="533"/>
      <c r="L1" s="533"/>
      <c r="M1" s="533"/>
    </row>
    <row r="2" spans="1:13" ht="39">
      <c r="A2" s="325" t="s">
        <v>228</v>
      </c>
      <c r="B2" s="324" t="s">
        <v>35</v>
      </c>
      <c r="C2" s="324" t="s">
        <v>36</v>
      </c>
      <c r="D2" s="324" t="s">
        <v>227</v>
      </c>
      <c r="E2" s="324" t="s">
        <v>230</v>
      </c>
      <c r="F2" s="324" t="s">
        <v>229</v>
      </c>
      <c r="G2" s="324"/>
      <c r="H2" s="325" t="s">
        <v>228</v>
      </c>
      <c r="I2" s="324" t="s">
        <v>35</v>
      </c>
      <c r="J2" s="324" t="s">
        <v>36</v>
      </c>
      <c r="K2" s="324" t="s">
        <v>227</v>
      </c>
      <c r="L2" s="324" t="s">
        <v>226</v>
      </c>
      <c r="M2" s="324" t="s">
        <v>225</v>
      </c>
    </row>
    <row r="3" spans="1:13">
      <c r="A3" s="323">
        <v>18</v>
      </c>
      <c r="B3" s="322">
        <v>3.8960000000000002E-2</v>
      </c>
      <c r="C3" s="322">
        <v>0.93147000000000002</v>
      </c>
      <c r="D3" s="322">
        <v>3.3473999999999999</v>
      </c>
      <c r="E3" s="322">
        <v>0.79686000000000001</v>
      </c>
      <c r="F3" s="322">
        <v>1.25722</v>
      </c>
      <c r="G3" s="322"/>
      <c r="H3" s="323">
        <v>18</v>
      </c>
      <c r="I3" s="322">
        <v>0</v>
      </c>
      <c r="J3" s="322">
        <v>5.6959999999999997E-2</v>
      </c>
      <c r="K3" s="322">
        <v>1.45631</v>
      </c>
      <c r="L3" s="322">
        <v>8.5150000000000003E-2</v>
      </c>
      <c r="M3" s="322">
        <v>0.28181</v>
      </c>
    </row>
    <row r="4" spans="1:13">
      <c r="A4" s="167">
        <v>19</v>
      </c>
      <c r="B4" s="322">
        <v>0.36496000000000001</v>
      </c>
      <c r="C4" s="322">
        <v>2.4563299999999999</v>
      </c>
      <c r="D4" s="322">
        <v>3.1614</v>
      </c>
      <c r="E4" s="322">
        <v>1.9299599999999999</v>
      </c>
      <c r="F4" s="322">
        <v>2.3969999999999998</v>
      </c>
      <c r="G4" s="322"/>
      <c r="H4" s="167">
        <v>19</v>
      </c>
      <c r="I4" s="322">
        <v>1.1000000000000001E-3</v>
      </c>
      <c r="J4" s="322">
        <v>0.79071000000000002</v>
      </c>
      <c r="K4" s="322">
        <v>2.0043799999999998</v>
      </c>
      <c r="L4" s="322">
        <v>0.49795</v>
      </c>
      <c r="M4" s="322">
        <v>0.66735</v>
      </c>
    </row>
    <row r="5" spans="1:13">
      <c r="A5" s="167">
        <v>20</v>
      </c>
      <c r="B5" s="322">
        <v>1.1429499999999999</v>
      </c>
      <c r="C5" s="322">
        <v>3.19211</v>
      </c>
      <c r="D5" s="322">
        <v>3.8450000000000002</v>
      </c>
      <c r="E5" s="322">
        <v>2.5257299999999998</v>
      </c>
      <c r="F5" s="322">
        <v>3.3821099999999999</v>
      </c>
      <c r="G5" s="322"/>
      <c r="H5" s="167">
        <v>20</v>
      </c>
      <c r="I5" s="322">
        <v>1.7600000000000001E-2</v>
      </c>
      <c r="J5" s="322">
        <v>1.8284</v>
      </c>
      <c r="K5" s="322">
        <v>3.2023199999999998</v>
      </c>
      <c r="L5" s="322">
        <v>1.10728</v>
      </c>
      <c r="M5" s="322">
        <v>1.28773</v>
      </c>
    </row>
    <row r="6" spans="1:13">
      <c r="A6" s="167">
        <v>21</v>
      </c>
      <c r="B6" s="322">
        <v>1.7975399999999999</v>
      </c>
      <c r="C6" s="322">
        <v>3.9121299999999999</v>
      </c>
      <c r="D6" s="322">
        <v>3.7368999999999999</v>
      </c>
      <c r="E6" s="322">
        <v>3.26145</v>
      </c>
      <c r="F6" s="322">
        <v>3.7793600000000001</v>
      </c>
      <c r="G6" s="322"/>
      <c r="H6" s="167">
        <v>21</v>
      </c>
      <c r="I6" s="322">
        <v>6.0199999999999997E-2</v>
      </c>
      <c r="J6" s="322">
        <v>2.7086100000000002</v>
      </c>
      <c r="K6" s="322">
        <v>3.9121999999999999</v>
      </c>
      <c r="L6" s="322">
        <v>1.6433800000000001</v>
      </c>
      <c r="M6" s="322">
        <v>1.7522</v>
      </c>
    </row>
    <row r="7" spans="1:13">
      <c r="A7" s="167">
        <v>22</v>
      </c>
      <c r="B7" s="322">
        <v>5.0575400000000004</v>
      </c>
      <c r="C7" s="322">
        <v>4.53531</v>
      </c>
      <c r="D7" s="322">
        <v>4.5110000000000001</v>
      </c>
      <c r="E7" s="322">
        <v>4.6387900000000002</v>
      </c>
      <c r="F7" s="322">
        <v>4.1316899999999999</v>
      </c>
      <c r="G7" s="322"/>
      <c r="H7" s="167">
        <v>22</v>
      </c>
      <c r="I7" s="322">
        <v>0.1409</v>
      </c>
      <c r="J7" s="322">
        <v>3.3686600000000002</v>
      </c>
      <c r="K7" s="322">
        <v>2.86564</v>
      </c>
      <c r="L7" s="322">
        <v>1.9301600000000001</v>
      </c>
      <c r="M7" s="322">
        <v>2.0327099999999998</v>
      </c>
    </row>
    <row r="8" spans="1:13">
      <c r="A8" s="167">
        <v>23</v>
      </c>
      <c r="B8" s="322">
        <v>5.6887499999999998</v>
      </c>
      <c r="C8" s="322">
        <v>5.2361300000000002</v>
      </c>
      <c r="D8" s="322">
        <v>4.9406999999999996</v>
      </c>
      <c r="E8" s="322">
        <v>5.15245</v>
      </c>
      <c r="F8" s="322">
        <v>5.10846</v>
      </c>
      <c r="G8" s="322"/>
      <c r="H8" s="167">
        <v>23</v>
      </c>
      <c r="I8" s="322">
        <v>0.2535</v>
      </c>
      <c r="J8" s="322">
        <v>4.0052500000000002</v>
      </c>
      <c r="K8" s="322">
        <v>2.9935299999999998</v>
      </c>
      <c r="L8" s="322">
        <v>2.3214999999999999</v>
      </c>
      <c r="M8" s="322">
        <v>2.3986700000000001</v>
      </c>
    </row>
    <row r="9" spans="1:13">
      <c r="A9" s="167">
        <v>24</v>
      </c>
      <c r="B9" s="322">
        <v>5.2341699999999998</v>
      </c>
      <c r="C9" s="322">
        <v>5.1513299999999997</v>
      </c>
      <c r="D9" s="322">
        <v>10.069900000000001</v>
      </c>
      <c r="E9" s="322">
        <v>5.31907</v>
      </c>
      <c r="F9" s="322">
        <v>5.7162100000000002</v>
      </c>
      <c r="G9" s="322"/>
      <c r="H9" s="167">
        <v>24</v>
      </c>
      <c r="I9" s="322">
        <v>0.40860000000000002</v>
      </c>
      <c r="J9" s="322">
        <v>4.3833700000000002</v>
      </c>
      <c r="K9" s="322">
        <v>2.71949</v>
      </c>
      <c r="L9" s="322">
        <v>2.5680900000000002</v>
      </c>
      <c r="M9" s="322">
        <v>2.6217800000000002</v>
      </c>
    </row>
    <row r="10" spans="1:13">
      <c r="A10" s="167">
        <v>25</v>
      </c>
      <c r="B10" s="322">
        <v>4.4159300000000004</v>
      </c>
      <c r="C10" s="322">
        <v>4.3765799999999997</v>
      </c>
      <c r="D10" s="322">
        <v>10.346299999999999</v>
      </c>
      <c r="E10" s="322">
        <v>4.6187100000000001</v>
      </c>
      <c r="F10" s="322">
        <v>5.1796899999999999</v>
      </c>
      <c r="G10" s="322"/>
      <c r="H10" s="167">
        <v>25</v>
      </c>
      <c r="I10" s="322">
        <v>0.58819999999999995</v>
      </c>
      <c r="J10" s="322">
        <v>4.5484999999999998</v>
      </c>
      <c r="K10" s="322">
        <v>2.1688100000000001</v>
      </c>
      <c r="L10" s="322">
        <v>2.7394099999999999</v>
      </c>
      <c r="M10" s="322">
        <v>2.6204700000000001</v>
      </c>
    </row>
    <row r="11" spans="1:13">
      <c r="A11" s="167">
        <v>26</v>
      </c>
      <c r="B11" s="322">
        <v>3.6418400000000002</v>
      </c>
      <c r="C11" s="322">
        <v>3.7966600000000001</v>
      </c>
      <c r="D11" s="322">
        <v>4.6919000000000004</v>
      </c>
      <c r="E11" s="322">
        <v>3.5973899999999999</v>
      </c>
      <c r="F11" s="322">
        <v>4.3133100000000004</v>
      </c>
      <c r="G11" s="322"/>
      <c r="H11" s="167">
        <v>26</v>
      </c>
      <c r="I11" s="322">
        <v>0.69620000000000004</v>
      </c>
      <c r="J11" s="322">
        <v>4.62317</v>
      </c>
      <c r="K11" s="322">
        <v>2.0931199999999999</v>
      </c>
      <c r="L11" s="322">
        <v>2.78369</v>
      </c>
      <c r="M11" s="322">
        <v>2.8155199999999998</v>
      </c>
    </row>
    <row r="12" spans="1:13">
      <c r="A12" s="167">
        <v>27</v>
      </c>
      <c r="B12" s="322">
        <v>3.2625899999999999</v>
      </c>
      <c r="C12" s="322">
        <v>3.5519799999999999</v>
      </c>
      <c r="D12" s="322">
        <v>3.2444000000000002</v>
      </c>
      <c r="E12" s="322">
        <v>3.3019099999999999</v>
      </c>
      <c r="F12" s="322">
        <v>3.8550900000000001</v>
      </c>
      <c r="G12" s="322"/>
      <c r="H12" s="167">
        <v>27</v>
      </c>
      <c r="I12" s="322">
        <v>0.86960000000000004</v>
      </c>
      <c r="J12" s="322">
        <v>4.7725</v>
      </c>
      <c r="K12" s="322">
        <v>3.5885799999999999</v>
      </c>
      <c r="L12" s="322">
        <v>3.0541200000000002</v>
      </c>
      <c r="M12" s="322">
        <v>3.0882000000000001</v>
      </c>
    </row>
    <row r="13" spans="1:13">
      <c r="A13" s="167">
        <v>28</v>
      </c>
      <c r="B13" s="322">
        <v>2.9534799999999999</v>
      </c>
      <c r="C13" s="322">
        <v>3.2751999999999999</v>
      </c>
      <c r="D13" s="322">
        <v>3.0005999999999999</v>
      </c>
      <c r="E13" s="322">
        <v>3.0627599999999999</v>
      </c>
      <c r="F13" s="322">
        <v>3.5714299999999999</v>
      </c>
      <c r="G13" s="322"/>
      <c r="H13" s="167">
        <v>28</v>
      </c>
      <c r="I13" s="322">
        <v>1.0889</v>
      </c>
      <c r="J13" s="322">
        <v>4.5087700000000002</v>
      </c>
      <c r="K13" s="322">
        <v>5.0579400000000003</v>
      </c>
      <c r="L13" s="322">
        <v>3.1195200000000001</v>
      </c>
      <c r="M13" s="322">
        <v>3.2623799999999998</v>
      </c>
    </row>
    <row r="14" spans="1:13">
      <c r="A14" s="167">
        <v>29</v>
      </c>
      <c r="B14" s="322">
        <v>2.8794499999999998</v>
      </c>
      <c r="C14" s="322">
        <v>3.0502799999999999</v>
      </c>
      <c r="D14" s="322">
        <v>2.9805000000000001</v>
      </c>
      <c r="E14" s="322">
        <v>3.0097200000000002</v>
      </c>
      <c r="F14" s="322">
        <v>3.23386</v>
      </c>
      <c r="G14" s="322"/>
      <c r="H14" s="167">
        <v>29</v>
      </c>
      <c r="I14" s="322">
        <v>1.1623000000000001</v>
      </c>
      <c r="J14" s="322">
        <v>4.1306500000000002</v>
      </c>
      <c r="K14" s="322">
        <v>4.2645400000000002</v>
      </c>
      <c r="L14" s="322">
        <v>2.9563700000000002</v>
      </c>
      <c r="M14" s="322">
        <v>3.0412300000000001</v>
      </c>
    </row>
    <row r="15" spans="1:13">
      <c r="A15" s="167">
        <v>30</v>
      </c>
      <c r="B15" s="322">
        <v>2.9378899999999999</v>
      </c>
      <c r="C15" s="322">
        <v>2.8846699999999998</v>
      </c>
      <c r="D15" s="322">
        <v>2.6840000000000002</v>
      </c>
      <c r="E15" s="322">
        <v>2.91831</v>
      </c>
      <c r="F15" s="322">
        <v>3.0990899999999999</v>
      </c>
      <c r="G15" s="322"/>
      <c r="H15" s="167">
        <v>30</v>
      </c>
      <c r="I15" s="322">
        <v>1.3157000000000001</v>
      </c>
      <c r="J15" s="322">
        <v>3.7563499999999999</v>
      </c>
      <c r="K15" s="322">
        <v>3.5520399999999999</v>
      </c>
      <c r="L15" s="322">
        <v>2.8627099999999999</v>
      </c>
      <c r="M15" s="322">
        <v>2.7972600000000001</v>
      </c>
    </row>
    <row r="16" spans="1:13">
      <c r="A16" s="167">
        <v>31</v>
      </c>
      <c r="B16" s="322">
        <v>3.0508899999999999</v>
      </c>
      <c r="C16" s="322">
        <v>2.7732199999999998</v>
      </c>
      <c r="D16" s="322">
        <v>2.5608</v>
      </c>
      <c r="E16" s="322">
        <v>2.88984</v>
      </c>
      <c r="F16" s="322">
        <v>2.9315899999999999</v>
      </c>
      <c r="G16" s="322"/>
      <c r="H16" s="167">
        <v>31</v>
      </c>
      <c r="I16" s="322">
        <v>1.4072</v>
      </c>
      <c r="J16" s="322">
        <v>3.44428</v>
      </c>
      <c r="K16" s="322">
        <v>2.89174</v>
      </c>
      <c r="L16" s="322">
        <v>2.7087599999999998</v>
      </c>
      <c r="M16" s="322">
        <v>2.60351</v>
      </c>
    </row>
    <row r="17" spans="1:13">
      <c r="A17" s="167">
        <v>32</v>
      </c>
      <c r="B17" s="322">
        <v>2.8430800000000001</v>
      </c>
      <c r="C17" s="322">
        <v>2.5972900000000001</v>
      </c>
      <c r="D17" s="322">
        <v>2.3271000000000002</v>
      </c>
      <c r="E17" s="322">
        <v>2.73041</v>
      </c>
      <c r="F17" s="322">
        <v>2.6543399999999999</v>
      </c>
      <c r="G17" s="322"/>
      <c r="H17" s="167">
        <v>32</v>
      </c>
      <c r="I17" s="322">
        <v>1.4112</v>
      </c>
      <c r="J17" s="322">
        <v>3.0331299999999999</v>
      </c>
      <c r="K17" s="322">
        <v>2.6020500000000002</v>
      </c>
      <c r="L17" s="322">
        <v>2.5095100000000001</v>
      </c>
      <c r="M17" s="322">
        <v>2.29365</v>
      </c>
    </row>
    <row r="18" spans="1:13">
      <c r="A18" s="167">
        <v>33</v>
      </c>
      <c r="B18" s="322">
        <v>2.9352900000000002</v>
      </c>
      <c r="C18" s="322">
        <v>2.48211</v>
      </c>
      <c r="D18" s="322">
        <v>2.0958999999999999</v>
      </c>
      <c r="E18" s="322">
        <v>2.6635800000000001</v>
      </c>
      <c r="F18" s="322">
        <v>2.4079100000000002</v>
      </c>
      <c r="G18" s="322"/>
      <c r="H18" s="167">
        <v>33</v>
      </c>
      <c r="I18" s="322">
        <v>1.4662999999999999</v>
      </c>
      <c r="J18" s="322">
        <v>2.8546</v>
      </c>
      <c r="K18" s="322">
        <v>2.2784200000000001</v>
      </c>
      <c r="L18" s="322">
        <v>2.44923</v>
      </c>
      <c r="M18" s="322">
        <v>2.0281400000000001</v>
      </c>
    </row>
    <row r="19" spans="1:13">
      <c r="A19" s="167">
        <v>34</v>
      </c>
      <c r="B19" s="322">
        <v>2.8469799999999998</v>
      </c>
      <c r="C19" s="322">
        <v>2.3637800000000002</v>
      </c>
      <c r="D19" s="322">
        <v>1.9601999999999999</v>
      </c>
      <c r="E19" s="322">
        <v>2.5667800000000001</v>
      </c>
      <c r="F19" s="322">
        <v>2.2083200000000001</v>
      </c>
      <c r="G19" s="322"/>
      <c r="H19" s="167">
        <v>34</v>
      </c>
      <c r="I19" s="322">
        <v>1.4390000000000001</v>
      </c>
      <c r="J19" s="322">
        <v>2.5750700000000002</v>
      </c>
      <c r="K19" s="322">
        <v>1.85301</v>
      </c>
      <c r="L19" s="322">
        <v>2.24112</v>
      </c>
      <c r="M19" s="322">
        <v>1.8435299999999999</v>
      </c>
    </row>
    <row r="20" spans="1:13">
      <c r="A20" s="167">
        <v>35</v>
      </c>
      <c r="B20" s="322">
        <v>2.68852</v>
      </c>
      <c r="C20" s="322">
        <v>2.2852800000000002</v>
      </c>
      <c r="D20" s="322">
        <v>1.6536</v>
      </c>
      <c r="E20" s="322">
        <v>2.4607000000000001</v>
      </c>
      <c r="F20" s="322">
        <v>2.0421</v>
      </c>
      <c r="G20" s="322"/>
      <c r="H20" s="167">
        <v>35</v>
      </c>
      <c r="I20" s="322">
        <v>1.3947000000000001</v>
      </c>
      <c r="J20" s="322">
        <v>2.2385899999999999</v>
      </c>
      <c r="K20" s="322">
        <v>1.51895</v>
      </c>
      <c r="L20" s="322">
        <v>2.0149699999999999</v>
      </c>
      <c r="M20" s="322">
        <v>1.6217299999999999</v>
      </c>
    </row>
    <row r="21" spans="1:13">
      <c r="A21" s="167">
        <v>36</v>
      </c>
      <c r="B21" s="322">
        <v>2.7482700000000002</v>
      </c>
      <c r="C21" s="322">
        <v>2.1709499999999999</v>
      </c>
      <c r="D21" s="322">
        <v>1.5154000000000001</v>
      </c>
      <c r="E21" s="322">
        <v>2.3884699999999999</v>
      </c>
      <c r="F21" s="322">
        <v>1.9086099999999999</v>
      </c>
      <c r="G21" s="322"/>
      <c r="H21" s="167">
        <v>36</v>
      </c>
      <c r="I21" s="322">
        <v>1.3186</v>
      </c>
      <c r="J21" s="322">
        <v>2.0973899999999999</v>
      </c>
      <c r="K21" s="322">
        <v>1.32582</v>
      </c>
      <c r="L21" s="322">
        <v>1.8957599999999999</v>
      </c>
      <c r="M21" s="322">
        <v>1.49518</v>
      </c>
    </row>
    <row r="22" spans="1:13">
      <c r="A22" s="167">
        <v>37</v>
      </c>
      <c r="B22" s="322">
        <v>2.9365899999999998</v>
      </c>
      <c r="C22" s="322">
        <v>2.2296900000000002</v>
      </c>
      <c r="D22" s="322">
        <v>1.5179</v>
      </c>
      <c r="E22" s="322">
        <v>2.5005500000000001</v>
      </c>
      <c r="F22" s="322">
        <v>1.9323600000000001</v>
      </c>
      <c r="G22" s="322"/>
      <c r="H22" s="167">
        <v>37</v>
      </c>
      <c r="I22" s="322">
        <v>1.3822000000000001</v>
      </c>
      <c r="J22" s="322">
        <v>2.04379</v>
      </c>
      <c r="K22" s="322">
        <v>1.36497</v>
      </c>
      <c r="L22" s="322">
        <v>1.9383300000000001</v>
      </c>
      <c r="M22" s="322">
        <v>1.4625600000000001</v>
      </c>
    </row>
    <row r="23" spans="1:13">
      <c r="A23" s="167">
        <v>38</v>
      </c>
      <c r="B23" s="322">
        <v>2.6898200000000001</v>
      </c>
      <c r="C23" s="322">
        <v>2.1637900000000001</v>
      </c>
      <c r="D23" s="322">
        <v>1.4450000000000001</v>
      </c>
      <c r="E23" s="322">
        <v>2.35731</v>
      </c>
      <c r="F23" s="322">
        <v>1.9034800000000001</v>
      </c>
      <c r="G23" s="322"/>
      <c r="H23" s="167">
        <v>38</v>
      </c>
      <c r="I23" s="322">
        <v>1.3554999999999999</v>
      </c>
      <c r="J23" s="322">
        <v>1.9595499999999999</v>
      </c>
      <c r="K23" s="322">
        <v>1.2135899999999999</v>
      </c>
      <c r="L23" s="322">
        <v>1.8341099999999999</v>
      </c>
      <c r="M23" s="322">
        <v>1.43059</v>
      </c>
    </row>
    <row r="24" spans="1:13">
      <c r="A24" s="167">
        <v>39</v>
      </c>
      <c r="B24" s="322">
        <v>2.6287799999999999</v>
      </c>
      <c r="C24" s="322">
        <v>2.0832799999999998</v>
      </c>
      <c r="D24" s="322">
        <v>1.3344</v>
      </c>
      <c r="E24" s="322">
        <v>2.2985699999999998</v>
      </c>
      <c r="F24" s="322">
        <v>1.8001499999999999</v>
      </c>
      <c r="G24" s="322"/>
      <c r="H24" s="167">
        <v>39</v>
      </c>
      <c r="I24" s="322">
        <v>1.2809999999999999</v>
      </c>
      <c r="J24" s="322">
        <v>1.83989</v>
      </c>
      <c r="K24" s="322">
        <v>1.13791</v>
      </c>
      <c r="L24" s="322">
        <v>1.7217100000000001</v>
      </c>
      <c r="M24" s="322">
        <v>1.38819</v>
      </c>
    </row>
    <row r="25" spans="1:13">
      <c r="A25" s="167">
        <v>40</v>
      </c>
      <c r="B25" s="322">
        <v>2.6404700000000001</v>
      </c>
      <c r="C25" s="322">
        <v>1.92398</v>
      </c>
      <c r="D25" s="322">
        <v>1.2464999999999999</v>
      </c>
      <c r="E25" s="322">
        <v>2.1298499999999998</v>
      </c>
      <c r="F25" s="322">
        <v>1.76678</v>
      </c>
      <c r="G25" s="322"/>
      <c r="H25" s="167">
        <v>40</v>
      </c>
      <c r="I25" s="322">
        <v>1.2105999999999999</v>
      </c>
      <c r="J25" s="322">
        <v>1.6484300000000001</v>
      </c>
      <c r="K25" s="322">
        <v>1.0726599999999999</v>
      </c>
      <c r="L25" s="322">
        <v>1.6096600000000001</v>
      </c>
      <c r="M25" s="322">
        <v>1.22315</v>
      </c>
    </row>
    <row r="26" spans="1:13">
      <c r="A26" s="167">
        <v>41</v>
      </c>
      <c r="B26" s="322">
        <v>2.4209700000000001</v>
      </c>
      <c r="C26" s="322">
        <v>1.8844399999999999</v>
      </c>
      <c r="D26" s="322">
        <v>1.0855999999999999</v>
      </c>
      <c r="E26" s="322">
        <v>2.0285500000000001</v>
      </c>
      <c r="F26" s="322">
        <v>1.7302</v>
      </c>
      <c r="G26" s="322"/>
      <c r="H26" s="167">
        <v>41</v>
      </c>
      <c r="I26" s="322">
        <v>1.1526000000000001</v>
      </c>
      <c r="J26" s="322">
        <v>1.5862099999999999</v>
      </c>
      <c r="K26" s="322">
        <v>1.0361199999999999</v>
      </c>
      <c r="L26" s="322">
        <v>1.5119100000000001</v>
      </c>
      <c r="M26" s="322">
        <v>1.23424</v>
      </c>
    </row>
    <row r="27" spans="1:13">
      <c r="A27" s="167">
        <v>42</v>
      </c>
      <c r="B27" s="322">
        <v>2.3599199999999998</v>
      </c>
      <c r="C27" s="322">
        <v>1.7867299999999999</v>
      </c>
      <c r="D27" s="322">
        <v>1.1535</v>
      </c>
      <c r="E27" s="322">
        <v>1.9350499999999999</v>
      </c>
      <c r="F27" s="322">
        <v>1.6917</v>
      </c>
      <c r="G27" s="322"/>
      <c r="H27" s="167">
        <v>42</v>
      </c>
      <c r="I27" s="322">
        <v>1.1036999999999999</v>
      </c>
      <c r="J27" s="322">
        <v>1.5110600000000001</v>
      </c>
      <c r="K27" s="322">
        <v>0.99436000000000002</v>
      </c>
      <c r="L27" s="322">
        <v>1.4161999999999999</v>
      </c>
      <c r="M27" s="322">
        <v>1.2414099999999999</v>
      </c>
    </row>
    <row r="28" spans="1:13">
      <c r="A28" s="167">
        <v>43</v>
      </c>
      <c r="B28" s="322">
        <v>2.18588</v>
      </c>
      <c r="C28" s="322">
        <v>1.73143</v>
      </c>
      <c r="D28" s="322">
        <v>1.0529999999999999</v>
      </c>
      <c r="E28" s="322">
        <v>1.85893</v>
      </c>
      <c r="F28" s="322">
        <v>1.61982</v>
      </c>
      <c r="G28" s="322"/>
      <c r="H28" s="167">
        <v>43</v>
      </c>
      <c r="I28" s="322">
        <v>1.056</v>
      </c>
      <c r="J28" s="322">
        <v>1.4474</v>
      </c>
      <c r="K28" s="322">
        <v>0.83516000000000001</v>
      </c>
      <c r="L28" s="322">
        <v>1.3807799999999999</v>
      </c>
      <c r="M28" s="322">
        <v>1.12856</v>
      </c>
    </row>
    <row r="29" spans="1:13">
      <c r="A29" s="167">
        <v>44</v>
      </c>
      <c r="B29" s="322">
        <v>2.0118499999999999</v>
      </c>
      <c r="C29" s="322">
        <v>1.73</v>
      </c>
      <c r="D29" s="322">
        <v>1.0127999999999999</v>
      </c>
      <c r="E29" s="322">
        <v>1.7999000000000001</v>
      </c>
      <c r="F29" s="322">
        <v>1.60762</v>
      </c>
      <c r="G29" s="322"/>
      <c r="H29" s="167">
        <v>44</v>
      </c>
      <c r="I29" s="322">
        <v>1.0553999999999999</v>
      </c>
      <c r="J29" s="322">
        <v>1.4220299999999999</v>
      </c>
      <c r="K29" s="322">
        <v>0.88997000000000004</v>
      </c>
      <c r="L29" s="322">
        <v>1.3473999999999999</v>
      </c>
      <c r="M29" s="322">
        <v>1.13117</v>
      </c>
    </row>
    <row r="30" spans="1:13">
      <c r="A30" s="167">
        <v>45</v>
      </c>
      <c r="B30" s="322">
        <v>2.0728900000000001</v>
      </c>
      <c r="C30" s="322">
        <v>1.7704</v>
      </c>
      <c r="D30" s="322">
        <v>1.0454000000000001</v>
      </c>
      <c r="E30" s="322">
        <v>1.8691199999999999</v>
      </c>
      <c r="F30" s="322">
        <v>1.6249499999999999</v>
      </c>
      <c r="G30" s="322"/>
      <c r="H30" s="167">
        <v>45</v>
      </c>
      <c r="I30" s="322">
        <v>1.1083000000000001</v>
      </c>
      <c r="J30" s="322">
        <v>1.44597</v>
      </c>
      <c r="K30" s="322">
        <v>0.92390000000000005</v>
      </c>
      <c r="L30" s="322">
        <v>1.3964399999999999</v>
      </c>
      <c r="M30" s="322">
        <v>1.17618</v>
      </c>
    </row>
    <row r="31" spans="1:13">
      <c r="A31" s="167">
        <v>46</v>
      </c>
      <c r="B31" s="322">
        <v>2.00665</v>
      </c>
      <c r="C31" s="322">
        <v>1.7598</v>
      </c>
      <c r="D31" s="322">
        <v>1.0428999999999999</v>
      </c>
      <c r="E31" s="322">
        <v>1.8376600000000001</v>
      </c>
      <c r="F31" s="322">
        <v>1.6255900000000001</v>
      </c>
      <c r="G31" s="322"/>
      <c r="H31" s="167">
        <v>46</v>
      </c>
      <c r="I31" s="322">
        <v>1.1657</v>
      </c>
      <c r="J31" s="322">
        <v>1.43879</v>
      </c>
      <c r="K31" s="322">
        <v>0.92129000000000005</v>
      </c>
      <c r="L31" s="322">
        <v>1.38452</v>
      </c>
      <c r="M31" s="322">
        <v>1.24468</v>
      </c>
    </row>
    <row r="32" spans="1:13">
      <c r="A32" s="167">
        <v>47</v>
      </c>
      <c r="B32" s="322">
        <v>1.79365</v>
      </c>
      <c r="C32" s="322">
        <v>1.68215</v>
      </c>
      <c r="D32" s="322">
        <v>0.97509999999999997</v>
      </c>
      <c r="E32" s="322">
        <v>1.7273700000000001</v>
      </c>
      <c r="F32" s="322">
        <v>1.5479400000000001</v>
      </c>
      <c r="G32" s="322"/>
      <c r="H32" s="167">
        <v>47</v>
      </c>
      <c r="I32" s="322">
        <v>1.1100000000000001</v>
      </c>
      <c r="J32" s="322">
        <v>1.4335199999999999</v>
      </c>
      <c r="K32" s="322">
        <v>0.92390000000000005</v>
      </c>
      <c r="L32" s="322">
        <v>1.37907</v>
      </c>
      <c r="M32" s="322">
        <v>1.1670499999999999</v>
      </c>
    </row>
    <row r="33" spans="1:13">
      <c r="A33" s="167">
        <v>48</v>
      </c>
      <c r="B33" s="322">
        <v>1.68455</v>
      </c>
      <c r="C33" s="322">
        <v>1.6242799999999999</v>
      </c>
      <c r="D33" s="322">
        <v>1.0379</v>
      </c>
      <c r="E33" s="322">
        <v>1.6530499999999999</v>
      </c>
      <c r="F33" s="322">
        <v>1.53318</v>
      </c>
      <c r="G33" s="322"/>
      <c r="H33" s="167">
        <v>48</v>
      </c>
      <c r="I33" s="322">
        <v>1.1986000000000001</v>
      </c>
      <c r="J33" s="322">
        <v>1.41198</v>
      </c>
      <c r="K33" s="322">
        <v>0.84560000000000002</v>
      </c>
      <c r="L33" s="322">
        <v>1.36886</v>
      </c>
      <c r="M33" s="322">
        <v>1.2329300000000001</v>
      </c>
    </row>
    <row r="34" spans="1:13">
      <c r="A34" s="167">
        <v>49</v>
      </c>
      <c r="B34" s="322">
        <v>1.5572600000000001</v>
      </c>
      <c r="C34" s="322">
        <v>1.5560799999999999</v>
      </c>
      <c r="D34" s="322">
        <v>0.90720000000000001</v>
      </c>
      <c r="E34" s="322">
        <v>1.5775300000000001</v>
      </c>
      <c r="F34" s="322">
        <v>1.4093199999999999</v>
      </c>
      <c r="G34" s="322"/>
      <c r="H34" s="167">
        <v>49</v>
      </c>
      <c r="I34" s="322">
        <v>1.085</v>
      </c>
      <c r="J34" s="322">
        <v>1.31291</v>
      </c>
      <c r="K34" s="322">
        <v>0.85604000000000002</v>
      </c>
      <c r="L34" s="322">
        <v>1.25441</v>
      </c>
      <c r="M34" s="322">
        <v>1.15204</v>
      </c>
    </row>
    <row r="35" spans="1:13">
      <c r="A35" s="167">
        <v>50</v>
      </c>
      <c r="B35" s="322">
        <v>1.5260899999999999</v>
      </c>
      <c r="C35" s="322">
        <v>1.43632</v>
      </c>
      <c r="D35" s="322">
        <v>0.86199999999999999</v>
      </c>
      <c r="E35" s="322">
        <v>1.43818</v>
      </c>
      <c r="F35" s="322">
        <v>1.3675999999999999</v>
      </c>
      <c r="G35" s="322"/>
      <c r="H35" s="167">
        <v>50</v>
      </c>
      <c r="I35" s="322">
        <v>1.0894999999999999</v>
      </c>
      <c r="J35" s="322">
        <v>1.2277100000000001</v>
      </c>
      <c r="K35" s="322">
        <v>0.88475000000000004</v>
      </c>
      <c r="L35" s="322">
        <v>1.1948099999999999</v>
      </c>
      <c r="M35" s="322">
        <v>1.1168199999999999</v>
      </c>
    </row>
    <row r="36" spans="1:13">
      <c r="A36" s="167">
        <v>51</v>
      </c>
      <c r="B36" s="322">
        <v>1.27413</v>
      </c>
      <c r="C36" s="322">
        <v>1.3291599999999999</v>
      </c>
      <c r="D36" s="322">
        <v>0.74390000000000001</v>
      </c>
      <c r="E36" s="322">
        <v>1.3177099999999999</v>
      </c>
      <c r="F36" s="322">
        <v>1.22834</v>
      </c>
      <c r="G36" s="322"/>
      <c r="H36" s="167">
        <v>51</v>
      </c>
      <c r="I36" s="322">
        <v>1.1337999999999999</v>
      </c>
      <c r="J36" s="322">
        <v>1.1865399999999999</v>
      </c>
      <c r="K36" s="322">
        <v>0.84299000000000002</v>
      </c>
      <c r="L36" s="322">
        <v>1.21286</v>
      </c>
      <c r="M36" s="322">
        <v>1.0639799999999999</v>
      </c>
    </row>
    <row r="37" spans="1:13">
      <c r="A37" s="167">
        <v>52</v>
      </c>
      <c r="B37" s="322">
        <v>1.29101</v>
      </c>
      <c r="C37" s="322">
        <v>1.3245800000000001</v>
      </c>
      <c r="D37" s="322">
        <v>0.80169999999999997</v>
      </c>
      <c r="E37" s="322">
        <v>1.33179</v>
      </c>
      <c r="F37" s="322">
        <v>1.1853400000000001</v>
      </c>
      <c r="G37" s="322"/>
      <c r="H37" s="167">
        <v>52</v>
      </c>
      <c r="I37" s="322">
        <v>1.1213</v>
      </c>
      <c r="J37" s="322">
        <v>1.18415</v>
      </c>
      <c r="K37" s="322">
        <v>0.81428</v>
      </c>
      <c r="L37" s="322">
        <v>1.18255</v>
      </c>
      <c r="M37" s="322">
        <v>1.07115</v>
      </c>
    </row>
    <row r="38" spans="1:13">
      <c r="A38" s="167">
        <v>53</v>
      </c>
      <c r="B38" s="322">
        <v>1.2897099999999999</v>
      </c>
      <c r="C38" s="322">
        <v>1.32544</v>
      </c>
      <c r="D38" s="322">
        <v>0.68610000000000004</v>
      </c>
      <c r="E38" s="322">
        <v>1.3159099999999999</v>
      </c>
      <c r="F38" s="322">
        <v>1.1840599999999999</v>
      </c>
      <c r="G38" s="322"/>
      <c r="H38" s="167">
        <v>53</v>
      </c>
      <c r="I38" s="322">
        <v>1.1645000000000001</v>
      </c>
      <c r="J38" s="322">
        <v>1.1181000000000001</v>
      </c>
      <c r="K38" s="322">
        <v>0.88475000000000004</v>
      </c>
      <c r="L38" s="322">
        <v>1.17642</v>
      </c>
      <c r="M38" s="322">
        <v>1.0528900000000001</v>
      </c>
    </row>
    <row r="39" spans="1:13">
      <c r="A39" s="167">
        <v>54</v>
      </c>
      <c r="B39" s="322">
        <v>1.1559299999999999</v>
      </c>
      <c r="C39" s="322">
        <v>1.2563899999999999</v>
      </c>
      <c r="D39" s="322">
        <v>0.66600000000000004</v>
      </c>
      <c r="E39" s="322">
        <v>1.2403900000000001</v>
      </c>
      <c r="F39" s="322">
        <v>1.0839399999999999</v>
      </c>
      <c r="G39" s="322"/>
      <c r="H39" s="167">
        <v>54</v>
      </c>
      <c r="I39" s="322">
        <v>1.1753</v>
      </c>
      <c r="J39" s="322">
        <v>1.0668800000000001</v>
      </c>
      <c r="K39" s="322">
        <v>0.92650999999999994</v>
      </c>
      <c r="L39" s="322">
        <v>1.11409</v>
      </c>
      <c r="M39" s="322">
        <v>1.08876</v>
      </c>
    </row>
    <row r="40" spans="1:13">
      <c r="A40" s="167">
        <v>55</v>
      </c>
      <c r="B40" s="322">
        <v>1.20919</v>
      </c>
      <c r="C40" s="322">
        <v>1.21685</v>
      </c>
      <c r="D40" s="322">
        <v>0.64329999999999998</v>
      </c>
      <c r="E40" s="322">
        <v>1.1855500000000001</v>
      </c>
      <c r="F40" s="322">
        <v>1.1269400000000001</v>
      </c>
      <c r="G40" s="322"/>
      <c r="H40" s="167">
        <v>55</v>
      </c>
      <c r="I40" s="322">
        <v>1.3367</v>
      </c>
      <c r="J40" s="322">
        <v>1.0271600000000001</v>
      </c>
      <c r="K40" s="322">
        <v>0.94216999999999995</v>
      </c>
      <c r="L40" s="322">
        <v>1.11988</v>
      </c>
      <c r="M40" s="322">
        <v>1.2061900000000001</v>
      </c>
    </row>
    <row r="41" spans="1:13">
      <c r="A41" s="167">
        <v>56</v>
      </c>
      <c r="B41" s="322">
        <v>1.09619</v>
      </c>
      <c r="C41" s="322">
        <v>1.14923</v>
      </c>
      <c r="D41" s="322">
        <v>0.54779999999999995</v>
      </c>
      <c r="E41" s="322">
        <v>1.1226100000000001</v>
      </c>
      <c r="F41" s="322">
        <v>1.0242599999999999</v>
      </c>
      <c r="G41" s="322"/>
      <c r="H41" s="167">
        <v>56</v>
      </c>
      <c r="I41" s="322">
        <v>1.5607</v>
      </c>
      <c r="J41" s="322">
        <v>0.99653000000000003</v>
      </c>
      <c r="K41" s="322">
        <v>1.0047999999999999</v>
      </c>
      <c r="L41" s="322">
        <v>1.17506</v>
      </c>
      <c r="M41" s="322">
        <v>1.3255699999999999</v>
      </c>
    </row>
    <row r="42" spans="1:13">
      <c r="A42" s="167">
        <v>57</v>
      </c>
      <c r="B42" s="322">
        <v>0.98838999999999999</v>
      </c>
      <c r="C42" s="322">
        <v>1.06528</v>
      </c>
      <c r="D42" s="322">
        <v>0.51019999999999999</v>
      </c>
      <c r="E42" s="322">
        <v>1.0431999999999999</v>
      </c>
      <c r="F42" s="322">
        <v>0.91002000000000005</v>
      </c>
      <c r="G42" s="322"/>
      <c r="H42" s="167">
        <v>57</v>
      </c>
      <c r="I42" s="322">
        <v>3.3378999999999999</v>
      </c>
      <c r="J42" s="322">
        <v>0.88883000000000001</v>
      </c>
      <c r="K42" s="322">
        <v>1.14574</v>
      </c>
      <c r="L42" s="322">
        <v>1.96285</v>
      </c>
      <c r="M42" s="322">
        <v>1.7111000000000001</v>
      </c>
    </row>
    <row r="43" spans="1:13">
      <c r="A43" s="167">
        <v>58</v>
      </c>
      <c r="B43" s="322">
        <v>1.0935900000000001</v>
      </c>
      <c r="C43" s="322">
        <v>0.99651000000000001</v>
      </c>
      <c r="D43" s="322">
        <v>0.42970000000000003</v>
      </c>
      <c r="E43" s="322">
        <v>0.99555000000000005</v>
      </c>
      <c r="F43" s="322">
        <v>0.87022999999999995</v>
      </c>
      <c r="G43" s="322"/>
      <c r="H43" s="167">
        <v>58</v>
      </c>
      <c r="I43" s="322">
        <v>3.351</v>
      </c>
      <c r="J43" s="322">
        <v>0.91324000000000005</v>
      </c>
      <c r="K43" s="322">
        <v>1.56071</v>
      </c>
      <c r="L43" s="322">
        <v>1.98227</v>
      </c>
      <c r="M43" s="322">
        <v>1.8063400000000001</v>
      </c>
    </row>
    <row r="44" spans="1:13">
      <c r="A44" s="167">
        <v>59</v>
      </c>
      <c r="B44" s="322">
        <v>0.88319000000000003</v>
      </c>
      <c r="C44" s="322">
        <v>0.88161999999999996</v>
      </c>
      <c r="D44" s="322">
        <v>0.45490000000000003</v>
      </c>
      <c r="E44" s="322">
        <v>0.85440000000000005</v>
      </c>
      <c r="F44" s="322">
        <v>0.79193999999999998</v>
      </c>
      <c r="G44" s="322"/>
      <c r="H44" s="167">
        <v>59</v>
      </c>
      <c r="I44" s="322">
        <v>3.0827</v>
      </c>
      <c r="J44" s="322">
        <v>0.92712000000000006</v>
      </c>
      <c r="K44" s="322">
        <v>1.62073</v>
      </c>
      <c r="L44" s="322">
        <v>1.8616999999999999</v>
      </c>
      <c r="M44" s="322">
        <v>1.7372000000000001</v>
      </c>
    </row>
    <row r="45" spans="1:13">
      <c r="A45" s="167">
        <v>60</v>
      </c>
      <c r="B45" s="322">
        <v>0.71953999999999996</v>
      </c>
      <c r="C45" s="322">
        <v>0.75783999999999996</v>
      </c>
      <c r="D45" s="322">
        <v>0.3795</v>
      </c>
      <c r="E45" s="322">
        <v>0.71684000000000003</v>
      </c>
      <c r="F45" s="322">
        <v>0.69374999999999998</v>
      </c>
      <c r="G45" s="322"/>
      <c r="H45" s="167">
        <v>60</v>
      </c>
      <c r="I45" s="322">
        <v>8.6410999999999998</v>
      </c>
      <c r="J45" s="322">
        <v>1.27844</v>
      </c>
      <c r="K45" s="322">
        <v>2.5211399999999999</v>
      </c>
      <c r="L45" s="322">
        <v>3.3936999999999999</v>
      </c>
      <c r="M45" s="322">
        <v>5.8711099999999998</v>
      </c>
    </row>
    <row r="46" spans="1:13">
      <c r="A46" s="167">
        <v>61</v>
      </c>
      <c r="B46" s="322">
        <v>0.68447000000000002</v>
      </c>
      <c r="C46" s="322">
        <v>0.60341</v>
      </c>
      <c r="D46" s="322">
        <v>0.31409999999999999</v>
      </c>
      <c r="E46" s="322">
        <v>0.60085999999999995</v>
      </c>
      <c r="F46" s="322">
        <v>0.54100999999999999</v>
      </c>
      <c r="G46" s="322"/>
      <c r="H46" s="167">
        <v>61</v>
      </c>
      <c r="I46" s="322">
        <v>7.9523000000000001</v>
      </c>
      <c r="J46" s="322">
        <v>1.17171</v>
      </c>
      <c r="K46" s="322">
        <v>1.9391400000000001</v>
      </c>
      <c r="L46" s="322">
        <v>3.42333</v>
      </c>
      <c r="M46" s="322">
        <v>4.7112400000000001</v>
      </c>
    </row>
    <row r="47" spans="1:13">
      <c r="A47" s="167">
        <v>62</v>
      </c>
      <c r="B47" s="322">
        <v>0.37795000000000001</v>
      </c>
      <c r="C47" s="322">
        <v>0.39855000000000002</v>
      </c>
      <c r="D47" s="322">
        <v>0.25879999999999997</v>
      </c>
      <c r="E47" s="322">
        <v>0.35661999999999999</v>
      </c>
      <c r="F47" s="322">
        <v>0.43512000000000001</v>
      </c>
      <c r="G47" s="322"/>
      <c r="H47" s="167">
        <v>62</v>
      </c>
      <c r="I47" s="322">
        <v>13.145799999999999</v>
      </c>
      <c r="J47" s="322">
        <v>1.74847</v>
      </c>
      <c r="K47" s="322">
        <v>4.1131599999999997</v>
      </c>
      <c r="L47" s="322">
        <v>6.8010200000000003</v>
      </c>
      <c r="M47" s="322">
        <v>5.5279800000000003</v>
      </c>
    </row>
    <row r="48" spans="1:13">
      <c r="A48" s="167">
        <v>63</v>
      </c>
      <c r="B48" s="322">
        <v>0.39484000000000002</v>
      </c>
      <c r="C48" s="322">
        <v>0.29196</v>
      </c>
      <c r="D48" s="322">
        <v>0.2387</v>
      </c>
      <c r="E48" s="322">
        <v>0.28589999999999999</v>
      </c>
      <c r="F48" s="322">
        <v>0.33563999999999999</v>
      </c>
      <c r="G48" s="322"/>
      <c r="H48" s="167">
        <v>63</v>
      </c>
      <c r="I48" s="322">
        <v>8.1523000000000003</v>
      </c>
      <c r="J48" s="322">
        <v>1.1941999999999999</v>
      </c>
      <c r="K48" s="322">
        <v>3.4580899999999999</v>
      </c>
      <c r="L48" s="322">
        <v>4.1706000000000003</v>
      </c>
      <c r="M48" s="322">
        <v>3.8997199999999999</v>
      </c>
    </row>
    <row r="49" spans="1:13">
      <c r="A49" s="167">
        <v>64</v>
      </c>
      <c r="B49" s="322">
        <v>0.19872000000000001</v>
      </c>
      <c r="C49" s="322">
        <v>0.22922000000000001</v>
      </c>
      <c r="D49" s="322">
        <v>0.2387</v>
      </c>
      <c r="E49" s="322">
        <v>0.17471999999999999</v>
      </c>
      <c r="F49" s="322">
        <v>0.32794000000000001</v>
      </c>
      <c r="G49" s="322"/>
      <c r="H49" s="167">
        <v>64</v>
      </c>
      <c r="I49" s="322">
        <v>4.3460999999999999</v>
      </c>
      <c r="J49" s="322">
        <v>0.76964999999999995</v>
      </c>
      <c r="K49" s="322">
        <v>2.1192199999999999</v>
      </c>
      <c r="L49" s="322">
        <v>2.1798099999999998</v>
      </c>
      <c r="M49" s="322">
        <v>2.4221599999999999</v>
      </c>
    </row>
    <row r="50" spans="1:13">
      <c r="A50" s="321" t="s">
        <v>224</v>
      </c>
      <c r="B50" s="320">
        <v>0.15196000000000001</v>
      </c>
      <c r="C50" s="320">
        <v>0.17707000000000001</v>
      </c>
      <c r="D50" s="320">
        <v>0.1835</v>
      </c>
      <c r="E50" s="320">
        <v>0.14505000000000001</v>
      </c>
      <c r="F50" s="320">
        <v>0.23424</v>
      </c>
      <c r="G50" s="322"/>
      <c r="H50" s="321" t="s">
        <v>224</v>
      </c>
      <c r="I50" s="320">
        <v>3.3696999999999999</v>
      </c>
      <c r="J50" s="320">
        <v>0.73470999999999997</v>
      </c>
      <c r="K50" s="320">
        <v>1.9782900000000001</v>
      </c>
      <c r="L50" s="320">
        <v>1.69957</v>
      </c>
      <c r="M50" s="320">
        <v>2.1351300000000002</v>
      </c>
    </row>
    <row r="51" spans="1:13">
      <c r="A51" s="319" t="s">
        <v>220</v>
      </c>
      <c r="I51" s="319"/>
      <c r="J51" s="319"/>
      <c r="K51" s="319"/>
      <c r="L51" s="319"/>
    </row>
    <row r="52" spans="1:13">
      <c r="A52" s="318" t="s">
        <v>223</v>
      </c>
      <c r="I52" s="317">
        <f>1/3</f>
        <v>0.33333333333333331</v>
      </c>
      <c r="J52" s="317"/>
      <c r="K52" s="317"/>
      <c r="L52" s="317"/>
    </row>
  </sheetData>
  <mergeCells count="2">
    <mergeCell ref="I1:M1"/>
    <mergeCell ref="B1:G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opLeftCell="A19" zoomScaleNormal="100" workbookViewId="0">
      <selection activeCell="A32" sqref="A32"/>
    </sheetView>
  </sheetViews>
  <sheetFormatPr baseColWidth="10" defaultRowHeight="15"/>
  <cols>
    <col min="1" max="1" width="24.5703125" style="171" customWidth="1"/>
    <col min="2" max="2" width="8.85546875" style="171" bestFit="1" customWidth="1"/>
    <col min="3" max="3" width="8.5703125" style="171" customWidth="1"/>
    <col min="4" max="4" width="11" style="171" customWidth="1"/>
    <col min="5" max="5" width="8.5703125" style="171" customWidth="1"/>
    <col min="6" max="6" width="13.42578125" style="171" customWidth="1"/>
    <col min="7" max="7" width="8.5703125" style="171" customWidth="1"/>
    <col min="8" max="8" width="11.140625" style="171" customWidth="1"/>
    <col min="9" max="9" width="7.140625" style="171" customWidth="1"/>
    <col min="10" max="10" width="12.5703125" style="171" customWidth="1"/>
    <col min="11" max="11" width="11.42578125" style="15"/>
    <col min="12" max="16384" width="11.42578125" style="171"/>
  </cols>
  <sheetData>
    <row r="1" spans="1:12">
      <c r="A1" s="478" t="s">
        <v>247</v>
      </c>
      <c r="B1" s="478"/>
      <c r="C1" s="478"/>
      <c r="D1" s="478"/>
      <c r="E1" s="478"/>
      <c r="F1" s="478"/>
      <c r="G1" s="478"/>
      <c r="H1" s="478"/>
      <c r="I1" s="478"/>
      <c r="J1" s="478"/>
    </row>
    <row r="2" spans="1:12" ht="15.75" thickBot="1">
      <c r="A2" s="315"/>
      <c r="B2" s="315"/>
      <c r="C2" s="366"/>
      <c r="D2" s="315"/>
      <c r="E2" s="315"/>
      <c r="F2" s="315"/>
      <c r="G2" s="315"/>
    </row>
    <row r="3" spans="1:12">
      <c r="A3" s="38"/>
      <c r="B3" s="38"/>
      <c r="C3" s="539" t="s">
        <v>246</v>
      </c>
      <c r="D3" s="540"/>
      <c r="E3" s="540"/>
      <c r="F3" s="541"/>
      <c r="G3" s="542" t="s">
        <v>245</v>
      </c>
      <c r="H3" s="467"/>
      <c r="I3" s="467"/>
      <c r="J3" s="467"/>
    </row>
    <row r="4" spans="1:12" ht="45">
      <c r="A4" s="362"/>
      <c r="B4" s="362"/>
      <c r="C4" s="365" t="s">
        <v>244</v>
      </c>
      <c r="D4" s="170" t="s">
        <v>240</v>
      </c>
      <c r="E4" s="170" t="s">
        <v>243</v>
      </c>
      <c r="F4" s="364" t="s">
        <v>242</v>
      </c>
      <c r="G4" s="363" t="s">
        <v>241</v>
      </c>
      <c r="H4" s="363" t="s">
        <v>240</v>
      </c>
      <c r="I4" s="363" t="s">
        <v>239</v>
      </c>
      <c r="J4" s="363" t="s">
        <v>238</v>
      </c>
    </row>
    <row r="5" spans="1:12">
      <c r="A5" s="543" t="s">
        <v>4</v>
      </c>
      <c r="B5" s="362" t="s">
        <v>230</v>
      </c>
      <c r="C5" s="343">
        <v>317.62099999999998</v>
      </c>
      <c r="D5" s="340">
        <v>4.0933000000000002</v>
      </c>
      <c r="E5" s="340">
        <v>9.2143999999999995</v>
      </c>
      <c r="F5" s="341">
        <v>0.26579000000000003</v>
      </c>
      <c r="G5" s="340">
        <v>277.11</v>
      </c>
      <c r="H5" s="340">
        <v>1.7036899999999999</v>
      </c>
      <c r="I5" s="340">
        <v>8.0390999999999995</v>
      </c>
      <c r="J5" s="340">
        <v>4.845E-2</v>
      </c>
    </row>
    <row r="6" spans="1:12">
      <c r="A6" s="537"/>
      <c r="B6" s="339" t="s">
        <v>229</v>
      </c>
      <c r="C6" s="343">
        <v>148.155</v>
      </c>
      <c r="D6" s="340">
        <v>-1.2062999999999999</v>
      </c>
      <c r="E6" s="340">
        <v>8.0786999999999995</v>
      </c>
      <c r="F6" s="341">
        <v>-0.12309</v>
      </c>
      <c r="G6" s="340">
        <v>146.08199999999999</v>
      </c>
      <c r="H6" s="340">
        <v>0.64971999999999996</v>
      </c>
      <c r="I6" s="340">
        <v>7.9656000000000002</v>
      </c>
      <c r="J6" s="340">
        <v>2.776E-2</v>
      </c>
    </row>
    <row r="7" spans="1:12">
      <c r="A7" s="544"/>
      <c r="B7" s="352" t="s">
        <v>0</v>
      </c>
      <c r="C7" s="351">
        <v>465.77600000000001</v>
      </c>
      <c r="D7" s="335">
        <v>2.347</v>
      </c>
      <c r="E7" s="349">
        <v>8.82</v>
      </c>
      <c r="F7" s="350">
        <v>0.13208</v>
      </c>
      <c r="G7" s="349">
        <v>423.19200000000001</v>
      </c>
      <c r="H7" s="349">
        <v>1.33738</v>
      </c>
      <c r="I7" s="349">
        <v>8.0136000000000003</v>
      </c>
      <c r="J7" s="349">
        <v>4.1360000000000001E-2</v>
      </c>
      <c r="L7" s="361"/>
    </row>
    <row r="8" spans="1:12">
      <c r="A8" s="537" t="s">
        <v>1</v>
      </c>
      <c r="B8" s="339" t="s">
        <v>230</v>
      </c>
      <c r="C8" s="360">
        <v>121.98</v>
      </c>
      <c r="D8" s="347">
        <v>6.8041999999999998</v>
      </c>
      <c r="E8" s="357">
        <v>9.0686</v>
      </c>
      <c r="F8" s="359">
        <v>0.43431999999999998</v>
      </c>
      <c r="G8" s="358">
        <v>98.15</v>
      </c>
      <c r="H8" s="340">
        <v>3.3136100000000002</v>
      </c>
      <c r="I8" s="357">
        <v>7.2968999999999999</v>
      </c>
      <c r="J8" s="357">
        <v>0.11475</v>
      </c>
    </row>
    <row r="9" spans="1:12">
      <c r="A9" s="538"/>
      <c r="B9" s="339" t="s">
        <v>237</v>
      </c>
      <c r="C9" s="346">
        <v>60.973999999999997</v>
      </c>
      <c r="D9" s="342">
        <v>-6.0406000000000004</v>
      </c>
      <c r="E9" s="340">
        <v>7.3733000000000004</v>
      </c>
      <c r="F9" s="341">
        <v>-0.45751999999999998</v>
      </c>
      <c r="G9" s="356">
        <v>65.078999999999994</v>
      </c>
      <c r="H9" s="340">
        <v>2.1103299999999998</v>
      </c>
      <c r="I9" s="340">
        <v>7.8696999999999999</v>
      </c>
      <c r="J9" s="340">
        <v>0.17885000000000001</v>
      </c>
    </row>
    <row r="10" spans="1:12">
      <c r="A10" s="353"/>
      <c r="B10" s="39" t="s">
        <v>0</v>
      </c>
      <c r="C10" s="355">
        <v>182.95400000000001</v>
      </c>
      <c r="D10" s="337">
        <v>2.1501999999999999</v>
      </c>
      <c r="E10" s="335">
        <v>8.4230999999999998</v>
      </c>
      <c r="F10" s="336">
        <v>9.8350000000000007E-2</v>
      </c>
      <c r="G10" s="354">
        <v>163.22900000000001</v>
      </c>
      <c r="H10" s="335">
        <v>2.8304900000000002</v>
      </c>
      <c r="I10" s="335">
        <v>7.5149999999999997</v>
      </c>
      <c r="J10" s="335">
        <v>0.13689000000000001</v>
      </c>
      <c r="K10" s="348"/>
    </row>
    <row r="11" spans="1:12">
      <c r="A11" s="339"/>
      <c r="B11" s="339"/>
      <c r="C11" s="343"/>
      <c r="D11" s="342"/>
      <c r="E11" s="344"/>
      <c r="F11" s="345"/>
      <c r="G11" s="344"/>
      <c r="H11" s="340"/>
      <c r="I11" s="344"/>
      <c r="J11" s="344"/>
      <c r="K11" s="348"/>
    </row>
    <row r="12" spans="1:12">
      <c r="A12" s="537" t="s">
        <v>2</v>
      </c>
      <c r="B12" s="339" t="s">
        <v>230</v>
      </c>
      <c r="C12" s="343">
        <v>111.69199999999999</v>
      </c>
      <c r="D12" s="342">
        <v>2.5232999999999999</v>
      </c>
      <c r="E12" s="340">
        <v>9.4609000000000005</v>
      </c>
      <c r="F12" s="341">
        <v>0.15764</v>
      </c>
      <c r="G12" s="340">
        <v>101.464</v>
      </c>
      <c r="H12" s="340">
        <v>-0.90632000000000001</v>
      </c>
      <c r="I12" s="340">
        <v>8.5945999999999998</v>
      </c>
      <c r="J12" s="340">
        <v>-0.14929999999999999</v>
      </c>
      <c r="K12" s="348"/>
    </row>
    <row r="13" spans="1:12">
      <c r="A13" s="538"/>
      <c r="B13" s="339" t="s">
        <v>229</v>
      </c>
      <c r="C13" s="343">
        <v>62.838000000000001</v>
      </c>
      <c r="D13" s="342">
        <v>2.1059000000000001</v>
      </c>
      <c r="E13" s="340">
        <v>8.4163999999999994</v>
      </c>
      <c r="F13" s="341">
        <v>9.4960000000000003E-2</v>
      </c>
      <c r="G13" s="340">
        <v>57.695</v>
      </c>
      <c r="H13" s="340">
        <v>-0.85577000000000003</v>
      </c>
      <c r="I13" s="340">
        <v>7.7275</v>
      </c>
      <c r="J13" s="340">
        <v>-0.14104</v>
      </c>
      <c r="K13" s="348"/>
    </row>
    <row r="14" spans="1:12">
      <c r="A14" s="353"/>
      <c r="B14" s="39" t="s">
        <v>0</v>
      </c>
      <c r="C14" s="338">
        <v>174.53</v>
      </c>
      <c r="D14" s="337">
        <v>2.3725999999999998</v>
      </c>
      <c r="E14" s="335">
        <v>9.0562000000000005</v>
      </c>
      <c r="F14" s="336">
        <v>0.13303999999999999</v>
      </c>
      <c r="G14" s="335">
        <v>159.15899999999999</v>
      </c>
      <c r="H14" s="335">
        <v>-0.88800000000000001</v>
      </c>
      <c r="I14" s="335">
        <v>8.2585999999999995</v>
      </c>
      <c r="J14" s="335">
        <v>-0.14638999999999999</v>
      </c>
      <c r="K14" s="348"/>
    </row>
    <row r="15" spans="1:12">
      <c r="A15" s="339"/>
      <c r="B15" s="339"/>
      <c r="C15" s="346"/>
      <c r="D15" s="342"/>
      <c r="E15" s="344"/>
      <c r="F15" s="345"/>
      <c r="G15" s="344"/>
      <c r="H15" s="340"/>
      <c r="I15" s="344"/>
      <c r="J15" s="344"/>
      <c r="K15" s="348"/>
    </row>
    <row r="16" spans="1:12">
      <c r="A16" s="537" t="s">
        <v>3</v>
      </c>
      <c r="B16" s="339" t="s">
        <v>230</v>
      </c>
      <c r="C16" s="343">
        <v>83.948999999999998</v>
      </c>
      <c r="D16" s="342">
        <v>2.4030999999999998</v>
      </c>
      <c r="E16" s="340">
        <v>9.1113</v>
      </c>
      <c r="F16" s="341">
        <v>0.16227</v>
      </c>
      <c r="G16" s="340">
        <v>77.495999999999995</v>
      </c>
      <c r="H16" s="340">
        <v>3.2261500000000001</v>
      </c>
      <c r="I16" s="340">
        <v>8.4108999999999998</v>
      </c>
      <c r="J16" s="340">
        <v>0.21567</v>
      </c>
      <c r="K16" s="348"/>
    </row>
    <row r="17" spans="1:11">
      <c r="A17" s="537"/>
      <c r="B17" s="339" t="s">
        <v>229</v>
      </c>
      <c r="C17" s="343">
        <v>24.343</v>
      </c>
      <c r="D17" s="342">
        <v>3.464</v>
      </c>
      <c r="E17" s="340">
        <v>9.3511000000000006</v>
      </c>
      <c r="F17" s="341">
        <v>0.30770999999999998</v>
      </c>
      <c r="G17" s="340">
        <v>23.308</v>
      </c>
      <c r="H17" s="340">
        <v>0.41358</v>
      </c>
      <c r="I17" s="340">
        <v>8.9535</v>
      </c>
      <c r="J17" s="340">
        <v>3.1579999999999997E-2</v>
      </c>
      <c r="K17" s="348"/>
    </row>
    <row r="18" spans="1:11">
      <c r="A18" s="544"/>
      <c r="B18" s="352" t="s">
        <v>0</v>
      </c>
      <c r="C18" s="351">
        <v>108.292</v>
      </c>
      <c r="D18" s="337">
        <v>2.6396000000000002</v>
      </c>
      <c r="E18" s="349">
        <v>9.1640999999999995</v>
      </c>
      <c r="F18" s="350">
        <v>0.19423000000000001</v>
      </c>
      <c r="G18" s="349">
        <v>100.804</v>
      </c>
      <c r="H18" s="349">
        <v>2.5619100000000001</v>
      </c>
      <c r="I18" s="349">
        <v>8.5305</v>
      </c>
      <c r="J18" s="349">
        <v>0.17446999999999999</v>
      </c>
      <c r="K18" s="348"/>
    </row>
    <row r="19" spans="1:11">
      <c r="A19" s="543" t="s">
        <v>35</v>
      </c>
      <c r="B19" s="339" t="s">
        <v>230</v>
      </c>
      <c r="C19" s="343">
        <v>49.024999999999999</v>
      </c>
      <c r="D19" s="347">
        <v>-5.8080999999999996</v>
      </c>
      <c r="E19" s="340">
        <v>1.9867999999999999</v>
      </c>
      <c r="F19" s="341">
        <v>-0.11814</v>
      </c>
      <c r="G19" s="340">
        <v>114.77200000000001</v>
      </c>
      <c r="H19" s="340">
        <v>1.0477000000000001</v>
      </c>
      <c r="I19" s="340">
        <v>4.6513999999999998</v>
      </c>
      <c r="J19" s="340">
        <v>5.7779999999999998E-2</v>
      </c>
    </row>
    <row r="20" spans="1:11">
      <c r="A20" s="538"/>
      <c r="B20" s="339" t="s">
        <v>229</v>
      </c>
      <c r="C20" s="343">
        <v>27.530999999999999</v>
      </c>
      <c r="D20" s="342">
        <v>-9.5951000000000004</v>
      </c>
      <c r="E20" s="340">
        <v>2.0291999999999999</v>
      </c>
      <c r="F20" s="341">
        <v>-0.20527999999999999</v>
      </c>
      <c r="G20" s="340">
        <v>61.177999999999997</v>
      </c>
      <c r="H20" s="340">
        <v>-1.92218</v>
      </c>
      <c r="I20" s="340">
        <v>4.5091000000000001</v>
      </c>
      <c r="J20" s="340">
        <v>-6.7710000000000006E-2</v>
      </c>
    </row>
    <row r="21" spans="1:11">
      <c r="A21" s="339"/>
      <c r="B21" s="39" t="s">
        <v>0</v>
      </c>
      <c r="C21" s="338">
        <v>76.555999999999997</v>
      </c>
      <c r="D21" s="337">
        <v>-7.2060000000000004</v>
      </c>
      <c r="E21" s="335">
        <v>2.0019</v>
      </c>
      <c r="F21" s="336">
        <v>-0.14912</v>
      </c>
      <c r="G21" s="335">
        <v>175.95</v>
      </c>
      <c r="H21" s="335">
        <v>-5.11E-3</v>
      </c>
      <c r="I21" s="335">
        <v>4.6009000000000002</v>
      </c>
      <c r="J21" s="335">
        <v>1.3270000000000001E-2</v>
      </c>
    </row>
    <row r="22" spans="1:11">
      <c r="A22" s="339"/>
      <c r="B22" s="339"/>
      <c r="C22" s="346"/>
      <c r="D22" s="342"/>
      <c r="E22" s="344"/>
      <c r="F22" s="345"/>
      <c r="G22" s="344"/>
      <c r="H22" s="340"/>
      <c r="I22" s="344"/>
      <c r="J22" s="344"/>
    </row>
    <row r="23" spans="1:11">
      <c r="A23" s="537" t="s">
        <v>36</v>
      </c>
      <c r="B23" s="339" t="s">
        <v>230</v>
      </c>
      <c r="C23" s="343">
        <v>244.69300000000001</v>
      </c>
      <c r="D23" s="342">
        <v>6.3738999999999999</v>
      </c>
      <c r="E23" s="340">
        <v>32.6586</v>
      </c>
      <c r="F23" s="341">
        <v>0.11029</v>
      </c>
      <c r="G23" s="340">
        <v>139.46199999999999</v>
      </c>
      <c r="H23" s="340">
        <v>2.4085399999999999</v>
      </c>
      <c r="I23" s="340">
        <v>18.613700000000001</v>
      </c>
      <c r="J23" s="340">
        <v>-0.65544999999999998</v>
      </c>
    </row>
    <row r="24" spans="1:11">
      <c r="A24" s="538"/>
      <c r="B24" s="339" t="s">
        <v>229</v>
      </c>
      <c r="C24" s="343">
        <v>104.72</v>
      </c>
      <c r="D24" s="342">
        <v>0.38629999999999998</v>
      </c>
      <c r="E24" s="340">
        <v>30.0609</v>
      </c>
      <c r="F24" s="341">
        <v>-0.87153000000000003</v>
      </c>
      <c r="G24" s="340">
        <v>69.463999999999999</v>
      </c>
      <c r="H24" s="340">
        <v>1.9939499999999999</v>
      </c>
      <c r="I24" s="340">
        <v>19.940300000000001</v>
      </c>
      <c r="J24" s="340">
        <v>-0.25469999999999998</v>
      </c>
    </row>
    <row r="25" spans="1:11">
      <c r="A25" s="339"/>
      <c r="B25" s="39" t="s">
        <v>0</v>
      </c>
      <c r="C25" s="338">
        <v>349.41300000000001</v>
      </c>
      <c r="D25" s="337">
        <v>4.5057999999999998</v>
      </c>
      <c r="E25" s="335">
        <v>31.834199999999999</v>
      </c>
      <c r="F25" s="336">
        <v>-0.19219</v>
      </c>
      <c r="G25" s="335">
        <v>208.92599999999999</v>
      </c>
      <c r="H25" s="335">
        <v>2.2703199999999999</v>
      </c>
      <c r="I25" s="335">
        <v>19.034700000000001</v>
      </c>
      <c r="J25" s="335">
        <v>-0.53349000000000002</v>
      </c>
    </row>
    <row r="26" spans="1:11">
      <c r="A26" s="339"/>
      <c r="B26" s="339"/>
      <c r="C26" s="346"/>
      <c r="D26" s="342"/>
      <c r="E26" s="344"/>
      <c r="F26" s="345"/>
      <c r="G26" s="344"/>
      <c r="H26" s="340"/>
      <c r="I26" s="344"/>
      <c r="J26" s="344"/>
    </row>
    <row r="27" spans="1:11">
      <c r="A27" s="537" t="s">
        <v>227</v>
      </c>
      <c r="B27" s="339" t="s">
        <v>230</v>
      </c>
      <c r="C27" s="343">
        <v>23.902999999999999</v>
      </c>
      <c r="D27" s="342">
        <v>3.6917</v>
      </c>
      <c r="E27" s="340">
        <v>10.3795</v>
      </c>
      <c r="F27" s="341">
        <v>0.37758999999999998</v>
      </c>
      <c r="G27" s="340">
        <v>22.876000000000001</v>
      </c>
      <c r="H27" s="340">
        <v>0.75758000000000003</v>
      </c>
      <c r="I27" s="340">
        <v>9.9335000000000004</v>
      </c>
      <c r="J27" s="340">
        <v>8.2619999999999999E-2</v>
      </c>
    </row>
    <row r="28" spans="1:11">
      <c r="A28" s="538"/>
      <c r="B28" s="339" t="s">
        <v>229</v>
      </c>
      <c r="C28" s="343">
        <v>15.904</v>
      </c>
      <c r="D28" s="342">
        <v>4.6729000000000003</v>
      </c>
      <c r="E28" s="340">
        <v>12.349299999999999</v>
      </c>
      <c r="F28" s="341">
        <v>0.50782000000000005</v>
      </c>
      <c r="G28" s="340">
        <v>15.44</v>
      </c>
      <c r="H28" s="340">
        <v>5.3493399999999998</v>
      </c>
      <c r="I28" s="340">
        <v>11.989000000000001</v>
      </c>
      <c r="J28" s="340">
        <v>0.56681999999999999</v>
      </c>
    </row>
    <row r="29" spans="1:11">
      <c r="A29" s="339"/>
      <c r="B29" s="39" t="s">
        <v>0</v>
      </c>
      <c r="C29" s="338">
        <v>39.807000000000002</v>
      </c>
      <c r="D29" s="337">
        <v>4.0815000000000001</v>
      </c>
      <c r="E29" s="335">
        <v>11.086</v>
      </c>
      <c r="F29" s="336">
        <v>0.42619000000000001</v>
      </c>
      <c r="G29" s="335">
        <v>38.316000000000003</v>
      </c>
      <c r="H29" s="335">
        <v>2.5588899999999999</v>
      </c>
      <c r="I29" s="335">
        <v>10.6708</v>
      </c>
      <c r="J29" s="335">
        <v>0.25790000000000002</v>
      </c>
    </row>
    <row r="30" spans="1:11" ht="15.75" thickBot="1">
      <c r="A30" s="334"/>
      <c r="B30" s="333"/>
      <c r="C30" s="332"/>
      <c r="D30" s="331"/>
      <c r="E30" s="328"/>
      <c r="F30" s="330"/>
      <c r="G30" s="328"/>
      <c r="H30" s="329"/>
      <c r="I30" s="328"/>
      <c r="J30" s="328"/>
    </row>
    <row r="31" spans="1:11">
      <c r="A31" s="169" t="s">
        <v>236</v>
      </c>
      <c r="B31" s="168"/>
      <c r="C31" s="168"/>
      <c r="D31" s="168"/>
      <c r="E31" s="168"/>
      <c r="F31" s="168"/>
      <c r="G31" s="15"/>
    </row>
    <row r="32" spans="1:11">
      <c r="A32" s="169" t="s">
        <v>279</v>
      </c>
      <c r="B32" s="169"/>
      <c r="C32" s="169"/>
      <c r="D32" s="169"/>
      <c r="E32" s="169"/>
      <c r="F32" s="168"/>
      <c r="G32" s="15"/>
    </row>
    <row r="33" spans="1:10" ht="33" customHeight="1">
      <c r="A33" s="468" t="s">
        <v>235</v>
      </c>
      <c r="B33" s="468"/>
      <c r="C33" s="468"/>
      <c r="D33" s="468"/>
      <c r="E33" s="468"/>
      <c r="F33" s="468"/>
      <c r="G33" s="468"/>
      <c r="H33" s="468"/>
      <c r="I33" s="468"/>
      <c r="J33" s="468"/>
    </row>
    <row r="34" spans="1:10" ht="37.5" customHeight="1">
      <c r="A34" s="468" t="s">
        <v>234</v>
      </c>
      <c r="B34" s="468"/>
      <c r="C34" s="468"/>
      <c r="D34" s="468"/>
      <c r="E34" s="468"/>
      <c r="F34" s="468"/>
      <c r="G34" s="468"/>
      <c r="H34" s="468"/>
      <c r="I34" s="468"/>
      <c r="J34" s="468"/>
    </row>
    <row r="35" spans="1:10" ht="23.25" customHeight="1">
      <c r="A35" s="468" t="s">
        <v>233</v>
      </c>
      <c r="B35" s="468"/>
      <c r="C35" s="468"/>
      <c r="D35" s="468"/>
      <c r="E35" s="468"/>
      <c r="F35" s="468"/>
      <c r="G35" s="468"/>
      <c r="H35" s="468"/>
      <c r="I35" s="468"/>
      <c r="J35" s="468"/>
    </row>
    <row r="38" spans="1:10" ht="34.5" customHeight="1"/>
  </sheetData>
  <mergeCells count="13">
    <mergeCell ref="A1:J1"/>
    <mergeCell ref="A35:J35"/>
    <mergeCell ref="A8:A9"/>
    <mergeCell ref="A12:A13"/>
    <mergeCell ref="A5:A7"/>
    <mergeCell ref="A16:A18"/>
    <mergeCell ref="A19:A20"/>
    <mergeCell ref="A23:A24"/>
    <mergeCell ref="A34:J34"/>
    <mergeCell ref="A33:J33"/>
    <mergeCell ref="A27:A28"/>
    <mergeCell ref="C3:F3"/>
    <mergeCell ref="G3:J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7" zoomScale="90" zoomScaleNormal="90" workbookViewId="0">
      <selection activeCell="N9" sqref="N9:N11"/>
    </sheetView>
  </sheetViews>
  <sheetFormatPr baseColWidth="10" defaultRowHeight="15"/>
  <cols>
    <col min="1" max="1" width="23.7109375" style="171" bestFit="1" customWidth="1"/>
    <col min="2" max="2" width="21.140625" style="171" customWidth="1"/>
    <col min="3" max="16384" width="11.42578125" style="171"/>
  </cols>
  <sheetData>
    <row r="1" spans="1:13">
      <c r="A1" s="478" t="s">
        <v>248</v>
      </c>
      <c r="B1" s="478"/>
      <c r="C1" s="478"/>
      <c r="D1" s="478"/>
      <c r="E1" s="478"/>
      <c r="F1" s="478"/>
      <c r="G1" s="478"/>
      <c r="H1" s="478"/>
      <c r="I1" s="478"/>
      <c r="J1" s="478"/>
    </row>
    <row r="2" spans="1:13" ht="15.75" thickBot="1">
      <c r="C2" s="367"/>
    </row>
    <row r="3" spans="1:13">
      <c r="A3" s="38"/>
      <c r="B3" s="38"/>
      <c r="C3" s="539" t="s">
        <v>246</v>
      </c>
      <c r="D3" s="540"/>
      <c r="E3" s="540"/>
      <c r="F3" s="541"/>
      <c r="G3" s="542" t="s">
        <v>245</v>
      </c>
      <c r="H3" s="467"/>
      <c r="I3" s="467"/>
      <c r="J3" s="467"/>
    </row>
    <row r="4" spans="1:13" ht="45">
      <c r="A4" s="377"/>
      <c r="B4" s="362"/>
      <c r="C4" s="365" t="s">
        <v>244</v>
      </c>
      <c r="D4" s="170" t="s">
        <v>240</v>
      </c>
      <c r="E4" s="170" t="s">
        <v>243</v>
      </c>
      <c r="F4" s="364" t="s">
        <v>242</v>
      </c>
      <c r="G4" s="363" t="s">
        <v>241</v>
      </c>
      <c r="H4" s="363" t="s">
        <v>240</v>
      </c>
      <c r="I4" s="363" t="s">
        <v>239</v>
      </c>
      <c r="J4" s="363" t="s">
        <v>238</v>
      </c>
    </row>
    <row r="5" spans="1:13">
      <c r="A5" s="537" t="s">
        <v>1</v>
      </c>
      <c r="B5" s="376" t="s">
        <v>35</v>
      </c>
      <c r="C5" s="347">
        <v>41.444000000000003</v>
      </c>
      <c r="D5" s="347">
        <v>-11.243399999999999</v>
      </c>
      <c r="E5" s="347">
        <v>2.6871</v>
      </c>
      <c r="F5" s="375">
        <v>-0.33339999999999997</v>
      </c>
      <c r="G5" s="347">
        <v>61.637999999999998</v>
      </c>
      <c r="H5" s="347">
        <v>0.23091</v>
      </c>
      <c r="I5" s="347">
        <v>3.9964</v>
      </c>
      <c r="J5" s="347">
        <v>1.8409999999999999E-2</v>
      </c>
      <c r="K5" s="367"/>
    </row>
    <row r="6" spans="1:13">
      <c r="A6" s="537"/>
      <c r="B6" s="372" t="s">
        <v>36</v>
      </c>
      <c r="C6" s="342">
        <v>128.173</v>
      </c>
      <c r="D6" s="342">
        <v>8.4437999999999995</v>
      </c>
      <c r="E6" s="342">
        <v>28.1934</v>
      </c>
      <c r="F6" s="371">
        <v>0.59340000000000004</v>
      </c>
      <c r="G6" s="342">
        <v>86.263999999999996</v>
      </c>
      <c r="H6" s="342">
        <v>5.46753</v>
      </c>
      <c r="I6" s="342">
        <v>18.975000000000001</v>
      </c>
      <c r="J6" s="342">
        <v>-0.12483</v>
      </c>
      <c r="K6" s="367"/>
    </row>
    <row r="7" spans="1:13" ht="15.75" customHeight="1">
      <c r="A7" s="537"/>
      <c r="B7" s="372" t="s">
        <v>227</v>
      </c>
      <c r="C7" s="342">
        <v>13.337</v>
      </c>
      <c r="D7" s="342">
        <v>-6.1832000000000003</v>
      </c>
      <c r="E7" s="342">
        <v>7.6177000000000001</v>
      </c>
      <c r="F7" s="371">
        <v>-0.40040999999999999</v>
      </c>
      <c r="G7" s="342">
        <v>15.327</v>
      </c>
      <c r="H7" s="342">
        <v>-0.78327000000000002</v>
      </c>
      <c r="I7" s="342">
        <v>8.7544000000000004</v>
      </c>
      <c r="J7" s="342">
        <v>4.1340000000000002E-2</v>
      </c>
      <c r="K7" s="367"/>
    </row>
    <row r="8" spans="1:13">
      <c r="A8" s="353"/>
      <c r="B8" s="374" t="s">
        <v>0</v>
      </c>
      <c r="C8" s="337">
        <v>182.95400000000001</v>
      </c>
      <c r="D8" s="337">
        <v>2.1501999999999999</v>
      </c>
      <c r="E8" s="337">
        <v>8.4230999999999998</v>
      </c>
      <c r="F8" s="373">
        <v>9.8350000000000007E-2</v>
      </c>
      <c r="G8" s="337">
        <v>163.22900000000001</v>
      </c>
      <c r="H8" s="337">
        <v>2.8304900000000002</v>
      </c>
      <c r="I8" s="337">
        <v>7.5149999999999997</v>
      </c>
      <c r="J8" s="337">
        <v>0.13689000000000001</v>
      </c>
      <c r="K8" s="367"/>
      <c r="L8" s="367"/>
    </row>
    <row r="9" spans="1:13" ht="18" customHeight="1">
      <c r="A9" s="339"/>
      <c r="B9" s="372"/>
      <c r="C9" s="342"/>
      <c r="D9" s="342"/>
      <c r="E9" s="342"/>
      <c r="F9" s="371"/>
      <c r="G9" s="342"/>
      <c r="H9" s="342"/>
      <c r="I9" s="342"/>
      <c r="J9" s="342"/>
      <c r="K9" s="367"/>
    </row>
    <row r="10" spans="1:13">
      <c r="A10" s="537" t="s">
        <v>2</v>
      </c>
      <c r="B10" s="372" t="s">
        <v>35</v>
      </c>
      <c r="C10" s="342">
        <v>24.629000000000001</v>
      </c>
      <c r="D10" s="342">
        <v>-3.9655</v>
      </c>
      <c r="E10" s="342">
        <v>1.6773</v>
      </c>
      <c r="F10" s="371">
        <v>-6.9650000000000004E-2</v>
      </c>
      <c r="G10" s="342">
        <v>69.403000000000006</v>
      </c>
      <c r="H10" s="342">
        <v>0.34555999999999998</v>
      </c>
      <c r="I10" s="342">
        <v>4.7264999999999997</v>
      </c>
      <c r="J10" s="342">
        <v>1.523E-2</v>
      </c>
      <c r="K10" s="367"/>
    </row>
    <row r="11" spans="1:13" ht="16.5" customHeight="1">
      <c r="A11" s="537"/>
      <c r="B11" s="372" t="s">
        <v>36</v>
      </c>
      <c r="C11" s="342">
        <v>140.21199999999999</v>
      </c>
      <c r="D11" s="342">
        <v>2.7856999999999998</v>
      </c>
      <c r="E11" s="342">
        <v>35.103299999999997</v>
      </c>
      <c r="F11" s="371">
        <v>-0.45489000000000002</v>
      </c>
      <c r="G11" s="342">
        <v>81.084000000000003</v>
      </c>
      <c r="H11" s="342">
        <v>-2.4119000000000002</v>
      </c>
      <c r="I11" s="342">
        <v>20.3001</v>
      </c>
      <c r="J11" s="342">
        <v>-1.35826</v>
      </c>
      <c r="K11" s="367"/>
      <c r="M11" s="367"/>
    </row>
    <row r="12" spans="1:13">
      <c r="A12" s="537"/>
      <c r="B12" s="372" t="s">
        <v>227</v>
      </c>
      <c r="C12" s="342">
        <v>9.6890000000000001</v>
      </c>
      <c r="D12" s="342">
        <v>14.9757</v>
      </c>
      <c r="E12" s="342">
        <v>16.316700000000001</v>
      </c>
      <c r="F12" s="371">
        <v>2.0108199999999998</v>
      </c>
      <c r="G12" s="342">
        <v>8.6720000000000006</v>
      </c>
      <c r="H12" s="342">
        <v>4.0681599999999998</v>
      </c>
      <c r="I12" s="342">
        <v>14.603999999999999</v>
      </c>
      <c r="J12" s="342">
        <v>0.45773000000000003</v>
      </c>
      <c r="K12" s="367"/>
    </row>
    <row r="13" spans="1:13" ht="17.25" customHeight="1">
      <c r="A13" s="353"/>
      <c r="B13" s="374" t="s">
        <v>0</v>
      </c>
      <c r="C13" s="337">
        <v>174.53</v>
      </c>
      <c r="D13" s="337">
        <v>2.3725999999999998</v>
      </c>
      <c r="E13" s="337">
        <v>9.0562000000000005</v>
      </c>
      <c r="F13" s="373">
        <v>0.13303999999999999</v>
      </c>
      <c r="G13" s="337">
        <v>159.15899999999999</v>
      </c>
      <c r="H13" s="337">
        <v>-0.88800000000000001</v>
      </c>
      <c r="I13" s="337">
        <v>8.2585999999999995</v>
      </c>
      <c r="J13" s="337">
        <v>-0.14638999999999999</v>
      </c>
      <c r="K13" s="367"/>
    </row>
    <row r="14" spans="1:13">
      <c r="A14" s="339"/>
      <c r="B14" s="372"/>
      <c r="C14" s="342"/>
      <c r="D14" s="342"/>
      <c r="E14" s="342"/>
      <c r="F14" s="371"/>
      <c r="G14" s="342"/>
      <c r="H14" s="342"/>
      <c r="I14" s="342"/>
      <c r="J14" s="342"/>
      <c r="K14" s="367"/>
    </row>
    <row r="15" spans="1:13" ht="16.5" customHeight="1">
      <c r="A15" s="537" t="s">
        <v>3</v>
      </c>
      <c r="B15" s="372" t="s">
        <v>35</v>
      </c>
      <c r="C15" s="342">
        <v>10.483000000000001</v>
      </c>
      <c r="D15" s="342">
        <v>3.169</v>
      </c>
      <c r="E15" s="342">
        <v>1.2886</v>
      </c>
      <c r="F15" s="371">
        <v>5.1769999999999997E-2</v>
      </c>
      <c r="G15" s="342">
        <v>44.908999999999999</v>
      </c>
      <c r="H15" s="342">
        <v>-0.86094999999999999</v>
      </c>
      <c r="I15" s="342">
        <v>5.5202999999999998</v>
      </c>
      <c r="J15" s="342">
        <v>6.3899999999999998E-3</v>
      </c>
      <c r="K15" s="367"/>
    </row>
    <row r="16" spans="1:13">
      <c r="A16" s="537"/>
      <c r="B16" s="372" t="s">
        <v>36</v>
      </c>
      <c r="C16" s="342">
        <v>81.028000000000006</v>
      </c>
      <c r="D16" s="342">
        <v>1.6113999999999999</v>
      </c>
      <c r="E16" s="342">
        <v>33.268500000000003</v>
      </c>
      <c r="F16" s="371">
        <v>-1.0867199999999999</v>
      </c>
      <c r="G16" s="342">
        <v>41.578000000000003</v>
      </c>
      <c r="H16" s="342">
        <v>5.5065</v>
      </c>
      <c r="I16" s="342">
        <v>17.071100000000001</v>
      </c>
      <c r="J16" s="342">
        <v>9.3189999999999995E-2</v>
      </c>
      <c r="K16" s="367"/>
    </row>
    <row r="17" spans="1:11" ht="15" customHeight="1">
      <c r="A17" s="537"/>
      <c r="B17" s="372" t="s">
        <v>227</v>
      </c>
      <c r="C17" s="342">
        <v>16.780999999999999</v>
      </c>
      <c r="D17" s="342">
        <v>7.5498000000000003</v>
      </c>
      <c r="E17" s="342">
        <v>13.466200000000001</v>
      </c>
      <c r="F17" s="371">
        <v>0.73775000000000002</v>
      </c>
      <c r="G17" s="342">
        <v>14.317</v>
      </c>
      <c r="H17" s="342">
        <v>5.4348599999999996</v>
      </c>
      <c r="I17" s="342">
        <v>11.488899999999999</v>
      </c>
      <c r="J17" s="342">
        <v>0.41159000000000001</v>
      </c>
      <c r="K17" s="367"/>
    </row>
    <row r="18" spans="1:11" ht="15.75" thickBot="1">
      <c r="A18" s="545"/>
      <c r="B18" s="370" t="s">
        <v>0</v>
      </c>
      <c r="C18" s="368">
        <v>108.292</v>
      </c>
      <c r="D18" s="368">
        <v>2.6396000000000002</v>
      </c>
      <c r="E18" s="368">
        <v>9.1640999999999995</v>
      </c>
      <c r="F18" s="369">
        <v>0.19423000000000001</v>
      </c>
      <c r="G18" s="368">
        <v>100.804</v>
      </c>
      <c r="H18" s="368">
        <v>2.5619100000000001</v>
      </c>
      <c r="I18" s="368">
        <v>8.5305</v>
      </c>
      <c r="J18" s="368">
        <v>0.17446999999999999</v>
      </c>
      <c r="K18" s="367"/>
    </row>
    <row r="20" spans="1:11">
      <c r="A20" s="169" t="s">
        <v>236</v>
      </c>
      <c r="B20" s="168"/>
      <c r="C20" s="168"/>
      <c r="D20" s="168"/>
      <c r="E20" s="168"/>
      <c r="F20" s="168"/>
      <c r="G20" s="15"/>
    </row>
    <row r="21" spans="1:11">
      <c r="A21" s="169" t="s">
        <v>279</v>
      </c>
      <c r="B21" s="169"/>
      <c r="C21" s="169"/>
      <c r="D21" s="169"/>
      <c r="E21" s="169"/>
      <c r="F21" s="168"/>
      <c r="G21" s="15"/>
    </row>
  </sheetData>
  <mergeCells count="6">
    <mergeCell ref="A15:A18"/>
    <mergeCell ref="A1:J1"/>
    <mergeCell ref="C3:F3"/>
    <mergeCell ref="G3:J3"/>
    <mergeCell ref="A5:A7"/>
    <mergeCell ref="A10:A1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topLeftCell="A19" zoomScale="85" zoomScaleNormal="85" workbookViewId="0">
      <selection activeCell="A36" sqref="A36"/>
    </sheetView>
  </sheetViews>
  <sheetFormatPr baseColWidth="10" defaultColWidth="11.42578125" defaultRowHeight="15"/>
  <cols>
    <col min="1" max="16384" width="11.42578125" style="171"/>
  </cols>
  <sheetData>
    <row r="1" spans="1:10" ht="28.5" customHeight="1">
      <c r="A1" s="547" t="s">
        <v>249</v>
      </c>
      <c r="B1" s="547"/>
      <c r="C1" s="547"/>
      <c r="D1" s="547"/>
      <c r="E1" s="547"/>
      <c r="F1" s="547"/>
      <c r="G1" s="547"/>
      <c r="H1" s="547"/>
      <c r="I1" s="547"/>
      <c r="J1" s="547"/>
    </row>
    <row r="29" spans="1:12">
      <c r="A29" s="530" t="s">
        <v>221</v>
      </c>
      <c r="B29" s="530"/>
      <c r="C29" s="530"/>
      <c r="D29" s="530"/>
      <c r="E29" s="530"/>
      <c r="F29" s="530"/>
      <c r="G29" s="530"/>
      <c r="H29" s="530"/>
      <c r="I29" s="530"/>
      <c r="J29" s="530"/>
    </row>
    <row r="30" spans="1:12">
      <c r="A30" s="531" t="s">
        <v>220</v>
      </c>
      <c r="B30" s="531"/>
      <c r="C30" s="531"/>
      <c r="D30" s="531"/>
      <c r="E30" s="531"/>
      <c r="F30" s="531"/>
      <c r="G30" s="531"/>
      <c r="H30" s="531"/>
      <c r="I30" s="531"/>
      <c r="J30" s="531"/>
    </row>
    <row r="31" spans="1:12" ht="34.5" customHeight="1">
      <c r="A31" s="546" t="s">
        <v>280</v>
      </c>
      <c r="B31" s="546"/>
      <c r="C31" s="546"/>
      <c r="D31" s="546"/>
      <c r="E31" s="546"/>
      <c r="F31" s="546"/>
      <c r="G31" s="546"/>
      <c r="H31" s="546"/>
      <c r="I31" s="546"/>
      <c r="J31" s="546"/>
      <c r="K31" s="546"/>
      <c r="L31" s="546"/>
    </row>
  </sheetData>
  <mergeCells count="4">
    <mergeCell ref="A29:J29"/>
    <mergeCell ref="A30:J30"/>
    <mergeCell ref="A31:L31"/>
    <mergeCell ref="A1:J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70" zoomScaleNormal="70" workbookViewId="0">
      <selection sqref="A1:K1"/>
    </sheetView>
  </sheetViews>
  <sheetFormatPr baseColWidth="10" defaultColWidth="11.42578125" defaultRowHeight="15"/>
  <cols>
    <col min="1" max="1" width="17" style="171" bestFit="1" customWidth="1"/>
    <col min="2" max="2" width="25.85546875" style="171" customWidth="1"/>
    <col min="3" max="4" width="20.5703125" style="171" customWidth="1"/>
    <col min="5" max="5" width="11.42578125" style="171"/>
    <col min="6" max="6" width="14.140625" style="171" bestFit="1" customWidth="1"/>
    <col min="7" max="7" width="11.42578125" style="171"/>
    <col min="8" max="8" width="23.42578125" style="171" bestFit="1" customWidth="1"/>
    <col min="9" max="9" width="10.28515625" style="171" customWidth="1"/>
    <col min="10" max="16384" width="11.42578125" style="171"/>
  </cols>
  <sheetData>
    <row r="1" spans="1:11">
      <c r="A1" s="548" t="s">
        <v>261</v>
      </c>
      <c r="B1" s="548"/>
      <c r="C1" s="548"/>
      <c r="D1" s="548"/>
      <c r="E1" s="548"/>
      <c r="F1" s="548"/>
      <c r="G1" s="548"/>
      <c r="H1" s="548"/>
      <c r="I1" s="548"/>
      <c r="J1" s="548"/>
      <c r="K1" s="548"/>
    </row>
    <row r="3" spans="1:11">
      <c r="A3" s="381"/>
      <c r="B3" s="382" t="s">
        <v>0</v>
      </c>
      <c r="C3" s="549" t="s">
        <v>260</v>
      </c>
      <c r="D3" s="549"/>
      <c r="E3" s="549"/>
      <c r="F3" s="549" t="s">
        <v>259</v>
      </c>
      <c r="G3" s="549"/>
      <c r="H3" s="549"/>
      <c r="I3" s="550" t="s">
        <v>258</v>
      </c>
      <c r="J3" s="550"/>
    </row>
    <row r="4" spans="1:11">
      <c r="A4" s="381"/>
      <c r="B4" s="171" t="s">
        <v>257</v>
      </c>
      <c r="C4" s="381" t="s">
        <v>7</v>
      </c>
      <c r="D4" s="381" t="s">
        <v>8</v>
      </c>
      <c r="E4" s="381" t="s">
        <v>9</v>
      </c>
      <c r="F4" s="381" t="s">
        <v>35</v>
      </c>
      <c r="G4" s="381" t="s">
        <v>36</v>
      </c>
      <c r="H4" s="381" t="s">
        <v>227</v>
      </c>
      <c r="I4" s="381" t="s">
        <v>230</v>
      </c>
      <c r="J4" s="381" t="s">
        <v>229</v>
      </c>
    </row>
    <row r="5" spans="1:11">
      <c r="A5" s="381" t="s">
        <v>256</v>
      </c>
      <c r="B5" s="380">
        <v>269096</v>
      </c>
      <c r="C5" s="380">
        <v>90346</v>
      </c>
      <c r="D5" s="380">
        <v>128413</v>
      </c>
      <c r="E5" s="380">
        <v>50337</v>
      </c>
      <c r="F5" s="380">
        <v>7570</v>
      </c>
      <c r="G5" s="380">
        <v>248818</v>
      </c>
      <c r="H5" s="380">
        <v>12708</v>
      </c>
      <c r="I5" s="380">
        <v>164430</v>
      </c>
      <c r="J5" s="380">
        <v>104666</v>
      </c>
    </row>
    <row r="6" spans="1:11">
      <c r="A6" s="381" t="s">
        <v>255</v>
      </c>
      <c r="B6" s="380">
        <v>5818583</v>
      </c>
      <c r="C6" s="380">
        <v>2370759</v>
      </c>
      <c r="D6" s="380">
        <v>2148244</v>
      </c>
      <c r="E6" s="380">
        <v>1299580</v>
      </c>
      <c r="F6" s="380">
        <v>3900508</v>
      </c>
      <c r="G6" s="380">
        <v>1512234</v>
      </c>
      <c r="H6" s="380">
        <v>405841</v>
      </c>
      <c r="I6" s="380">
        <v>3795331</v>
      </c>
      <c r="J6" s="380">
        <v>2023252</v>
      </c>
    </row>
    <row r="7" spans="1:11">
      <c r="A7" s="381" t="s">
        <v>254</v>
      </c>
      <c r="B7" s="378">
        <f t="shared" ref="B7:J7" si="0">B5/B6*100</f>
        <v>4.6247686077520935</v>
      </c>
      <c r="C7" s="378">
        <f t="shared" si="0"/>
        <v>3.8108470747132035</v>
      </c>
      <c r="D7" s="378">
        <f t="shared" si="0"/>
        <v>5.9775798279897447</v>
      </c>
      <c r="E7" s="378">
        <f t="shared" si="0"/>
        <v>3.8733283060681143</v>
      </c>
      <c r="F7" s="378">
        <f t="shared" si="0"/>
        <v>0.19407728429219989</v>
      </c>
      <c r="G7" s="378">
        <f t="shared" si="0"/>
        <v>16.453670529825409</v>
      </c>
      <c r="H7" s="378">
        <f t="shared" si="0"/>
        <v>3.1312755487986674</v>
      </c>
      <c r="I7" s="378">
        <f t="shared" si="0"/>
        <v>4.3324284495871375</v>
      </c>
      <c r="J7" s="378">
        <f t="shared" si="0"/>
        <v>5.1731568781348045</v>
      </c>
    </row>
    <row r="8" spans="1:11">
      <c r="A8" s="381" t="s">
        <v>253</v>
      </c>
      <c r="B8" s="380">
        <v>218472</v>
      </c>
      <c r="C8" s="380">
        <v>83541</v>
      </c>
      <c r="D8" s="380">
        <v>77304</v>
      </c>
      <c r="E8" s="380">
        <v>57627</v>
      </c>
      <c r="F8" s="380">
        <v>85915</v>
      </c>
      <c r="G8" s="380">
        <v>110533</v>
      </c>
      <c r="H8" s="380">
        <v>22024</v>
      </c>
      <c r="I8" s="380">
        <v>158041</v>
      </c>
      <c r="J8" s="380">
        <v>60431</v>
      </c>
    </row>
    <row r="9" spans="1:11">
      <c r="A9" s="379" t="s">
        <v>252</v>
      </c>
      <c r="B9" s="380">
        <v>5302076</v>
      </c>
      <c r="C9" s="380">
        <v>2182303</v>
      </c>
      <c r="D9" s="380">
        <v>1935435</v>
      </c>
      <c r="E9" s="380">
        <v>1184338</v>
      </c>
      <c r="F9" s="380">
        <v>3818442</v>
      </c>
      <c r="G9" s="380">
        <v>1124745</v>
      </c>
      <c r="H9" s="380">
        <v>358889</v>
      </c>
      <c r="I9" s="380">
        <v>3467292</v>
      </c>
      <c r="J9" s="380">
        <v>1834784</v>
      </c>
    </row>
    <row r="10" spans="1:11">
      <c r="A10" s="379" t="s">
        <v>251</v>
      </c>
      <c r="B10" s="378">
        <f t="shared" ref="B10:J10" si="1">B8/B9*100</f>
        <v>4.1204992157788753</v>
      </c>
      <c r="C10" s="378">
        <f t="shared" si="1"/>
        <v>3.8281118616434107</v>
      </c>
      <c r="D10" s="378">
        <f t="shared" si="1"/>
        <v>3.9941408520565145</v>
      </c>
      <c r="E10" s="378">
        <f t="shared" si="1"/>
        <v>4.8657562283739946</v>
      </c>
      <c r="F10" s="378">
        <f t="shared" si="1"/>
        <v>2.2500014403780391</v>
      </c>
      <c r="G10" s="378">
        <f t="shared" si="1"/>
        <v>9.8273830957239205</v>
      </c>
      <c r="H10" s="378">
        <f t="shared" si="1"/>
        <v>6.1367163663416822</v>
      </c>
      <c r="I10" s="378">
        <f t="shared" si="1"/>
        <v>4.5580527973992382</v>
      </c>
      <c r="J10" s="378">
        <f t="shared" si="1"/>
        <v>3.29363020388231</v>
      </c>
    </row>
    <row r="11" spans="1:11">
      <c r="A11" s="530" t="s">
        <v>250</v>
      </c>
      <c r="B11" s="530"/>
      <c r="C11" s="530"/>
      <c r="D11" s="530"/>
      <c r="E11" s="530"/>
      <c r="F11" s="530"/>
      <c r="G11" s="530"/>
      <c r="H11" s="530"/>
      <c r="I11" s="530"/>
    </row>
    <row r="12" spans="1:11">
      <c r="A12" s="531" t="s">
        <v>220</v>
      </c>
      <c r="B12" s="531"/>
      <c r="C12" s="531"/>
      <c r="D12" s="531"/>
      <c r="E12" s="531"/>
      <c r="F12" s="531"/>
      <c r="G12" s="531"/>
      <c r="H12" s="531"/>
      <c r="I12" s="531"/>
    </row>
  </sheetData>
  <mergeCells count="6">
    <mergeCell ref="A11:I11"/>
    <mergeCell ref="A12:I12"/>
    <mergeCell ref="A1:K1"/>
    <mergeCell ref="F3:H3"/>
    <mergeCell ref="I3:J3"/>
    <mergeCell ref="C3:E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sqref="A1:I1"/>
    </sheetView>
  </sheetViews>
  <sheetFormatPr baseColWidth="10" defaultRowHeight="15"/>
  <cols>
    <col min="1" max="1" width="21.5703125" style="15" bestFit="1" customWidth="1"/>
    <col min="2" max="2" width="29.5703125" style="15" customWidth="1"/>
    <col min="3" max="13" width="11.42578125" style="15"/>
    <col min="14" max="14" width="9.5703125" style="15" customWidth="1"/>
    <col min="15" max="16384" width="11.42578125" style="15"/>
  </cols>
  <sheetData>
    <row r="1" spans="1:15">
      <c r="A1" s="478" t="s">
        <v>270</v>
      </c>
      <c r="B1" s="478"/>
      <c r="C1" s="478"/>
      <c r="D1" s="478"/>
      <c r="E1" s="478"/>
      <c r="F1" s="478"/>
      <c r="G1" s="478"/>
      <c r="H1" s="478"/>
      <c r="I1" s="478"/>
    </row>
    <row r="2" spans="1:15" ht="15.75" thickBot="1">
      <c r="A2" s="396"/>
      <c r="B2" s="396"/>
      <c r="C2" s="395"/>
      <c r="D2" s="395"/>
      <c r="E2" s="395"/>
      <c r="F2" s="395"/>
      <c r="G2" s="395"/>
      <c r="H2" s="395"/>
      <c r="I2" s="395"/>
      <c r="J2" s="395"/>
      <c r="K2" s="395"/>
      <c r="L2" s="395"/>
      <c r="M2" s="395"/>
    </row>
    <row r="3" spans="1:15">
      <c r="A3" s="564"/>
      <c r="B3" s="565"/>
      <c r="C3" s="562" t="s">
        <v>269</v>
      </c>
      <c r="D3" s="551" t="s">
        <v>246</v>
      </c>
      <c r="E3" s="553" t="s">
        <v>268</v>
      </c>
      <c r="F3" s="555" t="s">
        <v>245</v>
      </c>
      <c r="G3" s="557" t="s">
        <v>267</v>
      </c>
      <c r="H3" s="559" t="s">
        <v>266</v>
      </c>
      <c r="I3" s="560"/>
      <c r="J3" s="560"/>
      <c r="K3" s="560"/>
      <c r="L3" s="561"/>
      <c r="M3" s="562" t="s">
        <v>252</v>
      </c>
    </row>
    <row r="4" spans="1:15" ht="33.75">
      <c r="A4" s="556"/>
      <c r="B4" s="554"/>
      <c r="C4" s="563"/>
      <c r="D4" s="552" t="s">
        <v>246</v>
      </c>
      <c r="E4" s="554" t="s">
        <v>265</v>
      </c>
      <c r="F4" s="556" t="s">
        <v>245</v>
      </c>
      <c r="G4" s="558" t="s">
        <v>264</v>
      </c>
      <c r="H4" s="394" t="s">
        <v>35</v>
      </c>
      <c r="I4" s="363" t="s">
        <v>36</v>
      </c>
      <c r="J4" s="363" t="s">
        <v>227</v>
      </c>
      <c r="K4" s="363" t="s">
        <v>262</v>
      </c>
      <c r="L4" s="393" t="s">
        <v>263</v>
      </c>
      <c r="M4" s="563"/>
      <c r="N4" s="348"/>
    </row>
    <row r="5" spans="1:15">
      <c r="A5" s="537" t="s">
        <v>1</v>
      </c>
      <c r="B5" s="376" t="s">
        <v>35</v>
      </c>
      <c r="C5" s="390">
        <v>1545.1489999999999</v>
      </c>
      <c r="D5" s="391">
        <v>44.884</v>
      </c>
      <c r="E5" s="347">
        <v>3.66</v>
      </c>
      <c r="F5" s="347">
        <v>64.106999999999999</v>
      </c>
      <c r="G5" s="392">
        <v>2.472</v>
      </c>
      <c r="H5" s="391">
        <v>1479.1569999999999</v>
      </c>
      <c r="I5" s="347">
        <v>14.353999999999999</v>
      </c>
      <c r="J5" s="347">
        <v>0.68600000000000005</v>
      </c>
      <c r="K5" s="347">
        <v>0.20200000000000001</v>
      </c>
      <c r="L5" s="347">
        <f t="shared" ref="L5:L18" si="0">M5-SUM(H5:K5)-D5</f>
        <v>0.26700000000006696</v>
      </c>
      <c r="M5" s="390">
        <v>1539.55</v>
      </c>
      <c r="N5" s="348"/>
      <c r="O5" s="348"/>
    </row>
    <row r="6" spans="1:15">
      <c r="A6" s="537"/>
      <c r="B6" s="372" t="s">
        <v>36</v>
      </c>
      <c r="C6" s="387">
        <v>440.22800000000001</v>
      </c>
      <c r="D6" s="388">
        <v>115.80500000000001</v>
      </c>
      <c r="E6" s="342">
        <v>4.83</v>
      </c>
      <c r="F6" s="342">
        <v>89.138999999999996</v>
      </c>
      <c r="G6" s="389">
        <v>4.8220000000000001</v>
      </c>
      <c r="H6" s="388">
        <v>1.476</v>
      </c>
      <c r="I6" s="342">
        <v>324.56</v>
      </c>
      <c r="J6" s="342">
        <v>0.95799999999999996</v>
      </c>
      <c r="K6" s="342">
        <v>17.071999999999999</v>
      </c>
      <c r="L6" s="342">
        <f t="shared" si="0"/>
        <v>9.1409999999999627</v>
      </c>
      <c r="M6" s="387">
        <v>469.012</v>
      </c>
      <c r="N6" s="348"/>
    </row>
    <row r="7" spans="1:15">
      <c r="A7" s="537"/>
      <c r="B7" s="372" t="s">
        <v>227</v>
      </c>
      <c r="C7" s="387">
        <v>176.41499999999999</v>
      </c>
      <c r="D7" s="388">
        <v>13.819000000000001</v>
      </c>
      <c r="E7" s="342">
        <v>0.50900000000000001</v>
      </c>
      <c r="F7" s="342">
        <v>15.853</v>
      </c>
      <c r="G7" s="389">
        <v>0.53900000000000003</v>
      </c>
      <c r="H7" s="388">
        <v>9.5000000000000001E-2</v>
      </c>
      <c r="I7" s="342">
        <v>0.92800000000000005</v>
      </c>
      <c r="J7" s="342">
        <v>158.69200000000001</v>
      </c>
      <c r="K7" s="342">
        <v>2.3E-2</v>
      </c>
      <c r="L7" s="342">
        <f t="shared" si="0"/>
        <v>0.18400000000001349</v>
      </c>
      <c r="M7" s="387">
        <v>173.74100000000001</v>
      </c>
    </row>
    <row r="8" spans="1:15">
      <c r="A8" s="353"/>
      <c r="B8" s="372" t="s">
        <v>262</v>
      </c>
      <c r="C8" s="387">
        <v>33.207999999999998</v>
      </c>
      <c r="D8" s="388">
        <v>6.6280000000000001</v>
      </c>
      <c r="E8" s="342">
        <v>0.111</v>
      </c>
      <c r="F8" s="342">
        <v>10.433</v>
      </c>
      <c r="G8" s="389">
        <v>0.68799999999999994</v>
      </c>
      <c r="H8" s="388">
        <v>3.0000000000000001E-3</v>
      </c>
      <c r="I8" s="342">
        <v>1.8879999999999999</v>
      </c>
      <c r="J8" s="342">
        <v>0.01</v>
      </c>
      <c r="K8" s="342">
        <v>5.4669999999999996</v>
      </c>
      <c r="L8" s="342">
        <f t="shared" si="0"/>
        <v>6.0000000000011156E-3</v>
      </c>
      <c r="M8" s="387">
        <v>14.002000000000001</v>
      </c>
    </row>
    <row r="9" spans="1:15">
      <c r="A9" s="339"/>
      <c r="B9" s="372"/>
      <c r="C9" s="387"/>
      <c r="D9" s="388"/>
      <c r="E9" s="342"/>
      <c r="F9" s="342"/>
      <c r="G9" s="389"/>
      <c r="H9" s="388"/>
      <c r="I9" s="342"/>
      <c r="J9" s="342"/>
      <c r="K9" s="342"/>
      <c r="L9" s="342">
        <f t="shared" si="0"/>
        <v>0</v>
      </c>
      <c r="M9" s="387"/>
    </row>
    <row r="10" spans="1:15">
      <c r="A10" s="537" t="s">
        <v>2</v>
      </c>
      <c r="B10" s="372" t="s">
        <v>35</v>
      </c>
      <c r="C10" s="387">
        <v>1468.3240000000001</v>
      </c>
      <c r="D10" s="388">
        <v>26.370999999999999</v>
      </c>
      <c r="E10" s="342">
        <v>4.3330000000000002</v>
      </c>
      <c r="F10" s="342">
        <v>72.641000000000005</v>
      </c>
      <c r="G10" s="389">
        <v>3.2589999999999999</v>
      </c>
      <c r="H10" s="388">
        <v>1391.0160000000001</v>
      </c>
      <c r="I10" s="342">
        <v>46.215000000000003</v>
      </c>
      <c r="J10" s="342">
        <v>0.38100000000000001</v>
      </c>
      <c r="K10" s="342">
        <v>2.548</v>
      </c>
      <c r="L10" s="342">
        <f t="shared" si="0"/>
        <v>1.8899999999999686</v>
      </c>
      <c r="M10" s="387">
        <v>1468.421</v>
      </c>
    </row>
    <row r="11" spans="1:15">
      <c r="A11" s="537"/>
      <c r="B11" s="372" t="s">
        <v>36</v>
      </c>
      <c r="C11" s="387">
        <v>391.12900000000002</v>
      </c>
      <c r="D11" s="388">
        <v>139.20400000000001</v>
      </c>
      <c r="E11" s="342">
        <v>5.3979999999999997</v>
      </c>
      <c r="F11" s="342">
        <v>84.992999999999995</v>
      </c>
      <c r="G11" s="389">
        <v>4.7649999999999997</v>
      </c>
      <c r="H11" s="388">
        <v>2.528</v>
      </c>
      <c r="I11" s="342">
        <v>258.29000000000002</v>
      </c>
      <c r="J11" s="342">
        <v>1.673</v>
      </c>
      <c r="K11" s="342">
        <v>5.83</v>
      </c>
      <c r="L11" s="342">
        <f t="shared" si="0"/>
        <v>0.19899999999995543</v>
      </c>
      <c r="M11" s="387">
        <v>407.72399999999999</v>
      </c>
    </row>
    <row r="12" spans="1:15">
      <c r="A12" s="537"/>
      <c r="B12" s="372" t="s">
        <v>227</v>
      </c>
      <c r="C12" s="387">
        <v>59.472000000000001</v>
      </c>
      <c r="D12" s="388">
        <v>9.85</v>
      </c>
      <c r="E12" s="342">
        <v>0.28999999999999998</v>
      </c>
      <c r="F12" s="342">
        <v>8.8439999999999994</v>
      </c>
      <c r="G12" s="389">
        <v>0.22</v>
      </c>
      <c r="H12" s="388">
        <v>0.128</v>
      </c>
      <c r="I12" s="342">
        <v>0.66600000000000004</v>
      </c>
      <c r="J12" s="342">
        <v>48.503</v>
      </c>
      <c r="K12" s="342">
        <v>0.109</v>
      </c>
      <c r="L12" s="342">
        <f t="shared" si="0"/>
        <v>3.4000000000000696E-2</v>
      </c>
      <c r="M12" s="387">
        <v>59.29</v>
      </c>
    </row>
    <row r="13" spans="1:15">
      <c r="A13" s="353"/>
      <c r="B13" s="372" t="s">
        <v>262</v>
      </c>
      <c r="C13" s="387">
        <v>38.595999999999997</v>
      </c>
      <c r="D13" s="388">
        <v>17.957000000000001</v>
      </c>
      <c r="E13" s="342">
        <v>0.14899999999999999</v>
      </c>
      <c r="F13" s="342">
        <v>16.369</v>
      </c>
      <c r="G13" s="389">
        <v>0.23499999999999999</v>
      </c>
      <c r="H13" s="388">
        <v>1.9E-2</v>
      </c>
      <c r="I13" s="342">
        <v>0.75600000000000001</v>
      </c>
      <c r="J13" s="342">
        <v>4.4999999999999998E-2</v>
      </c>
      <c r="K13" s="342">
        <v>13.733000000000001</v>
      </c>
      <c r="L13" s="342">
        <f t="shared" si="0"/>
        <v>1.0000000000001563E-2</v>
      </c>
      <c r="M13" s="387">
        <v>32.520000000000003</v>
      </c>
    </row>
    <row r="14" spans="1:15">
      <c r="A14" s="339"/>
      <c r="B14" s="372"/>
      <c r="C14" s="387"/>
      <c r="D14" s="388"/>
      <c r="E14" s="342"/>
      <c r="F14" s="342"/>
      <c r="G14" s="389"/>
      <c r="H14" s="388"/>
      <c r="I14" s="342"/>
      <c r="J14" s="342"/>
      <c r="K14" s="342"/>
      <c r="L14" s="342">
        <f t="shared" si="0"/>
        <v>0</v>
      </c>
      <c r="M14" s="387"/>
    </row>
    <row r="15" spans="1:15">
      <c r="A15" s="537" t="s">
        <v>3</v>
      </c>
      <c r="B15" s="372" t="s">
        <v>35</v>
      </c>
      <c r="C15" s="387">
        <v>816.57100000000003</v>
      </c>
      <c r="D15" s="388">
        <v>11.606</v>
      </c>
      <c r="E15" s="342">
        <v>1.2470000000000001</v>
      </c>
      <c r="F15" s="342">
        <v>48.405999999999999</v>
      </c>
      <c r="G15" s="389">
        <v>3.5019999999999998</v>
      </c>
      <c r="H15" s="388">
        <v>766.51199999999994</v>
      </c>
      <c r="I15" s="342">
        <v>32.131</v>
      </c>
      <c r="J15" s="342">
        <v>8.4000000000000005E-2</v>
      </c>
      <c r="K15" s="342">
        <v>0.123</v>
      </c>
      <c r="L15" s="342">
        <f t="shared" si="0"/>
        <v>1.5000000000094715E-2</v>
      </c>
      <c r="M15" s="387">
        <v>810.471</v>
      </c>
    </row>
    <row r="16" spans="1:15">
      <c r="A16" s="537"/>
      <c r="B16" s="372" t="s">
        <v>36</v>
      </c>
      <c r="C16" s="387">
        <v>239.10599999999999</v>
      </c>
      <c r="D16" s="388">
        <v>82.244</v>
      </c>
      <c r="E16" s="342">
        <v>2.911</v>
      </c>
      <c r="F16" s="342">
        <v>43.594999999999999</v>
      </c>
      <c r="G16" s="389">
        <v>2.306</v>
      </c>
      <c r="H16" s="388">
        <v>1.5860000000000001</v>
      </c>
      <c r="I16" s="342">
        <v>162.17699999999999</v>
      </c>
      <c r="J16" s="342">
        <v>0.30399999999999999</v>
      </c>
      <c r="K16" s="342">
        <v>1.575</v>
      </c>
      <c r="L16" s="342">
        <f t="shared" si="0"/>
        <v>0.12299999999999045</v>
      </c>
      <c r="M16" s="387">
        <v>248.00899999999999</v>
      </c>
    </row>
    <row r="17" spans="1:13">
      <c r="A17" s="537"/>
      <c r="B17" s="372" t="s">
        <v>227</v>
      </c>
      <c r="C17" s="387">
        <v>123.374</v>
      </c>
      <c r="D17" s="388">
        <v>18.207999999999998</v>
      </c>
      <c r="E17" s="342">
        <v>1.4370000000000001</v>
      </c>
      <c r="F17" s="342">
        <v>16.341000000000001</v>
      </c>
      <c r="G17" s="389">
        <v>2.028</v>
      </c>
      <c r="H17" s="388">
        <v>4.2000000000000003E-2</v>
      </c>
      <c r="I17" s="342">
        <v>0.83299999999999996</v>
      </c>
      <c r="J17" s="342">
        <v>105.69199999999999</v>
      </c>
      <c r="K17" s="342">
        <v>7.0000000000000001E-3</v>
      </c>
      <c r="L17" s="342">
        <f t="shared" si="0"/>
        <v>1.0760000000000076</v>
      </c>
      <c r="M17" s="387">
        <v>125.858</v>
      </c>
    </row>
    <row r="18" spans="1:13" ht="15.75" thickBot="1">
      <c r="A18" s="545"/>
      <c r="B18" s="386" t="s">
        <v>262</v>
      </c>
      <c r="C18" s="383">
        <v>6.8410000000000002</v>
      </c>
      <c r="D18" s="384">
        <v>2.617</v>
      </c>
      <c r="E18" s="331">
        <v>3.6999999999999998E-2</v>
      </c>
      <c r="F18" s="331">
        <v>2.7989999999999999</v>
      </c>
      <c r="G18" s="385">
        <v>7.5999999999999998E-2</v>
      </c>
      <c r="H18" s="384">
        <v>5.0000000000000001E-3</v>
      </c>
      <c r="I18" s="331">
        <v>0.248</v>
      </c>
      <c r="J18" s="331">
        <v>3.0000000000000001E-3</v>
      </c>
      <c r="K18" s="331">
        <v>2.335</v>
      </c>
      <c r="L18" s="331">
        <f t="shared" si="0"/>
        <v>0</v>
      </c>
      <c r="M18" s="383">
        <v>5.2080000000000002</v>
      </c>
    </row>
    <row r="19" spans="1:13">
      <c r="A19" s="169" t="s">
        <v>236</v>
      </c>
      <c r="B19" s="168"/>
      <c r="C19" s="168"/>
      <c r="D19" s="168"/>
      <c r="E19" s="168"/>
      <c r="F19" s="168"/>
      <c r="H19" s="171"/>
      <c r="I19" s="171"/>
      <c r="J19" s="171"/>
      <c r="K19" s="171"/>
    </row>
    <row r="20" spans="1:13">
      <c r="A20" s="169" t="s">
        <v>282</v>
      </c>
      <c r="B20" s="169"/>
      <c r="C20" s="169"/>
      <c r="D20" s="169"/>
      <c r="E20" s="169"/>
      <c r="F20" s="168"/>
      <c r="H20" s="171"/>
      <c r="I20" s="171"/>
      <c r="J20" s="171"/>
      <c r="K20" s="171"/>
    </row>
    <row r="21" spans="1:13" ht="47.25" customHeight="1">
      <c r="A21" s="468" t="s">
        <v>281</v>
      </c>
      <c r="B21" s="468"/>
      <c r="C21" s="468"/>
      <c r="D21" s="468"/>
      <c r="E21" s="468"/>
      <c r="F21" s="468"/>
      <c r="G21" s="468"/>
      <c r="H21" s="468"/>
      <c r="I21" s="468"/>
      <c r="J21" s="468"/>
    </row>
    <row r="22" spans="1:13" ht="29.25" customHeight="1">
      <c r="A22" s="468" t="s">
        <v>283</v>
      </c>
      <c r="B22" s="468"/>
      <c r="C22" s="468"/>
      <c r="D22" s="468"/>
      <c r="E22" s="468"/>
      <c r="F22" s="468"/>
      <c r="G22" s="468"/>
      <c r="H22" s="468"/>
      <c r="I22" s="468"/>
      <c r="J22" s="468"/>
    </row>
    <row r="23" spans="1:13">
      <c r="E23" s="348"/>
    </row>
    <row r="24" spans="1:13">
      <c r="E24" s="348"/>
    </row>
    <row r="25" spans="1:13">
      <c r="E25" s="348"/>
    </row>
  </sheetData>
  <mergeCells count="15">
    <mergeCell ref="M3:M4"/>
    <mergeCell ref="A21:J21"/>
    <mergeCell ref="A22:J22"/>
    <mergeCell ref="A1:I1"/>
    <mergeCell ref="A5:A7"/>
    <mergeCell ref="A10:A12"/>
    <mergeCell ref="A15:A18"/>
    <mergeCell ref="C3:C4"/>
    <mergeCell ref="A3:A4"/>
    <mergeCell ref="B3:B4"/>
    <mergeCell ref="D3:D4"/>
    <mergeCell ref="E3:E4"/>
    <mergeCell ref="F3:F4"/>
    <mergeCell ref="G3:G4"/>
    <mergeCell ref="H3:L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tabSelected="1" topLeftCell="A121" zoomScale="85" zoomScaleNormal="85" workbookViewId="0">
      <selection activeCell="F192" sqref="F192"/>
    </sheetView>
  </sheetViews>
  <sheetFormatPr baseColWidth="10" defaultRowHeight="15"/>
  <cols>
    <col min="1" max="1" width="11.140625" style="171" customWidth="1"/>
    <col min="2" max="2" width="28.42578125" style="171" bestFit="1" customWidth="1"/>
    <col min="3" max="3" width="11.42578125" style="171"/>
    <col min="4" max="4" width="15" style="171" bestFit="1" customWidth="1"/>
    <col min="5" max="16384" width="11.42578125" style="171"/>
  </cols>
  <sheetData>
    <row r="1" spans="1:14" ht="32.25" customHeight="1" thickBot="1">
      <c r="A1" s="547" t="s">
        <v>284</v>
      </c>
      <c r="B1" s="547"/>
      <c r="C1" s="547"/>
      <c r="D1" s="547"/>
      <c r="E1" s="547"/>
      <c r="F1" s="547"/>
      <c r="G1" s="547"/>
      <c r="H1" s="547"/>
      <c r="I1" s="547"/>
    </row>
    <row r="2" spans="1:14">
      <c r="A2" s="571" t="s">
        <v>278</v>
      </c>
      <c r="B2" s="573" t="s">
        <v>277</v>
      </c>
      <c r="C2" s="573" t="s">
        <v>258</v>
      </c>
      <c r="D2" s="573" t="s">
        <v>276</v>
      </c>
      <c r="E2" s="566" t="s">
        <v>269</v>
      </c>
      <c r="F2" s="555" t="s">
        <v>246</v>
      </c>
      <c r="G2" s="553" t="s">
        <v>265</v>
      </c>
      <c r="H2" s="555" t="s">
        <v>245</v>
      </c>
      <c r="I2" s="557" t="s">
        <v>264</v>
      </c>
      <c r="J2" s="574" t="s">
        <v>266</v>
      </c>
      <c r="K2" s="574"/>
      <c r="L2" s="574"/>
      <c r="M2" s="575"/>
      <c r="N2" s="571" t="s">
        <v>252</v>
      </c>
    </row>
    <row r="3" spans="1:14" ht="33.75">
      <c r="A3" s="572" t="s">
        <v>278</v>
      </c>
      <c r="B3" s="567" t="s">
        <v>277</v>
      </c>
      <c r="C3" s="567" t="s">
        <v>258</v>
      </c>
      <c r="D3" s="567" t="s">
        <v>276</v>
      </c>
      <c r="E3" s="567"/>
      <c r="F3" s="568" t="s">
        <v>246</v>
      </c>
      <c r="G3" s="569" t="s">
        <v>265</v>
      </c>
      <c r="H3" s="568" t="s">
        <v>245</v>
      </c>
      <c r="I3" s="570" t="s">
        <v>264</v>
      </c>
      <c r="J3" s="363" t="s">
        <v>35</v>
      </c>
      <c r="K3" s="363" t="s">
        <v>36</v>
      </c>
      <c r="L3" s="363" t="s">
        <v>227</v>
      </c>
      <c r="M3" s="393" t="s">
        <v>262</v>
      </c>
      <c r="N3" s="567" t="s">
        <v>252</v>
      </c>
    </row>
    <row r="4" spans="1:14">
      <c r="A4" s="407" t="s">
        <v>7</v>
      </c>
      <c r="B4" s="407" t="s">
        <v>35</v>
      </c>
      <c r="C4" s="407" t="s">
        <v>230</v>
      </c>
      <c r="D4" s="407" t="s">
        <v>275</v>
      </c>
      <c r="E4" s="402">
        <v>78335</v>
      </c>
      <c r="F4" s="405">
        <v>12190</v>
      </c>
      <c r="G4" s="404">
        <v>284</v>
      </c>
      <c r="H4" s="404">
        <v>2407</v>
      </c>
      <c r="I4" s="403">
        <v>172</v>
      </c>
      <c r="J4" s="405">
        <v>61576</v>
      </c>
      <c r="K4" s="404">
        <v>3032</v>
      </c>
      <c r="L4" s="404">
        <v>256</v>
      </c>
      <c r="M4" s="403">
        <v>55</v>
      </c>
      <c r="N4" s="402">
        <v>77110</v>
      </c>
    </row>
    <row r="5" spans="1:14">
      <c r="A5" s="407" t="s">
        <v>7</v>
      </c>
      <c r="B5" s="407" t="s">
        <v>35</v>
      </c>
      <c r="C5" s="407" t="s">
        <v>230</v>
      </c>
      <c r="D5" s="407" t="s">
        <v>274</v>
      </c>
      <c r="E5" s="402">
        <v>214886</v>
      </c>
      <c r="F5" s="405">
        <v>8205</v>
      </c>
      <c r="G5" s="404">
        <v>784</v>
      </c>
      <c r="H5" s="404">
        <v>5479</v>
      </c>
      <c r="I5" s="403">
        <v>427</v>
      </c>
      <c r="J5" s="405">
        <v>195183</v>
      </c>
      <c r="K5" s="404">
        <v>3067</v>
      </c>
      <c r="L5" s="404">
        <v>111</v>
      </c>
      <c r="M5" s="403">
        <v>32</v>
      </c>
      <c r="N5" s="402">
        <v>206599</v>
      </c>
    </row>
    <row r="6" spans="1:14">
      <c r="A6" s="407" t="s">
        <v>7</v>
      </c>
      <c r="B6" s="407" t="s">
        <v>35</v>
      </c>
      <c r="C6" s="407" t="s">
        <v>230</v>
      </c>
      <c r="D6" s="407" t="s">
        <v>273</v>
      </c>
      <c r="E6" s="402">
        <v>315006</v>
      </c>
      <c r="F6" s="405">
        <v>5452</v>
      </c>
      <c r="G6" s="404">
        <v>915</v>
      </c>
      <c r="H6" s="404">
        <v>4415</v>
      </c>
      <c r="I6" s="403">
        <v>495</v>
      </c>
      <c r="J6" s="405">
        <v>307840</v>
      </c>
      <c r="K6" s="404">
        <v>1917</v>
      </c>
      <c r="L6" s="404">
        <v>82</v>
      </c>
      <c r="M6" s="403">
        <v>16</v>
      </c>
      <c r="N6" s="402">
        <v>315308</v>
      </c>
    </row>
    <row r="7" spans="1:14">
      <c r="A7" s="407" t="s">
        <v>7</v>
      </c>
      <c r="B7" s="407" t="s">
        <v>35</v>
      </c>
      <c r="C7" s="407" t="s">
        <v>230</v>
      </c>
      <c r="D7" s="407" t="s">
        <v>272</v>
      </c>
      <c r="E7" s="402">
        <v>331189</v>
      </c>
      <c r="F7" s="405">
        <v>2888</v>
      </c>
      <c r="G7" s="404">
        <v>444</v>
      </c>
      <c r="H7" s="404">
        <v>26397</v>
      </c>
      <c r="I7" s="403">
        <v>336</v>
      </c>
      <c r="J7" s="405">
        <v>335428</v>
      </c>
      <c r="K7" s="404">
        <v>702</v>
      </c>
      <c r="L7" s="404">
        <v>25</v>
      </c>
      <c r="M7" s="403">
        <v>12</v>
      </c>
      <c r="N7" s="402">
        <v>339056</v>
      </c>
    </row>
    <row r="8" spans="1:14">
      <c r="A8" s="407" t="s">
        <v>7</v>
      </c>
      <c r="B8" s="407" t="s">
        <v>35</v>
      </c>
      <c r="C8" s="407" t="s">
        <v>230</v>
      </c>
      <c r="D8" s="407" t="s">
        <v>0</v>
      </c>
      <c r="E8" s="402">
        <v>939416</v>
      </c>
      <c r="F8" s="405">
        <v>28735</v>
      </c>
      <c r="G8" s="404">
        <v>2427</v>
      </c>
      <c r="H8" s="404">
        <v>38698</v>
      </c>
      <c r="I8" s="403">
        <v>1430</v>
      </c>
      <c r="J8" s="405">
        <v>900027</v>
      </c>
      <c r="K8" s="404">
        <v>8718</v>
      </c>
      <c r="L8" s="404">
        <v>474</v>
      </c>
      <c r="M8" s="403">
        <v>115</v>
      </c>
      <c r="N8" s="402">
        <v>938073</v>
      </c>
    </row>
    <row r="9" spans="1:14">
      <c r="A9" s="407" t="s">
        <v>7</v>
      </c>
      <c r="B9" s="407" t="s">
        <v>35</v>
      </c>
      <c r="C9" s="407" t="s">
        <v>229</v>
      </c>
      <c r="D9" s="407" t="s">
        <v>275</v>
      </c>
      <c r="E9" s="402">
        <v>43176</v>
      </c>
      <c r="F9" s="405">
        <v>6571</v>
      </c>
      <c r="G9" s="404">
        <v>127</v>
      </c>
      <c r="H9" s="404">
        <v>1683</v>
      </c>
      <c r="I9" s="403">
        <v>102</v>
      </c>
      <c r="J9" s="405">
        <v>33591</v>
      </c>
      <c r="K9" s="404">
        <v>2259</v>
      </c>
      <c r="L9" s="404">
        <v>111</v>
      </c>
      <c r="M9" s="403">
        <v>73</v>
      </c>
      <c r="N9" s="402">
        <v>42695</v>
      </c>
    </row>
    <row r="10" spans="1:14">
      <c r="A10" s="407" t="s">
        <v>7</v>
      </c>
      <c r="B10" s="407" t="s">
        <v>35</v>
      </c>
      <c r="C10" s="407" t="s">
        <v>229</v>
      </c>
      <c r="D10" s="407" t="s">
        <v>274</v>
      </c>
      <c r="E10" s="402">
        <v>118100</v>
      </c>
      <c r="F10" s="405">
        <v>3722</v>
      </c>
      <c r="G10" s="404">
        <v>391</v>
      </c>
      <c r="H10" s="404">
        <v>2352</v>
      </c>
      <c r="I10" s="403">
        <v>297</v>
      </c>
      <c r="J10" s="405">
        <v>106642</v>
      </c>
      <c r="K10" s="404">
        <v>1890</v>
      </c>
      <c r="L10" s="404">
        <v>42</v>
      </c>
      <c r="M10" s="403">
        <v>11</v>
      </c>
      <c r="N10" s="402">
        <v>112373</v>
      </c>
    </row>
    <row r="11" spans="1:14">
      <c r="A11" s="407" t="s">
        <v>7</v>
      </c>
      <c r="B11" s="407" t="s">
        <v>35</v>
      </c>
      <c r="C11" s="407" t="s">
        <v>229</v>
      </c>
      <c r="D11" s="407" t="s">
        <v>273</v>
      </c>
      <c r="E11" s="402">
        <v>215901</v>
      </c>
      <c r="F11" s="405">
        <v>3644</v>
      </c>
      <c r="G11" s="404">
        <v>441</v>
      </c>
      <c r="H11" s="404">
        <v>2892</v>
      </c>
      <c r="I11" s="403">
        <v>353</v>
      </c>
      <c r="J11" s="405">
        <v>208007</v>
      </c>
      <c r="K11" s="404">
        <v>1017</v>
      </c>
      <c r="L11" s="404">
        <v>34</v>
      </c>
      <c r="M11" s="403">
        <v>3</v>
      </c>
      <c r="N11" s="402">
        <v>212772</v>
      </c>
    </row>
    <row r="12" spans="1:14">
      <c r="A12" s="407" t="s">
        <v>7</v>
      </c>
      <c r="B12" s="407" t="s">
        <v>35</v>
      </c>
      <c r="C12" s="407" t="s">
        <v>229</v>
      </c>
      <c r="D12" s="407" t="s">
        <v>272</v>
      </c>
      <c r="E12" s="402">
        <v>228556</v>
      </c>
      <c r="F12" s="405">
        <v>2212</v>
      </c>
      <c r="G12" s="404">
        <v>274</v>
      </c>
      <c r="H12" s="404">
        <v>18482</v>
      </c>
      <c r="I12" s="403">
        <v>290</v>
      </c>
      <c r="J12" s="405">
        <v>230890</v>
      </c>
      <c r="K12" s="404">
        <v>470</v>
      </c>
      <c r="L12" s="404">
        <v>25</v>
      </c>
      <c r="M12" s="403" t="s">
        <v>271</v>
      </c>
      <c r="N12" s="402">
        <v>233637</v>
      </c>
    </row>
    <row r="13" spans="1:14">
      <c r="A13" s="407" t="s">
        <v>7</v>
      </c>
      <c r="B13" s="407" t="s">
        <v>35</v>
      </c>
      <c r="C13" s="407" t="s">
        <v>229</v>
      </c>
      <c r="D13" s="407" t="s">
        <v>0</v>
      </c>
      <c r="E13" s="402">
        <v>605733</v>
      </c>
      <c r="F13" s="405">
        <v>16149</v>
      </c>
      <c r="G13" s="404">
        <v>1233</v>
      </c>
      <c r="H13" s="404">
        <v>25409</v>
      </c>
      <c r="I13" s="403">
        <v>1042</v>
      </c>
      <c r="J13" s="405">
        <v>579130</v>
      </c>
      <c r="K13" s="404">
        <v>5636</v>
      </c>
      <c r="L13" s="404">
        <v>212</v>
      </c>
      <c r="M13" s="403">
        <v>87</v>
      </c>
      <c r="N13" s="402">
        <v>601477</v>
      </c>
    </row>
    <row r="14" spans="1:14">
      <c r="A14" s="407" t="s">
        <v>7</v>
      </c>
      <c r="B14" s="407" t="s">
        <v>35</v>
      </c>
      <c r="C14" s="407" t="s">
        <v>0</v>
      </c>
      <c r="D14" s="407" t="s">
        <v>275</v>
      </c>
      <c r="E14" s="402">
        <v>121511</v>
      </c>
      <c r="F14" s="405">
        <v>18761</v>
      </c>
      <c r="G14" s="404">
        <v>411</v>
      </c>
      <c r="H14" s="404">
        <v>4090</v>
      </c>
      <c r="I14" s="403">
        <v>274</v>
      </c>
      <c r="J14" s="405">
        <v>95167</v>
      </c>
      <c r="K14" s="404">
        <v>5291</v>
      </c>
      <c r="L14" s="404">
        <v>367</v>
      </c>
      <c r="M14" s="403">
        <v>128</v>
      </c>
      <c r="N14" s="402">
        <v>119805</v>
      </c>
    </row>
    <row r="15" spans="1:14">
      <c r="A15" s="407" t="s">
        <v>7</v>
      </c>
      <c r="B15" s="407" t="s">
        <v>35</v>
      </c>
      <c r="C15" s="407" t="s">
        <v>0</v>
      </c>
      <c r="D15" s="407" t="s">
        <v>274</v>
      </c>
      <c r="E15" s="402">
        <v>332986</v>
      </c>
      <c r="F15" s="405">
        <v>11927</v>
      </c>
      <c r="G15" s="404">
        <v>1175</v>
      </c>
      <c r="H15" s="404">
        <v>7831</v>
      </c>
      <c r="I15" s="403">
        <v>724</v>
      </c>
      <c r="J15" s="405">
        <v>301825</v>
      </c>
      <c r="K15" s="404">
        <v>4957</v>
      </c>
      <c r="L15" s="404">
        <v>153</v>
      </c>
      <c r="M15" s="403">
        <v>43</v>
      </c>
      <c r="N15" s="402">
        <v>318972</v>
      </c>
    </row>
    <row r="16" spans="1:14">
      <c r="A16" s="407" t="s">
        <v>7</v>
      </c>
      <c r="B16" s="407" t="s">
        <v>35</v>
      </c>
      <c r="C16" s="407" t="s">
        <v>0</v>
      </c>
      <c r="D16" s="407" t="s">
        <v>273</v>
      </c>
      <c r="E16" s="402">
        <v>530907</v>
      </c>
      <c r="F16" s="405">
        <v>9096</v>
      </c>
      <c r="G16" s="404">
        <v>1356</v>
      </c>
      <c r="H16" s="404">
        <v>7307</v>
      </c>
      <c r="I16" s="403">
        <v>848</v>
      </c>
      <c r="J16" s="405">
        <v>515847</v>
      </c>
      <c r="K16" s="404">
        <v>2934</v>
      </c>
      <c r="L16" s="404">
        <v>116</v>
      </c>
      <c r="M16" s="403">
        <v>19</v>
      </c>
      <c r="N16" s="402">
        <v>528080</v>
      </c>
    </row>
    <row r="17" spans="1:14">
      <c r="A17" s="407" t="s">
        <v>7</v>
      </c>
      <c r="B17" s="407" t="s">
        <v>35</v>
      </c>
      <c r="C17" s="407" t="s">
        <v>0</v>
      </c>
      <c r="D17" s="407" t="s">
        <v>272</v>
      </c>
      <c r="E17" s="402">
        <v>559745</v>
      </c>
      <c r="F17" s="405">
        <v>5100</v>
      </c>
      <c r="G17" s="404">
        <v>718</v>
      </c>
      <c r="H17" s="404">
        <v>44879</v>
      </c>
      <c r="I17" s="403">
        <v>626</v>
      </c>
      <c r="J17" s="405">
        <v>566318</v>
      </c>
      <c r="K17" s="404">
        <v>1172</v>
      </c>
      <c r="L17" s="404">
        <v>50</v>
      </c>
      <c r="M17" s="403">
        <v>12</v>
      </c>
      <c r="N17" s="402">
        <v>572693</v>
      </c>
    </row>
    <row r="18" spans="1:14">
      <c r="A18" s="407" t="s">
        <v>7</v>
      </c>
      <c r="B18" s="407" t="s">
        <v>35</v>
      </c>
      <c r="C18" s="407" t="s">
        <v>0</v>
      </c>
      <c r="D18" s="407" t="s">
        <v>0</v>
      </c>
      <c r="E18" s="402">
        <v>1545149</v>
      </c>
      <c r="F18" s="405">
        <v>44884</v>
      </c>
      <c r="G18" s="404">
        <v>3660</v>
      </c>
      <c r="H18" s="404">
        <v>64107</v>
      </c>
      <c r="I18" s="403">
        <v>2472</v>
      </c>
      <c r="J18" s="405">
        <v>1479157</v>
      </c>
      <c r="K18" s="404">
        <v>14354</v>
      </c>
      <c r="L18" s="404">
        <v>686</v>
      </c>
      <c r="M18" s="403">
        <v>202</v>
      </c>
      <c r="N18" s="402">
        <v>1539550</v>
      </c>
    </row>
    <row r="19" spans="1:14">
      <c r="A19" s="407" t="s">
        <v>7</v>
      </c>
      <c r="B19" s="407" t="s">
        <v>36</v>
      </c>
      <c r="C19" s="407" t="s">
        <v>230</v>
      </c>
      <c r="D19" s="407" t="s">
        <v>275</v>
      </c>
      <c r="E19" s="402">
        <v>65230</v>
      </c>
      <c r="F19" s="405">
        <v>30588</v>
      </c>
      <c r="G19" s="404">
        <v>1019</v>
      </c>
      <c r="H19" s="404">
        <v>18885</v>
      </c>
      <c r="I19" s="403">
        <v>1045</v>
      </c>
      <c r="J19" s="405">
        <v>246</v>
      </c>
      <c r="K19" s="404">
        <v>34465</v>
      </c>
      <c r="L19" s="404">
        <v>369</v>
      </c>
      <c r="M19" s="403">
        <v>1309</v>
      </c>
      <c r="N19" s="402">
        <v>67083</v>
      </c>
    </row>
    <row r="20" spans="1:14">
      <c r="A20" s="407" t="s">
        <v>7</v>
      </c>
      <c r="B20" s="407" t="s">
        <v>36</v>
      </c>
      <c r="C20" s="407" t="s">
        <v>230</v>
      </c>
      <c r="D20" s="407" t="s">
        <v>274</v>
      </c>
      <c r="E20" s="402">
        <v>73204</v>
      </c>
      <c r="F20" s="405">
        <v>20170</v>
      </c>
      <c r="G20" s="404">
        <v>1247</v>
      </c>
      <c r="H20" s="404">
        <v>16086</v>
      </c>
      <c r="I20" s="403">
        <v>1316</v>
      </c>
      <c r="J20" s="405">
        <v>109</v>
      </c>
      <c r="K20" s="404">
        <v>54149</v>
      </c>
      <c r="L20" s="404">
        <v>85</v>
      </c>
      <c r="M20" s="403">
        <v>3088</v>
      </c>
      <c r="N20" s="402">
        <v>77722</v>
      </c>
    </row>
    <row r="21" spans="1:14">
      <c r="A21" s="407" t="s">
        <v>7</v>
      </c>
      <c r="B21" s="407" t="s">
        <v>36</v>
      </c>
      <c r="C21" s="407" t="s">
        <v>230</v>
      </c>
      <c r="D21" s="407" t="s">
        <v>273</v>
      </c>
      <c r="E21" s="402">
        <v>71236</v>
      </c>
      <c r="F21" s="405">
        <v>13347</v>
      </c>
      <c r="G21" s="404">
        <v>616</v>
      </c>
      <c r="H21" s="404">
        <v>8329</v>
      </c>
      <c r="I21" s="403">
        <v>538</v>
      </c>
      <c r="J21" s="405">
        <v>79</v>
      </c>
      <c r="K21" s="404">
        <v>61312</v>
      </c>
      <c r="L21" s="404">
        <v>86</v>
      </c>
      <c r="M21" s="403">
        <v>3985</v>
      </c>
      <c r="N21" s="402">
        <v>78830</v>
      </c>
    </row>
    <row r="22" spans="1:14">
      <c r="A22" s="407" t="s">
        <v>7</v>
      </c>
      <c r="B22" s="407" t="s">
        <v>36</v>
      </c>
      <c r="C22" s="407" t="s">
        <v>230</v>
      </c>
      <c r="D22" s="407" t="s">
        <v>272</v>
      </c>
      <c r="E22" s="402">
        <v>68293</v>
      </c>
      <c r="F22" s="405">
        <v>10310</v>
      </c>
      <c r="G22" s="404">
        <v>427</v>
      </c>
      <c r="H22" s="404">
        <v>10039</v>
      </c>
      <c r="I22" s="403">
        <v>289</v>
      </c>
      <c r="J22" s="405">
        <v>200</v>
      </c>
      <c r="K22" s="404">
        <v>63879</v>
      </c>
      <c r="L22" s="404">
        <v>52</v>
      </c>
      <c r="M22" s="403">
        <v>7200</v>
      </c>
      <c r="N22" s="402">
        <v>81667</v>
      </c>
    </row>
    <row r="23" spans="1:14">
      <c r="A23" s="407" t="s">
        <v>7</v>
      </c>
      <c r="B23" s="407" t="s">
        <v>36</v>
      </c>
      <c r="C23" s="407" t="s">
        <v>230</v>
      </c>
      <c r="D23" s="407" t="s">
        <v>0</v>
      </c>
      <c r="E23" s="402">
        <v>277963</v>
      </c>
      <c r="F23" s="405">
        <v>74415</v>
      </c>
      <c r="G23" s="404">
        <v>3309</v>
      </c>
      <c r="H23" s="404">
        <v>53339</v>
      </c>
      <c r="I23" s="403">
        <v>3188</v>
      </c>
      <c r="J23" s="405">
        <v>634</v>
      </c>
      <c r="K23" s="404">
        <v>213805</v>
      </c>
      <c r="L23" s="404">
        <v>592</v>
      </c>
      <c r="M23" s="403">
        <v>15582</v>
      </c>
      <c r="N23" s="402">
        <v>305302</v>
      </c>
    </row>
    <row r="24" spans="1:14">
      <c r="A24" s="407" t="s">
        <v>7</v>
      </c>
      <c r="B24" s="407" t="s">
        <v>36</v>
      </c>
      <c r="C24" s="407" t="s">
        <v>229</v>
      </c>
      <c r="D24" s="407" t="s">
        <v>275</v>
      </c>
      <c r="E24" s="402">
        <v>58434</v>
      </c>
      <c r="F24" s="405">
        <v>21838</v>
      </c>
      <c r="G24" s="404">
        <v>546</v>
      </c>
      <c r="H24" s="404">
        <v>14970</v>
      </c>
      <c r="I24" s="403">
        <v>556</v>
      </c>
      <c r="J24" s="405">
        <v>343</v>
      </c>
      <c r="K24" s="404">
        <v>28910</v>
      </c>
      <c r="L24" s="404">
        <v>231</v>
      </c>
      <c r="M24" s="403">
        <v>553</v>
      </c>
      <c r="N24" s="402">
        <v>58100</v>
      </c>
    </row>
    <row r="25" spans="1:14">
      <c r="A25" s="407" t="s">
        <v>7</v>
      </c>
      <c r="B25" s="407" t="s">
        <v>36</v>
      </c>
      <c r="C25" s="407" t="s">
        <v>229</v>
      </c>
      <c r="D25" s="407" t="s">
        <v>274</v>
      </c>
      <c r="E25" s="402">
        <v>38506</v>
      </c>
      <c r="F25" s="405">
        <v>9411</v>
      </c>
      <c r="G25" s="404">
        <v>711</v>
      </c>
      <c r="H25" s="404">
        <v>10384</v>
      </c>
      <c r="I25" s="403">
        <v>769</v>
      </c>
      <c r="J25" s="405">
        <v>75</v>
      </c>
      <c r="K25" s="404">
        <v>26372</v>
      </c>
      <c r="L25" s="404">
        <v>73</v>
      </c>
      <c r="M25" s="403">
        <v>244</v>
      </c>
      <c r="N25" s="402">
        <v>38234</v>
      </c>
    </row>
    <row r="26" spans="1:14">
      <c r="A26" s="407" t="s">
        <v>7</v>
      </c>
      <c r="B26" s="407" t="s">
        <v>36</v>
      </c>
      <c r="C26" s="407" t="s">
        <v>229</v>
      </c>
      <c r="D26" s="407" t="s">
        <v>273</v>
      </c>
      <c r="E26" s="402">
        <v>29291</v>
      </c>
      <c r="F26" s="405">
        <v>4848</v>
      </c>
      <c r="G26" s="404">
        <v>147</v>
      </c>
      <c r="H26" s="404">
        <v>3909</v>
      </c>
      <c r="I26" s="403">
        <v>175</v>
      </c>
      <c r="J26" s="405">
        <v>72</v>
      </c>
      <c r="K26" s="404">
        <v>23967</v>
      </c>
      <c r="L26" s="404">
        <v>28</v>
      </c>
      <c r="M26" s="403">
        <v>214</v>
      </c>
      <c r="N26" s="402">
        <v>29466</v>
      </c>
    </row>
    <row r="27" spans="1:14">
      <c r="A27" s="407" t="s">
        <v>7</v>
      </c>
      <c r="B27" s="407" t="s">
        <v>36</v>
      </c>
      <c r="C27" s="407" t="s">
        <v>229</v>
      </c>
      <c r="D27" s="407" t="s">
        <v>272</v>
      </c>
      <c r="E27" s="402">
        <v>36034</v>
      </c>
      <c r="F27" s="405">
        <v>5293</v>
      </c>
      <c r="G27" s="404">
        <v>117</v>
      </c>
      <c r="H27" s="404">
        <v>6537</v>
      </c>
      <c r="I27" s="403">
        <v>134</v>
      </c>
      <c r="J27" s="405">
        <v>352</v>
      </c>
      <c r="K27" s="404">
        <v>31506</v>
      </c>
      <c r="L27" s="404">
        <v>34</v>
      </c>
      <c r="M27" s="403">
        <v>479</v>
      </c>
      <c r="N27" s="402">
        <v>37910</v>
      </c>
    </row>
    <row r="28" spans="1:14">
      <c r="A28" s="407" t="s">
        <v>7</v>
      </c>
      <c r="B28" s="407" t="s">
        <v>36</v>
      </c>
      <c r="C28" s="407" t="s">
        <v>229</v>
      </c>
      <c r="D28" s="407" t="s">
        <v>0</v>
      </c>
      <c r="E28" s="402">
        <v>162265</v>
      </c>
      <c r="F28" s="405">
        <v>41390</v>
      </c>
      <c r="G28" s="404">
        <v>1521</v>
      </c>
      <c r="H28" s="404">
        <v>35800</v>
      </c>
      <c r="I28" s="403">
        <v>1634</v>
      </c>
      <c r="J28" s="405">
        <v>842</v>
      </c>
      <c r="K28" s="404">
        <v>110755</v>
      </c>
      <c r="L28" s="404">
        <v>366</v>
      </c>
      <c r="M28" s="403">
        <v>1490</v>
      </c>
      <c r="N28" s="402">
        <v>163710</v>
      </c>
    </row>
    <row r="29" spans="1:14">
      <c r="A29" s="407" t="s">
        <v>7</v>
      </c>
      <c r="B29" s="407" t="s">
        <v>36</v>
      </c>
      <c r="C29" s="407" t="s">
        <v>0</v>
      </c>
      <c r="D29" s="407" t="s">
        <v>275</v>
      </c>
      <c r="E29" s="402">
        <v>123664</v>
      </c>
      <c r="F29" s="405">
        <v>52426</v>
      </c>
      <c r="G29" s="404">
        <v>1565</v>
      </c>
      <c r="H29" s="404">
        <v>33855</v>
      </c>
      <c r="I29" s="403">
        <v>1601</v>
      </c>
      <c r="J29" s="405">
        <v>589</v>
      </c>
      <c r="K29" s="404">
        <v>63375</v>
      </c>
      <c r="L29" s="404">
        <v>600</v>
      </c>
      <c r="M29" s="403">
        <v>1862</v>
      </c>
      <c r="N29" s="402">
        <v>125183</v>
      </c>
    </row>
    <row r="30" spans="1:14">
      <c r="A30" s="407" t="s">
        <v>7</v>
      </c>
      <c r="B30" s="407" t="s">
        <v>36</v>
      </c>
      <c r="C30" s="407" t="s">
        <v>0</v>
      </c>
      <c r="D30" s="407" t="s">
        <v>274</v>
      </c>
      <c r="E30" s="402">
        <v>111710</v>
      </c>
      <c r="F30" s="405">
        <v>29581</v>
      </c>
      <c r="G30" s="404">
        <v>1958</v>
      </c>
      <c r="H30" s="404">
        <v>26470</v>
      </c>
      <c r="I30" s="403">
        <v>2085</v>
      </c>
      <c r="J30" s="405">
        <v>184</v>
      </c>
      <c r="K30" s="404">
        <v>80521</v>
      </c>
      <c r="L30" s="404">
        <v>158</v>
      </c>
      <c r="M30" s="403">
        <v>3332</v>
      </c>
      <c r="N30" s="402">
        <v>115956</v>
      </c>
    </row>
    <row r="31" spans="1:14">
      <c r="A31" s="407" t="s">
        <v>7</v>
      </c>
      <c r="B31" s="407" t="s">
        <v>36</v>
      </c>
      <c r="C31" s="407" t="s">
        <v>0</v>
      </c>
      <c r="D31" s="407" t="s">
        <v>273</v>
      </c>
      <c r="E31" s="402">
        <v>100527</v>
      </c>
      <c r="F31" s="405">
        <v>18195</v>
      </c>
      <c r="G31" s="404">
        <v>763</v>
      </c>
      <c r="H31" s="404">
        <v>12238</v>
      </c>
      <c r="I31" s="403">
        <v>713</v>
      </c>
      <c r="J31" s="405">
        <v>151</v>
      </c>
      <c r="K31" s="404">
        <v>85279</v>
      </c>
      <c r="L31" s="404">
        <v>114</v>
      </c>
      <c r="M31" s="403">
        <v>4199</v>
      </c>
      <c r="N31" s="402">
        <v>108296</v>
      </c>
    </row>
    <row r="32" spans="1:14">
      <c r="A32" s="407" t="s">
        <v>7</v>
      </c>
      <c r="B32" s="407" t="s">
        <v>36</v>
      </c>
      <c r="C32" s="407" t="s">
        <v>0</v>
      </c>
      <c r="D32" s="407" t="s">
        <v>272</v>
      </c>
      <c r="E32" s="402">
        <v>104327</v>
      </c>
      <c r="F32" s="405">
        <v>15603</v>
      </c>
      <c r="G32" s="404">
        <v>544</v>
      </c>
      <c r="H32" s="404">
        <v>16576</v>
      </c>
      <c r="I32" s="403">
        <v>423</v>
      </c>
      <c r="J32" s="405">
        <v>552</v>
      </c>
      <c r="K32" s="404">
        <v>95385</v>
      </c>
      <c r="L32" s="404">
        <v>86</v>
      </c>
      <c r="M32" s="403">
        <v>7679</v>
      </c>
      <c r="N32" s="402">
        <v>119577</v>
      </c>
    </row>
    <row r="33" spans="1:14">
      <c r="A33" s="407" t="s">
        <v>7</v>
      </c>
      <c r="B33" s="407" t="s">
        <v>36</v>
      </c>
      <c r="C33" s="407" t="s">
        <v>0</v>
      </c>
      <c r="D33" s="407" t="s">
        <v>0</v>
      </c>
      <c r="E33" s="402">
        <v>440228</v>
      </c>
      <c r="F33" s="405">
        <v>115805</v>
      </c>
      <c r="G33" s="404">
        <v>4830</v>
      </c>
      <c r="H33" s="404">
        <v>89139</v>
      </c>
      <c r="I33" s="403">
        <v>4822</v>
      </c>
      <c r="J33" s="405">
        <v>1476</v>
      </c>
      <c r="K33" s="404">
        <v>324560</v>
      </c>
      <c r="L33" s="404">
        <v>958</v>
      </c>
      <c r="M33" s="403">
        <v>17072</v>
      </c>
      <c r="N33" s="402">
        <v>469012</v>
      </c>
    </row>
    <row r="34" spans="1:14">
      <c r="A34" s="407" t="s">
        <v>7</v>
      </c>
      <c r="B34" s="407" t="s">
        <v>227</v>
      </c>
      <c r="C34" s="407" t="s">
        <v>230</v>
      </c>
      <c r="D34" s="407" t="s">
        <v>275</v>
      </c>
      <c r="E34" s="402">
        <v>12891</v>
      </c>
      <c r="F34" s="405">
        <v>4514</v>
      </c>
      <c r="G34" s="404">
        <v>179</v>
      </c>
      <c r="H34" s="404">
        <v>3272</v>
      </c>
      <c r="I34" s="403">
        <v>199</v>
      </c>
      <c r="J34" s="405">
        <v>17</v>
      </c>
      <c r="K34" s="404">
        <v>224</v>
      </c>
      <c r="L34" s="404">
        <v>7203</v>
      </c>
      <c r="M34" s="403">
        <v>4</v>
      </c>
      <c r="N34" s="402">
        <v>11962</v>
      </c>
    </row>
    <row r="35" spans="1:14">
      <c r="A35" s="407" t="s">
        <v>7</v>
      </c>
      <c r="B35" s="407" t="s">
        <v>227</v>
      </c>
      <c r="C35" s="407" t="s">
        <v>230</v>
      </c>
      <c r="D35" s="407" t="s">
        <v>274</v>
      </c>
      <c r="E35" s="402">
        <v>25675</v>
      </c>
      <c r="F35" s="405">
        <v>2131</v>
      </c>
      <c r="G35" s="404">
        <v>71</v>
      </c>
      <c r="H35" s="404">
        <v>1774</v>
      </c>
      <c r="I35" s="403">
        <v>75</v>
      </c>
      <c r="J35" s="405">
        <v>18</v>
      </c>
      <c r="K35" s="404">
        <v>168</v>
      </c>
      <c r="L35" s="404">
        <v>22359</v>
      </c>
      <c r="M35" s="403">
        <v>9</v>
      </c>
      <c r="N35" s="402">
        <v>24687</v>
      </c>
    </row>
    <row r="36" spans="1:14">
      <c r="A36" s="407" t="s">
        <v>7</v>
      </c>
      <c r="B36" s="407" t="s">
        <v>227</v>
      </c>
      <c r="C36" s="407" t="s">
        <v>230</v>
      </c>
      <c r="D36" s="407" t="s">
        <v>273</v>
      </c>
      <c r="E36" s="402">
        <v>37602</v>
      </c>
      <c r="F36" s="405">
        <v>1595</v>
      </c>
      <c r="G36" s="404">
        <v>35</v>
      </c>
      <c r="H36" s="404">
        <v>1236</v>
      </c>
      <c r="I36" s="403">
        <v>24</v>
      </c>
      <c r="J36" s="405">
        <v>8</v>
      </c>
      <c r="K36" s="404">
        <v>121</v>
      </c>
      <c r="L36" s="404">
        <v>35552</v>
      </c>
      <c r="M36" s="403" t="s">
        <v>271</v>
      </c>
      <c r="N36" s="402">
        <v>37276</v>
      </c>
    </row>
    <row r="37" spans="1:14">
      <c r="A37" s="407" t="s">
        <v>7</v>
      </c>
      <c r="B37" s="407" t="s">
        <v>227</v>
      </c>
      <c r="C37" s="407" t="s">
        <v>230</v>
      </c>
      <c r="D37" s="407" t="s">
        <v>272</v>
      </c>
      <c r="E37" s="402">
        <v>39121</v>
      </c>
      <c r="F37" s="405">
        <v>783</v>
      </c>
      <c r="G37" s="404">
        <v>9</v>
      </c>
      <c r="H37" s="404">
        <v>3464</v>
      </c>
      <c r="I37" s="403">
        <v>16</v>
      </c>
      <c r="J37" s="405">
        <v>7</v>
      </c>
      <c r="K37" s="404">
        <v>63</v>
      </c>
      <c r="L37" s="404">
        <v>39352</v>
      </c>
      <c r="M37" s="403">
        <v>2</v>
      </c>
      <c r="N37" s="402">
        <v>40207</v>
      </c>
    </row>
    <row r="38" spans="1:14">
      <c r="A38" s="407" t="s">
        <v>7</v>
      </c>
      <c r="B38" s="407" t="s">
        <v>227</v>
      </c>
      <c r="C38" s="407" t="s">
        <v>230</v>
      </c>
      <c r="D38" s="407" t="s">
        <v>0</v>
      </c>
      <c r="E38" s="402">
        <v>115289</v>
      </c>
      <c r="F38" s="405">
        <v>9023</v>
      </c>
      <c r="G38" s="404">
        <v>294</v>
      </c>
      <c r="H38" s="404">
        <v>9746</v>
      </c>
      <c r="I38" s="403">
        <v>314</v>
      </c>
      <c r="J38" s="405">
        <v>50</v>
      </c>
      <c r="K38" s="404">
        <v>576</v>
      </c>
      <c r="L38" s="404">
        <v>104466</v>
      </c>
      <c r="M38" s="403">
        <v>15</v>
      </c>
      <c r="N38" s="402">
        <v>114132</v>
      </c>
    </row>
    <row r="39" spans="1:14">
      <c r="A39" s="407" t="s">
        <v>7</v>
      </c>
      <c r="B39" s="407" t="s">
        <v>227</v>
      </c>
      <c r="C39" s="407" t="s">
        <v>229</v>
      </c>
      <c r="D39" s="407" t="s">
        <v>275</v>
      </c>
      <c r="E39" s="402">
        <v>7584</v>
      </c>
      <c r="F39" s="405">
        <v>2962</v>
      </c>
      <c r="G39" s="404">
        <v>126</v>
      </c>
      <c r="H39" s="404">
        <v>2176</v>
      </c>
      <c r="I39" s="403">
        <v>126</v>
      </c>
      <c r="J39" s="405">
        <v>7</v>
      </c>
      <c r="K39" s="404">
        <v>144</v>
      </c>
      <c r="L39" s="404">
        <v>4239</v>
      </c>
      <c r="M39" s="403">
        <v>5</v>
      </c>
      <c r="N39" s="402">
        <v>7422</v>
      </c>
    </row>
    <row r="40" spans="1:14">
      <c r="A40" s="407" t="s">
        <v>7</v>
      </c>
      <c r="B40" s="407" t="s">
        <v>227</v>
      </c>
      <c r="C40" s="407" t="s">
        <v>229</v>
      </c>
      <c r="D40" s="407" t="s">
        <v>274</v>
      </c>
      <c r="E40" s="402">
        <v>10392</v>
      </c>
      <c r="F40" s="405">
        <v>766</v>
      </c>
      <c r="G40" s="404">
        <v>50</v>
      </c>
      <c r="H40" s="404">
        <v>630</v>
      </c>
      <c r="I40" s="403">
        <v>59</v>
      </c>
      <c r="J40" s="405">
        <v>12</v>
      </c>
      <c r="K40" s="404">
        <v>121</v>
      </c>
      <c r="L40" s="404">
        <v>8921</v>
      </c>
      <c r="M40" s="403">
        <v>3</v>
      </c>
      <c r="N40" s="402">
        <v>9887</v>
      </c>
    </row>
    <row r="41" spans="1:14">
      <c r="A41" s="407" t="s">
        <v>7</v>
      </c>
      <c r="B41" s="407" t="s">
        <v>227</v>
      </c>
      <c r="C41" s="407" t="s">
        <v>229</v>
      </c>
      <c r="D41" s="407" t="s">
        <v>273</v>
      </c>
      <c r="E41" s="402">
        <v>17080</v>
      </c>
      <c r="F41" s="405">
        <v>577</v>
      </c>
      <c r="G41" s="404">
        <v>20</v>
      </c>
      <c r="H41" s="404">
        <v>540</v>
      </c>
      <c r="I41" s="403">
        <v>22</v>
      </c>
      <c r="J41" s="405">
        <v>12</v>
      </c>
      <c r="K41" s="404">
        <v>60</v>
      </c>
      <c r="L41" s="404">
        <v>15745</v>
      </c>
      <c r="M41" s="403" t="s">
        <v>271</v>
      </c>
      <c r="N41" s="402">
        <v>16422</v>
      </c>
    </row>
    <row r="42" spans="1:14">
      <c r="A42" s="407" t="s">
        <v>7</v>
      </c>
      <c r="B42" s="407" t="s">
        <v>227</v>
      </c>
      <c r="C42" s="407" t="s">
        <v>229</v>
      </c>
      <c r="D42" s="407" t="s">
        <v>272</v>
      </c>
      <c r="E42" s="402">
        <v>26070</v>
      </c>
      <c r="F42" s="405">
        <v>491</v>
      </c>
      <c r="G42" s="404">
        <v>19</v>
      </c>
      <c r="H42" s="404">
        <v>2761</v>
      </c>
      <c r="I42" s="403">
        <v>18</v>
      </c>
      <c r="J42" s="405">
        <v>14</v>
      </c>
      <c r="K42" s="404">
        <v>27</v>
      </c>
      <c r="L42" s="404">
        <v>25321</v>
      </c>
      <c r="M42" s="403" t="s">
        <v>271</v>
      </c>
      <c r="N42" s="402">
        <v>25878</v>
      </c>
    </row>
    <row r="43" spans="1:14">
      <c r="A43" s="407" t="s">
        <v>7</v>
      </c>
      <c r="B43" s="407" t="s">
        <v>227</v>
      </c>
      <c r="C43" s="407" t="s">
        <v>229</v>
      </c>
      <c r="D43" s="407" t="s">
        <v>0</v>
      </c>
      <c r="E43" s="402">
        <v>61126</v>
      </c>
      <c r="F43" s="405">
        <v>4796</v>
      </c>
      <c r="G43" s="404">
        <v>215</v>
      </c>
      <c r="H43" s="404">
        <v>6107</v>
      </c>
      <c r="I43" s="403">
        <v>225</v>
      </c>
      <c r="J43" s="405">
        <v>45</v>
      </c>
      <c r="K43" s="404">
        <v>352</v>
      </c>
      <c r="L43" s="404">
        <v>54226</v>
      </c>
      <c r="M43" s="403">
        <v>8</v>
      </c>
      <c r="N43" s="402">
        <v>59609</v>
      </c>
    </row>
    <row r="44" spans="1:14">
      <c r="A44" s="407" t="s">
        <v>7</v>
      </c>
      <c r="B44" s="407" t="s">
        <v>227</v>
      </c>
      <c r="C44" s="407" t="s">
        <v>0</v>
      </c>
      <c r="D44" s="407" t="s">
        <v>275</v>
      </c>
      <c r="E44" s="402">
        <v>20475</v>
      </c>
      <c r="F44" s="405">
        <v>7476</v>
      </c>
      <c r="G44" s="404">
        <v>305</v>
      </c>
      <c r="H44" s="404">
        <v>5448</v>
      </c>
      <c r="I44" s="403">
        <v>325</v>
      </c>
      <c r="J44" s="405">
        <v>24</v>
      </c>
      <c r="K44" s="404">
        <v>368</v>
      </c>
      <c r="L44" s="404">
        <v>11442</v>
      </c>
      <c r="M44" s="403">
        <v>9</v>
      </c>
      <c r="N44" s="402">
        <v>19384</v>
      </c>
    </row>
    <row r="45" spans="1:14">
      <c r="A45" s="407" t="s">
        <v>7</v>
      </c>
      <c r="B45" s="407" t="s">
        <v>227</v>
      </c>
      <c r="C45" s="407" t="s">
        <v>0</v>
      </c>
      <c r="D45" s="407" t="s">
        <v>274</v>
      </c>
      <c r="E45" s="402">
        <v>36067</v>
      </c>
      <c r="F45" s="405">
        <v>2897</v>
      </c>
      <c r="G45" s="404">
        <v>121</v>
      </c>
      <c r="H45" s="404">
        <v>2404</v>
      </c>
      <c r="I45" s="403">
        <v>134</v>
      </c>
      <c r="J45" s="405">
        <v>30</v>
      </c>
      <c r="K45" s="404">
        <v>289</v>
      </c>
      <c r="L45" s="404">
        <v>31280</v>
      </c>
      <c r="M45" s="403">
        <v>12</v>
      </c>
      <c r="N45" s="402">
        <v>34574</v>
      </c>
    </row>
    <row r="46" spans="1:14">
      <c r="A46" s="407" t="s">
        <v>7</v>
      </c>
      <c r="B46" s="407" t="s">
        <v>227</v>
      </c>
      <c r="C46" s="407" t="s">
        <v>0</v>
      </c>
      <c r="D46" s="407" t="s">
        <v>273</v>
      </c>
      <c r="E46" s="402">
        <v>54682</v>
      </c>
      <c r="F46" s="405">
        <v>2172</v>
      </c>
      <c r="G46" s="404">
        <v>55</v>
      </c>
      <c r="H46" s="404">
        <v>1776</v>
      </c>
      <c r="I46" s="403">
        <v>46</v>
      </c>
      <c r="J46" s="405">
        <v>20</v>
      </c>
      <c r="K46" s="404">
        <v>181</v>
      </c>
      <c r="L46" s="404">
        <v>51297</v>
      </c>
      <c r="M46" s="403" t="s">
        <v>271</v>
      </c>
      <c r="N46" s="402">
        <v>53698</v>
      </c>
    </row>
    <row r="47" spans="1:14">
      <c r="A47" s="407" t="s">
        <v>7</v>
      </c>
      <c r="B47" s="407" t="s">
        <v>227</v>
      </c>
      <c r="C47" s="407" t="s">
        <v>0</v>
      </c>
      <c r="D47" s="407" t="s">
        <v>272</v>
      </c>
      <c r="E47" s="402">
        <v>65191</v>
      </c>
      <c r="F47" s="405">
        <v>1274</v>
      </c>
      <c r="G47" s="404">
        <v>28</v>
      </c>
      <c r="H47" s="404">
        <v>6225</v>
      </c>
      <c r="I47" s="403">
        <v>34</v>
      </c>
      <c r="J47" s="405">
        <v>21</v>
      </c>
      <c r="K47" s="404">
        <v>90</v>
      </c>
      <c r="L47" s="404">
        <v>64673</v>
      </c>
      <c r="M47" s="403">
        <v>2</v>
      </c>
      <c r="N47" s="402">
        <v>66085</v>
      </c>
    </row>
    <row r="48" spans="1:14">
      <c r="A48" s="407" t="s">
        <v>7</v>
      </c>
      <c r="B48" s="407" t="s">
        <v>227</v>
      </c>
      <c r="C48" s="407" t="s">
        <v>0</v>
      </c>
      <c r="D48" s="407" t="s">
        <v>0</v>
      </c>
      <c r="E48" s="402">
        <v>176415</v>
      </c>
      <c r="F48" s="405">
        <v>13819</v>
      </c>
      <c r="G48" s="404">
        <v>509</v>
      </c>
      <c r="H48" s="404">
        <v>15853</v>
      </c>
      <c r="I48" s="403">
        <v>539</v>
      </c>
      <c r="J48" s="405">
        <v>95</v>
      </c>
      <c r="K48" s="404">
        <v>928</v>
      </c>
      <c r="L48" s="404">
        <v>158692</v>
      </c>
      <c r="M48" s="403">
        <v>23</v>
      </c>
      <c r="N48" s="402">
        <v>173741</v>
      </c>
    </row>
    <row r="49" spans="1:14">
      <c r="A49" s="407" t="s">
        <v>7</v>
      </c>
      <c r="B49" s="407" t="s">
        <v>262</v>
      </c>
      <c r="C49" s="407" t="s">
        <v>230</v>
      </c>
      <c r="D49" s="407" t="s">
        <v>275</v>
      </c>
      <c r="E49" s="402">
        <v>3930</v>
      </c>
      <c r="F49" s="405">
        <v>1549</v>
      </c>
      <c r="G49" s="404">
        <v>37</v>
      </c>
      <c r="H49" s="404">
        <v>1524</v>
      </c>
      <c r="I49" s="403">
        <v>97</v>
      </c>
      <c r="J49" s="405" t="s">
        <v>271</v>
      </c>
      <c r="K49" s="404">
        <v>611</v>
      </c>
      <c r="L49" s="404">
        <v>7</v>
      </c>
      <c r="M49" s="403">
        <v>524</v>
      </c>
      <c r="N49" s="402">
        <v>2692</v>
      </c>
    </row>
    <row r="50" spans="1:14">
      <c r="A50" s="407" t="s">
        <v>7</v>
      </c>
      <c r="B50" s="407" t="s">
        <v>262</v>
      </c>
      <c r="C50" s="407" t="s">
        <v>230</v>
      </c>
      <c r="D50" s="407" t="s">
        <v>274</v>
      </c>
      <c r="E50" s="402">
        <v>6523</v>
      </c>
      <c r="F50" s="405">
        <v>1501</v>
      </c>
      <c r="G50" s="404">
        <v>21</v>
      </c>
      <c r="H50" s="404">
        <v>2072</v>
      </c>
      <c r="I50" s="403">
        <v>124</v>
      </c>
      <c r="J50" s="405">
        <v>1</v>
      </c>
      <c r="K50" s="404">
        <v>347</v>
      </c>
      <c r="L50" s="404" t="s">
        <v>271</v>
      </c>
      <c r="M50" s="403">
        <v>1071</v>
      </c>
      <c r="N50" s="402">
        <v>2921</v>
      </c>
    </row>
    <row r="51" spans="1:14">
      <c r="A51" s="407" t="s">
        <v>7</v>
      </c>
      <c r="B51" s="407" t="s">
        <v>262</v>
      </c>
      <c r="C51" s="407" t="s">
        <v>230</v>
      </c>
      <c r="D51" s="407" t="s">
        <v>273</v>
      </c>
      <c r="E51" s="402">
        <v>6979</v>
      </c>
      <c r="F51" s="405">
        <v>1333</v>
      </c>
      <c r="G51" s="404">
        <v>21</v>
      </c>
      <c r="H51" s="404">
        <v>1898</v>
      </c>
      <c r="I51" s="403">
        <v>153</v>
      </c>
      <c r="J51" s="405" t="s">
        <v>271</v>
      </c>
      <c r="K51" s="404">
        <v>184</v>
      </c>
      <c r="L51" s="404" t="s">
        <v>271</v>
      </c>
      <c r="M51" s="403">
        <v>1223</v>
      </c>
      <c r="N51" s="402">
        <v>2740</v>
      </c>
    </row>
    <row r="52" spans="1:14">
      <c r="A52" s="407" t="s">
        <v>7</v>
      </c>
      <c r="B52" s="407" t="s">
        <v>262</v>
      </c>
      <c r="C52" s="407" t="s">
        <v>230</v>
      </c>
      <c r="D52" s="407" t="s">
        <v>272</v>
      </c>
      <c r="E52" s="402">
        <v>11998</v>
      </c>
      <c r="F52" s="405">
        <v>1107</v>
      </c>
      <c r="G52" s="404">
        <v>17</v>
      </c>
      <c r="H52" s="404">
        <v>3528</v>
      </c>
      <c r="I52" s="403">
        <v>198</v>
      </c>
      <c r="J52" s="405" t="s">
        <v>271</v>
      </c>
      <c r="K52" s="404">
        <v>97</v>
      </c>
      <c r="L52" s="404" t="s">
        <v>271</v>
      </c>
      <c r="M52" s="403">
        <v>1871</v>
      </c>
      <c r="N52" s="402">
        <v>3076</v>
      </c>
    </row>
    <row r="53" spans="1:14">
      <c r="A53" s="407" t="s">
        <v>7</v>
      </c>
      <c r="B53" s="407" t="s">
        <v>262</v>
      </c>
      <c r="C53" s="407" t="s">
        <v>230</v>
      </c>
      <c r="D53" s="407" t="s">
        <v>0</v>
      </c>
      <c r="E53" s="402">
        <v>29430</v>
      </c>
      <c r="F53" s="405">
        <v>5490</v>
      </c>
      <c r="G53" s="404">
        <v>96</v>
      </c>
      <c r="H53" s="404">
        <v>9022</v>
      </c>
      <c r="I53" s="403">
        <v>572</v>
      </c>
      <c r="J53" s="405">
        <v>1</v>
      </c>
      <c r="K53" s="404">
        <v>1239</v>
      </c>
      <c r="L53" s="404">
        <v>7</v>
      </c>
      <c r="M53" s="403">
        <v>4689</v>
      </c>
      <c r="N53" s="402">
        <v>11429</v>
      </c>
    </row>
    <row r="54" spans="1:14">
      <c r="A54" s="407" t="s">
        <v>7</v>
      </c>
      <c r="B54" s="407" t="s">
        <v>262</v>
      </c>
      <c r="C54" s="407" t="s">
        <v>229</v>
      </c>
      <c r="D54" s="407" t="s">
        <v>275</v>
      </c>
      <c r="E54" s="402">
        <v>1412</v>
      </c>
      <c r="F54" s="405">
        <v>634</v>
      </c>
      <c r="G54" s="404">
        <v>11</v>
      </c>
      <c r="H54" s="404">
        <v>445</v>
      </c>
      <c r="I54" s="403">
        <v>31</v>
      </c>
      <c r="J54" s="405">
        <v>1</v>
      </c>
      <c r="K54" s="404">
        <v>434</v>
      </c>
      <c r="L54" s="404">
        <v>3</v>
      </c>
      <c r="M54" s="403">
        <v>217</v>
      </c>
      <c r="N54" s="402">
        <v>1290</v>
      </c>
    </row>
    <row r="55" spans="1:14">
      <c r="A55" s="407" t="s">
        <v>7</v>
      </c>
      <c r="B55" s="407" t="s">
        <v>262</v>
      </c>
      <c r="C55" s="407" t="s">
        <v>229</v>
      </c>
      <c r="D55" s="407" t="s">
        <v>274</v>
      </c>
      <c r="E55" s="402">
        <v>657</v>
      </c>
      <c r="F55" s="405">
        <v>194</v>
      </c>
      <c r="G55" s="404">
        <v>3</v>
      </c>
      <c r="H55" s="404">
        <v>329</v>
      </c>
      <c r="I55" s="403">
        <v>29</v>
      </c>
      <c r="J55" s="405" t="s">
        <v>271</v>
      </c>
      <c r="K55" s="404">
        <v>144</v>
      </c>
      <c r="L55" s="404" t="s">
        <v>271</v>
      </c>
      <c r="M55" s="403">
        <v>135</v>
      </c>
      <c r="N55" s="402">
        <v>473</v>
      </c>
    </row>
    <row r="56" spans="1:14">
      <c r="A56" s="407" t="s">
        <v>7</v>
      </c>
      <c r="B56" s="407" t="s">
        <v>262</v>
      </c>
      <c r="C56" s="407" t="s">
        <v>229</v>
      </c>
      <c r="D56" s="407" t="s">
        <v>273</v>
      </c>
      <c r="E56" s="402">
        <v>560</v>
      </c>
      <c r="F56" s="405">
        <v>136</v>
      </c>
      <c r="G56" s="404">
        <v>0</v>
      </c>
      <c r="H56" s="404">
        <v>224</v>
      </c>
      <c r="I56" s="403">
        <v>23</v>
      </c>
      <c r="J56" s="405" t="s">
        <v>271</v>
      </c>
      <c r="K56" s="404">
        <v>44</v>
      </c>
      <c r="L56" s="404" t="s">
        <v>271</v>
      </c>
      <c r="M56" s="403">
        <v>124</v>
      </c>
      <c r="N56" s="402">
        <v>304</v>
      </c>
    </row>
    <row r="57" spans="1:14">
      <c r="A57" s="407" t="s">
        <v>7</v>
      </c>
      <c r="B57" s="407" t="s">
        <v>262</v>
      </c>
      <c r="C57" s="407" t="s">
        <v>229</v>
      </c>
      <c r="D57" s="407" t="s">
        <v>272</v>
      </c>
      <c r="E57" s="402">
        <v>1149</v>
      </c>
      <c r="F57" s="405">
        <v>174</v>
      </c>
      <c r="G57" s="404">
        <v>1</v>
      </c>
      <c r="H57" s="404">
        <v>413</v>
      </c>
      <c r="I57" s="403">
        <v>33</v>
      </c>
      <c r="J57" s="405">
        <v>1</v>
      </c>
      <c r="K57" s="404">
        <v>27</v>
      </c>
      <c r="L57" s="404" t="s">
        <v>271</v>
      </c>
      <c r="M57" s="403">
        <v>302</v>
      </c>
      <c r="N57" s="402">
        <v>506</v>
      </c>
    </row>
    <row r="58" spans="1:14">
      <c r="A58" s="407" t="s">
        <v>7</v>
      </c>
      <c r="B58" s="407" t="s">
        <v>262</v>
      </c>
      <c r="C58" s="407" t="s">
        <v>229</v>
      </c>
      <c r="D58" s="407" t="s">
        <v>0</v>
      </c>
      <c r="E58" s="402">
        <v>3778</v>
      </c>
      <c r="F58" s="405">
        <v>1138</v>
      </c>
      <c r="G58" s="404">
        <v>15</v>
      </c>
      <c r="H58" s="404">
        <v>1411</v>
      </c>
      <c r="I58" s="403">
        <v>116</v>
      </c>
      <c r="J58" s="405">
        <v>2</v>
      </c>
      <c r="K58" s="404">
        <v>649</v>
      </c>
      <c r="L58" s="404">
        <v>3</v>
      </c>
      <c r="M58" s="403">
        <v>778</v>
      </c>
      <c r="N58" s="402">
        <v>2573</v>
      </c>
    </row>
    <row r="59" spans="1:14">
      <c r="A59" s="407" t="s">
        <v>7</v>
      </c>
      <c r="B59" s="407" t="s">
        <v>262</v>
      </c>
      <c r="C59" s="407" t="s">
        <v>0</v>
      </c>
      <c r="D59" s="407" t="s">
        <v>275</v>
      </c>
      <c r="E59" s="402">
        <v>5342</v>
      </c>
      <c r="F59" s="405">
        <v>2183</v>
      </c>
      <c r="G59" s="404">
        <v>48</v>
      </c>
      <c r="H59" s="404">
        <v>1969</v>
      </c>
      <c r="I59" s="403">
        <v>128</v>
      </c>
      <c r="J59" s="405">
        <v>1</v>
      </c>
      <c r="K59" s="404">
        <v>1045</v>
      </c>
      <c r="L59" s="404">
        <v>10</v>
      </c>
      <c r="M59" s="403">
        <v>741</v>
      </c>
      <c r="N59" s="402">
        <v>3982</v>
      </c>
    </row>
    <row r="60" spans="1:14">
      <c r="A60" s="407" t="s">
        <v>7</v>
      </c>
      <c r="B60" s="407" t="s">
        <v>262</v>
      </c>
      <c r="C60" s="407" t="s">
        <v>0</v>
      </c>
      <c r="D60" s="407" t="s">
        <v>274</v>
      </c>
      <c r="E60" s="402">
        <v>7180</v>
      </c>
      <c r="F60" s="405">
        <v>1695</v>
      </c>
      <c r="G60" s="404">
        <v>24</v>
      </c>
      <c r="H60" s="404">
        <v>2401</v>
      </c>
      <c r="I60" s="403">
        <v>153</v>
      </c>
      <c r="J60" s="405">
        <v>1</v>
      </c>
      <c r="K60" s="404">
        <v>491</v>
      </c>
      <c r="L60" s="404" t="s">
        <v>271</v>
      </c>
      <c r="M60" s="403">
        <v>1206</v>
      </c>
      <c r="N60" s="402">
        <v>3394</v>
      </c>
    </row>
    <row r="61" spans="1:14">
      <c r="A61" s="407" t="s">
        <v>7</v>
      </c>
      <c r="B61" s="407" t="s">
        <v>262</v>
      </c>
      <c r="C61" s="407" t="s">
        <v>0</v>
      </c>
      <c r="D61" s="407" t="s">
        <v>273</v>
      </c>
      <c r="E61" s="402">
        <v>7539</v>
      </c>
      <c r="F61" s="405">
        <v>1469</v>
      </c>
      <c r="G61" s="404">
        <v>21</v>
      </c>
      <c r="H61" s="404">
        <v>2122</v>
      </c>
      <c r="I61" s="403">
        <v>176</v>
      </c>
      <c r="J61" s="405" t="s">
        <v>271</v>
      </c>
      <c r="K61" s="404">
        <v>228</v>
      </c>
      <c r="L61" s="404" t="s">
        <v>271</v>
      </c>
      <c r="M61" s="403">
        <v>1347</v>
      </c>
      <c r="N61" s="402">
        <v>3044</v>
      </c>
    </row>
    <row r="62" spans="1:14">
      <c r="A62" s="407" t="s">
        <v>7</v>
      </c>
      <c r="B62" s="407" t="s">
        <v>262</v>
      </c>
      <c r="C62" s="407" t="s">
        <v>0</v>
      </c>
      <c r="D62" s="407" t="s">
        <v>272</v>
      </c>
      <c r="E62" s="402">
        <v>13147</v>
      </c>
      <c r="F62" s="405">
        <v>1281</v>
      </c>
      <c r="G62" s="404">
        <v>18</v>
      </c>
      <c r="H62" s="404">
        <v>3941</v>
      </c>
      <c r="I62" s="403">
        <v>231</v>
      </c>
      <c r="J62" s="405">
        <v>1</v>
      </c>
      <c r="K62" s="404">
        <v>124</v>
      </c>
      <c r="L62" s="404" t="s">
        <v>271</v>
      </c>
      <c r="M62" s="403">
        <v>2173</v>
      </c>
      <c r="N62" s="402">
        <v>3582</v>
      </c>
    </row>
    <row r="63" spans="1:14">
      <c r="A63" s="407" t="s">
        <v>7</v>
      </c>
      <c r="B63" s="407" t="s">
        <v>262</v>
      </c>
      <c r="C63" s="407" t="s">
        <v>0</v>
      </c>
      <c r="D63" s="407" t="s">
        <v>0</v>
      </c>
      <c r="E63" s="402">
        <v>33208</v>
      </c>
      <c r="F63" s="405">
        <v>6628</v>
      </c>
      <c r="G63" s="404">
        <v>111</v>
      </c>
      <c r="H63" s="404">
        <v>10433</v>
      </c>
      <c r="I63" s="403">
        <v>688</v>
      </c>
      <c r="J63" s="405">
        <v>3</v>
      </c>
      <c r="K63" s="404">
        <v>1888</v>
      </c>
      <c r="L63" s="404">
        <v>10</v>
      </c>
      <c r="M63" s="403">
        <v>5467</v>
      </c>
      <c r="N63" s="402">
        <v>14002</v>
      </c>
    </row>
    <row r="64" spans="1:14">
      <c r="A64" s="407" t="s">
        <v>9</v>
      </c>
      <c r="B64" s="407" t="s">
        <v>35</v>
      </c>
      <c r="C64" s="407" t="s">
        <v>230</v>
      </c>
      <c r="D64" s="407" t="s">
        <v>275</v>
      </c>
      <c r="E64" s="402">
        <v>64766</v>
      </c>
      <c r="F64" s="405">
        <v>3056</v>
      </c>
      <c r="G64" s="404">
        <v>169</v>
      </c>
      <c r="H64" s="404">
        <v>3158</v>
      </c>
      <c r="I64" s="403">
        <v>246</v>
      </c>
      <c r="J64" s="405">
        <v>46655</v>
      </c>
      <c r="K64" s="404">
        <v>13267</v>
      </c>
      <c r="L64" s="404">
        <v>63</v>
      </c>
      <c r="M64" s="403">
        <v>46</v>
      </c>
      <c r="N64" s="402">
        <v>63090</v>
      </c>
    </row>
    <row r="65" spans="1:14">
      <c r="A65" s="407" t="s">
        <v>9</v>
      </c>
      <c r="B65" s="407" t="s">
        <v>35</v>
      </c>
      <c r="C65" s="407" t="s">
        <v>230</v>
      </c>
      <c r="D65" s="407" t="s">
        <v>274</v>
      </c>
      <c r="E65" s="402">
        <v>179194</v>
      </c>
      <c r="F65" s="405">
        <v>3296</v>
      </c>
      <c r="G65" s="404">
        <v>284</v>
      </c>
      <c r="H65" s="404">
        <v>9153</v>
      </c>
      <c r="I65" s="403">
        <v>1153</v>
      </c>
      <c r="J65" s="405">
        <v>165947</v>
      </c>
      <c r="K65" s="404">
        <v>7180</v>
      </c>
      <c r="L65" s="404">
        <v>5</v>
      </c>
      <c r="M65" s="403">
        <v>14</v>
      </c>
      <c r="N65" s="402">
        <v>176444</v>
      </c>
    </row>
    <row r="66" spans="1:14">
      <c r="A66" s="407" t="s">
        <v>9</v>
      </c>
      <c r="B66" s="407" t="s">
        <v>35</v>
      </c>
      <c r="C66" s="407" t="s">
        <v>230</v>
      </c>
      <c r="D66" s="407" t="s">
        <v>273</v>
      </c>
      <c r="E66" s="402">
        <v>196907</v>
      </c>
      <c r="F66" s="405">
        <v>1857</v>
      </c>
      <c r="G66" s="404">
        <v>321</v>
      </c>
      <c r="H66" s="404">
        <v>5343</v>
      </c>
      <c r="I66" s="403">
        <v>895</v>
      </c>
      <c r="J66" s="405">
        <v>188499</v>
      </c>
      <c r="K66" s="404">
        <v>4245</v>
      </c>
      <c r="L66" s="404" t="s">
        <v>271</v>
      </c>
      <c r="M66" s="403">
        <v>16</v>
      </c>
      <c r="N66" s="402">
        <v>194620</v>
      </c>
    </row>
    <row r="67" spans="1:14">
      <c r="A67" s="407" t="s">
        <v>9</v>
      </c>
      <c r="B67" s="407" t="s">
        <v>35</v>
      </c>
      <c r="C67" s="407" t="s">
        <v>230</v>
      </c>
      <c r="D67" s="407" t="s">
        <v>272</v>
      </c>
      <c r="E67" s="402">
        <v>223591</v>
      </c>
      <c r="F67" s="405">
        <v>1731</v>
      </c>
      <c r="G67" s="404">
        <v>193</v>
      </c>
      <c r="H67" s="404">
        <v>21439</v>
      </c>
      <c r="I67" s="403">
        <v>460</v>
      </c>
      <c r="J67" s="405">
        <v>222914</v>
      </c>
      <c r="K67" s="404">
        <v>1706</v>
      </c>
      <c r="L67" s="404" t="s">
        <v>271</v>
      </c>
      <c r="M67" s="403">
        <v>12</v>
      </c>
      <c r="N67" s="402">
        <v>226366</v>
      </c>
    </row>
    <row r="68" spans="1:14">
      <c r="A68" s="407" t="s">
        <v>9</v>
      </c>
      <c r="B68" s="407" t="s">
        <v>35</v>
      </c>
      <c r="C68" s="407" t="s">
        <v>230</v>
      </c>
      <c r="D68" s="407" t="s">
        <v>0</v>
      </c>
      <c r="E68" s="402">
        <v>664458</v>
      </c>
      <c r="F68" s="405">
        <v>9940</v>
      </c>
      <c r="G68" s="404">
        <v>967</v>
      </c>
      <c r="H68" s="404">
        <v>39093</v>
      </c>
      <c r="I68" s="403">
        <v>2754</v>
      </c>
      <c r="J68" s="405">
        <v>624015</v>
      </c>
      <c r="K68" s="404">
        <v>26398</v>
      </c>
      <c r="L68" s="404">
        <v>68</v>
      </c>
      <c r="M68" s="403">
        <v>88</v>
      </c>
      <c r="N68" s="402">
        <v>660520</v>
      </c>
    </row>
    <row r="69" spans="1:14">
      <c r="A69" s="407" t="s">
        <v>9</v>
      </c>
      <c r="B69" s="407" t="s">
        <v>35</v>
      </c>
      <c r="C69" s="407" t="s">
        <v>229</v>
      </c>
      <c r="D69" s="407" t="s">
        <v>275</v>
      </c>
      <c r="E69" s="402">
        <v>11319</v>
      </c>
      <c r="F69" s="405">
        <v>508</v>
      </c>
      <c r="G69" s="404">
        <v>42</v>
      </c>
      <c r="H69" s="404">
        <v>530</v>
      </c>
      <c r="I69" s="403">
        <v>40</v>
      </c>
      <c r="J69" s="405">
        <v>8027</v>
      </c>
      <c r="K69" s="404">
        <v>2375</v>
      </c>
      <c r="L69" s="404">
        <v>12</v>
      </c>
      <c r="M69" s="403">
        <v>18</v>
      </c>
      <c r="N69" s="402">
        <v>10942</v>
      </c>
    </row>
    <row r="70" spans="1:14">
      <c r="A70" s="407" t="s">
        <v>9</v>
      </c>
      <c r="B70" s="407" t="s">
        <v>35</v>
      </c>
      <c r="C70" s="407" t="s">
        <v>229</v>
      </c>
      <c r="D70" s="407" t="s">
        <v>274</v>
      </c>
      <c r="E70" s="402">
        <v>34763</v>
      </c>
      <c r="F70" s="405">
        <v>466</v>
      </c>
      <c r="G70" s="404">
        <v>78</v>
      </c>
      <c r="H70" s="404">
        <v>1620</v>
      </c>
      <c r="I70" s="403">
        <v>246</v>
      </c>
      <c r="J70" s="405">
        <v>31958</v>
      </c>
      <c r="K70" s="404">
        <v>1824</v>
      </c>
      <c r="L70" s="404">
        <v>1</v>
      </c>
      <c r="M70" s="403">
        <v>5</v>
      </c>
      <c r="N70" s="402">
        <v>34254</v>
      </c>
    </row>
    <row r="71" spans="1:14">
      <c r="A71" s="407" t="s">
        <v>9</v>
      </c>
      <c r="B71" s="407" t="s">
        <v>35</v>
      </c>
      <c r="C71" s="407" t="s">
        <v>229</v>
      </c>
      <c r="D71" s="407" t="s">
        <v>273</v>
      </c>
      <c r="E71" s="402">
        <v>46052</v>
      </c>
      <c r="F71" s="405">
        <v>389</v>
      </c>
      <c r="G71" s="404">
        <v>96</v>
      </c>
      <c r="H71" s="404">
        <v>1302</v>
      </c>
      <c r="I71" s="403">
        <v>303</v>
      </c>
      <c r="J71" s="405">
        <v>43456</v>
      </c>
      <c r="K71" s="404">
        <v>1109</v>
      </c>
      <c r="L71" s="404" t="s">
        <v>271</v>
      </c>
      <c r="M71" s="403">
        <v>6</v>
      </c>
      <c r="N71" s="402">
        <v>44961</v>
      </c>
    </row>
    <row r="72" spans="1:14">
      <c r="A72" s="407" t="s">
        <v>9</v>
      </c>
      <c r="B72" s="407" t="s">
        <v>35</v>
      </c>
      <c r="C72" s="407" t="s">
        <v>229</v>
      </c>
      <c r="D72" s="407" t="s">
        <v>272</v>
      </c>
      <c r="E72" s="402">
        <v>59979</v>
      </c>
      <c r="F72" s="405">
        <v>303</v>
      </c>
      <c r="G72" s="404">
        <v>64</v>
      </c>
      <c r="H72" s="404">
        <v>5861</v>
      </c>
      <c r="I72" s="403">
        <v>159</v>
      </c>
      <c r="J72" s="405">
        <v>59056</v>
      </c>
      <c r="K72" s="404">
        <v>425</v>
      </c>
      <c r="L72" s="404">
        <v>3</v>
      </c>
      <c r="M72" s="403">
        <v>6</v>
      </c>
      <c r="N72" s="402">
        <v>59794</v>
      </c>
    </row>
    <row r="73" spans="1:14">
      <c r="A73" s="407" t="s">
        <v>9</v>
      </c>
      <c r="B73" s="407" t="s">
        <v>35</v>
      </c>
      <c r="C73" s="407" t="s">
        <v>229</v>
      </c>
      <c r="D73" s="407" t="s">
        <v>0</v>
      </c>
      <c r="E73" s="402">
        <v>152113</v>
      </c>
      <c r="F73" s="405">
        <v>1666</v>
      </c>
      <c r="G73" s="404">
        <v>280</v>
      </c>
      <c r="H73" s="404">
        <v>9313</v>
      </c>
      <c r="I73" s="403">
        <v>748</v>
      </c>
      <c r="J73" s="405">
        <v>142497</v>
      </c>
      <c r="K73" s="404">
        <v>5733</v>
      </c>
      <c r="L73" s="404">
        <v>16</v>
      </c>
      <c r="M73" s="403">
        <v>35</v>
      </c>
      <c r="N73" s="402">
        <v>149951</v>
      </c>
    </row>
    <row r="74" spans="1:14">
      <c r="A74" s="407" t="s">
        <v>9</v>
      </c>
      <c r="B74" s="407" t="s">
        <v>35</v>
      </c>
      <c r="C74" s="407" t="s">
        <v>0</v>
      </c>
      <c r="D74" s="407" t="s">
        <v>275</v>
      </c>
      <c r="E74" s="402">
        <v>76085</v>
      </c>
      <c r="F74" s="405">
        <v>3564</v>
      </c>
      <c r="G74" s="404">
        <v>211</v>
      </c>
      <c r="H74" s="404">
        <v>3688</v>
      </c>
      <c r="I74" s="403">
        <v>286</v>
      </c>
      <c r="J74" s="405">
        <v>54682</v>
      </c>
      <c r="K74" s="404">
        <v>15642</v>
      </c>
      <c r="L74" s="404">
        <v>75</v>
      </c>
      <c r="M74" s="403">
        <v>64</v>
      </c>
      <c r="N74" s="402">
        <v>74032</v>
      </c>
    </row>
    <row r="75" spans="1:14">
      <c r="A75" s="407" t="s">
        <v>9</v>
      </c>
      <c r="B75" s="407" t="s">
        <v>35</v>
      </c>
      <c r="C75" s="407" t="s">
        <v>0</v>
      </c>
      <c r="D75" s="407" t="s">
        <v>274</v>
      </c>
      <c r="E75" s="402">
        <v>213957</v>
      </c>
      <c r="F75" s="405">
        <v>3762</v>
      </c>
      <c r="G75" s="404">
        <v>362</v>
      </c>
      <c r="H75" s="404">
        <v>10773</v>
      </c>
      <c r="I75" s="403">
        <v>1399</v>
      </c>
      <c r="J75" s="405">
        <v>197905</v>
      </c>
      <c r="K75" s="404">
        <v>9004</v>
      </c>
      <c r="L75" s="404">
        <v>6</v>
      </c>
      <c r="M75" s="403">
        <v>19</v>
      </c>
      <c r="N75" s="402">
        <v>210698</v>
      </c>
    </row>
    <row r="76" spans="1:14">
      <c r="A76" s="407" t="s">
        <v>9</v>
      </c>
      <c r="B76" s="407" t="s">
        <v>35</v>
      </c>
      <c r="C76" s="407" t="s">
        <v>0</v>
      </c>
      <c r="D76" s="407" t="s">
        <v>273</v>
      </c>
      <c r="E76" s="402">
        <v>242959</v>
      </c>
      <c r="F76" s="405">
        <v>2246</v>
      </c>
      <c r="G76" s="404">
        <v>417</v>
      </c>
      <c r="H76" s="404">
        <v>6645</v>
      </c>
      <c r="I76" s="403">
        <v>1198</v>
      </c>
      <c r="J76" s="405">
        <v>231955</v>
      </c>
      <c r="K76" s="404">
        <v>5354</v>
      </c>
      <c r="L76" s="404" t="s">
        <v>271</v>
      </c>
      <c r="M76" s="403">
        <v>22</v>
      </c>
      <c r="N76" s="402">
        <v>239581</v>
      </c>
    </row>
    <row r="77" spans="1:14">
      <c r="A77" s="407" t="s">
        <v>9</v>
      </c>
      <c r="B77" s="407" t="s">
        <v>35</v>
      </c>
      <c r="C77" s="407" t="s">
        <v>0</v>
      </c>
      <c r="D77" s="407" t="s">
        <v>272</v>
      </c>
      <c r="E77" s="402">
        <v>283570</v>
      </c>
      <c r="F77" s="405">
        <v>2034</v>
      </c>
      <c r="G77" s="404">
        <v>257</v>
      </c>
      <c r="H77" s="404">
        <v>27300</v>
      </c>
      <c r="I77" s="403">
        <v>619</v>
      </c>
      <c r="J77" s="405">
        <v>281970</v>
      </c>
      <c r="K77" s="404">
        <v>2131</v>
      </c>
      <c r="L77" s="404">
        <v>3</v>
      </c>
      <c r="M77" s="403">
        <v>18</v>
      </c>
      <c r="N77" s="402">
        <v>286160</v>
      </c>
    </row>
    <row r="78" spans="1:14">
      <c r="A78" s="407" t="s">
        <v>9</v>
      </c>
      <c r="B78" s="407" t="s">
        <v>35</v>
      </c>
      <c r="C78" s="407" t="s">
        <v>0</v>
      </c>
      <c r="D78" s="407" t="s">
        <v>0</v>
      </c>
      <c r="E78" s="402">
        <v>816571</v>
      </c>
      <c r="F78" s="405">
        <v>11606</v>
      </c>
      <c r="G78" s="404">
        <v>1247</v>
      </c>
      <c r="H78" s="404">
        <v>48406</v>
      </c>
      <c r="I78" s="403">
        <v>3502</v>
      </c>
      <c r="J78" s="405">
        <v>766512</v>
      </c>
      <c r="K78" s="404">
        <v>32131</v>
      </c>
      <c r="L78" s="404">
        <v>84</v>
      </c>
      <c r="M78" s="403">
        <v>123</v>
      </c>
      <c r="N78" s="402">
        <v>810471</v>
      </c>
    </row>
    <row r="79" spans="1:14">
      <c r="A79" s="407" t="s">
        <v>9</v>
      </c>
      <c r="B79" s="407" t="s">
        <v>36</v>
      </c>
      <c r="C79" s="407" t="s">
        <v>230</v>
      </c>
      <c r="D79" s="407" t="s">
        <v>275</v>
      </c>
      <c r="E79" s="402">
        <v>82273</v>
      </c>
      <c r="F79" s="405">
        <v>35996</v>
      </c>
      <c r="G79" s="404">
        <v>1090</v>
      </c>
      <c r="H79" s="404">
        <v>16253</v>
      </c>
      <c r="I79" s="403">
        <v>697</v>
      </c>
      <c r="J79" s="405">
        <v>181</v>
      </c>
      <c r="K79" s="404">
        <v>45873</v>
      </c>
      <c r="L79" s="404">
        <v>153</v>
      </c>
      <c r="M79" s="403">
        <v>517</v>
      </c>
      <c r="N79" s="402">
        <v>82756</v>
      </c>
    </row>
    <row r="80" spans="1:14">
      <c r="A80" s="407" t="s">
        <v>9</v>
      </c>
      <c r="B80" s="407" t="s">
        <v>36</v>
      </c>
      <c r="C80" s="407" t="s">
        <v>230</v>
      </c>
      <c r="D80" s="407" t="s">
        <v>274</v>
      </c>
      <c r="E80" s="402">
        <v>47590</v>
      </c>
      <c r="F80" s="405">
        <v>14956</v>
      </c>
      <c r="G80" s="404">
        <v>618</v>
      </c>
      <c r="H80" s="404">
        <v>8849</v>
      </c>
      <c r="I80" s="403">
        <v>548</v>
      </c>
      <c r="J80" s="405">
        <v>361</v>
      </c>
      <c r="K80" s="404">
        <v>34224</v>
      </c>
      <c r="L80" s="404">
        <v>35</v>
      </c>
      <c r="M80" s="403">
        <v>209</v>
      </c>
      <c r="N80" s="402">
        <v>49808</v>
      </c>
    </row>
    <row r="81" spans="1:14">
      <c r="A81" s="407" t="s">
        <v>9</v>
      </c>
      <c r="B81" s="407" t="s">
        <v>36</v>
      </c>
      <c r="C81" s="407" t="s">
        <v>230</v>
      </c>
      <c r="D81" s="407" t="s">
        <v>273</v>
      </c>
      <c r="E81" s="402">
        <v>32532</v>
      </c>
      <c r="F81" s="405">
        <v>9856</v>
      </c>
      <c r="G81" s="404">
        <v>417</v>
      </c>
      <c r="H81" s="404">
        <v>4895</v>
      </c>
      <c r="I81" s="403">
        <v>367</v>
      </c>
      <c r="J81" s="405">
        <v>223</v>
      </c>
      <c r="K81" s="404">
        <v>24327</v>
      </c>
      <c r="L81" s="404">
        <v>9</v>
      </c>
      <c r="M81" s="403">
        <v>199</v>
      </c>
      <c r="N81" s="402">
        <v>34626</v>
      </c>
    </row>
    <row r="82" spans="1:14">
      <c r="A82" s="407" t="s">
        <v>9</v>
      </c>
      <c r="B82" s="407" t="s">
        <v>36</v>
      </c>
      <c r="C82" s="407" t="s">
        <v>230</v>
      </c>
      <c r="D82" s="407" t="s">
        <v>272</v>
      </c>
      <c r="E82" s="402">
        <v>25851</v>
      </c>
      <c r="F82" s="405">
        <v>5660</v>
      </c>
      <c r="G82" s="404">
        <v>269</v>
      </c>
      <c r="H82" s="404">
        <v>5071</v>
      </c>
      <c r="I82" s="403">
        <v>182</v>
      </c>
      <c r="J82" s="405">
        <v>535</v>
      </c>
      <c r="K82" s="404">
        <v>21640</v>
      </c>
      <c r="L82" s="404">
        <v>11</v>
      </c>
      <c r="M82" s="403">
        <v>340</v>
      </c>
      <c r="N82" s="402">
        <v>28190</v>
      </c>
    </row>
    <row r="83" spans="1:14">
      <c r="A83" s="407" t="s">
        <v>9</v>
      </c>
      <c r="B83" s="407" t="s">
        <v>36</v>
      </c>
      <c r="C83" s="407" t="s">
        <v>230</v>
      </c>
      <c r="D83" s="407" t="s">
        <v>0</v>
      </c>
      <c r="E83" s="402">
        <v>188246</v>
      </c>
      <c r="F83" s="405">
        <v>66468</v>
      </c>
      <c r="G83" s="404">
        <v>2394</v>
      </c>
      <c r="H83" s="404">
        <v>35068</v>
      </c>
      <c r="I83" s="403">
        <v>1794</v>
      </c>
      <c r="J83" s="405">
        <v>1300</v>
      </c>
      <c r="K83" s="404">
        <v>126064</v>
      </c>
      <c r="L83" s="404">
        <v>208</v>
      </c>
      <c r="M83" s="403">
        <v>1265</v>
      </c>
      <c r="N83" s="402">
        <v>195380</v>
      </c>
    </row>
    <row r="84" spans="1:14">
      <c r="A84" s="407" t="s">
        <v>9</v>
      </c>
      <c r="B84" s="407" t="s">
        <v>36</v>
      </c>
      <c r="C84" s="407" t="s">
        <v>229</v>
      </c>
      <c r="D84" s="407" t="s">
        <v>275</v>
      </c>
      <c r="E84" s="402">
        <v>17960</v>
      </c>
      <c r="F84" s="405">
        <v>7775</v>
      </c>
      <c r="G84" s="404">
        <v>208</v>
      </c>
      <c r="H84" s="404">
        <v>3571</v>
      </c>
      <c r="I84" s="403">
        <v>203</v>
      </c>
      <c r="J84" s="405">
        <v>31</v>
      </c>
      <c r="K84" s="404">
        <v>10137</v>
      </c>
      <c r="L84" s="404">
        <v>67</v>
      </c>
      <c r="M84" s="403">
        <v>165</v>
      </c>
      <c r="N84" s="402">
        <v>18202</v>
      </c>
    </row>
    <row r="85" spans="1:14">
      <c r="A85" s="407" t="s">
        <v>9</v>
      </c>
      <c r="B85" s="407" t="s">
        <v>36</v>
      </c>
      <c r="C85" s="407" t="s">
        <v>229</v>
      </c>
      <c r="D85" s="407" t="s">
        <v>274</v>
      </c>
      <c r="E85" s="402">
        <v>13591</v>
      </c>
      <c r="F85" s="405">
        <v>3804</v>
      </c>
      <c r="G85" s="404">
        <v>153</v>
      </c>
      <c r="H85" s="404">
        <v>2181</v>
      </c>
      <c r="I85" s="403">
        <v>174</v>
      </c>
      <c r="J85" s="405">
        <v>75</v>
      </c>
      <c r="K85" s="404">
        <v>10191</v>
      </c>
      <c r="L85" s="404">
        <v>12</v>
      </c>
      <c r="M85" s="403">
        <v>36</v>
      </c>
      <c r="N85" s="402">
        <v>14127</v>
      </c>
    </row>
    <row r="86" spans="1:14">
      <c r="A86" s="407" t="s">
        <v>9</v>
      </c>
      <c r="B86" s="407" t="s">
        <v>36</v>
      </c>
      <c r="C86" s="407" t="s">
        <v>229</v>
      </c>
      <c r="D86" s="407" t="s">
        <v>273</v>
      </c>
      <c r="E86" s="402">
        <v>10078</v>
      </c>
      <c r="F86" s="405">
        <v>2615</v>
      </c>
      <c r="G86" s="404">
        <v>90</v>
      </c>
      <c r="H86" s="404">
        <v>1251</v>
      </c>
      <c r="I86" s="403">
        <v>92</v>
      </c>
      <c r="J86" s="405">
        <v>59</v>
      </c>
      <c r="K86" s="404">
        <v>7859</v>
      </c>
      <c r="L86" s="404">
        <v>2</v>
      </c>
      <c r="M86" s="403">
        <v>36</v>
      </c>
      <c r="N86" s="402">
        <v>10579</v>
      </c>
    </row>
    <row r="87" spans="1:14">
      <c r="A87" s="407" t="s">
        <v>9</v>
      </c>
      <c r="B87" s="407" t="s">
        <v>36</v>
      </c>
      <c r="C87" s="407" t="s">
        <v>229</v>
      </c>
      <c r="D87" s="407" t="s">
        <v>272</v>
      </c>
      <c r="E87" s="402">
        <v>9231</v>
      </c>
      <c r="F87" s="405">
        <v>1582</v>
      </c>
      <c r="G87" s="404">
        <v>66</v>
      </c>
      <c r="H87" s="404">
        <v>1524</v>
      </c>
      <c r="I87" s="403">
        <v>43</v>
      </c>
      <c r="J87" s="405">
        <v>121</v>
      </c>
      <c r="K87" s="404">
        <v>7926</v>
      </c>
      <c r="L87" s="404">
        <v>15</v>
      </c>
      <c r="M87" s="403">
        <v>73</v>
      </c>
      <c r="N87" s="402">
        <v>9721</v>
      </c>
    </row>
    <row r="88" spans="1:14">
      <c r="A88" s="407" t="s">
        <v>9</v>
      </c>
      <c r="B88" s="407" t="s">
        <v>36</v>
      </c>
      <c r="C88" s="407" t="s">
        <v>229</v>
      </c>
      <c r="D88" s="407" t="s">
        <v>0</v>
      </c>
      <c r="E88" s="402">
        <v>50860</v>
      </c>
      <c r="F88" s="405">
        <v>15776</v>
      </c>
      <c r="G88" s="404">
        <v>517</v>
      </c>
      <c r="H88" s="404">
        <v>8527</v>
      </c>
      <c r="I88" s="403">
        <v>512</v>
      </c>
      <c r="J88" s="405">
        <v>286</v>
      </c>
      <c r="K88" s="404">
        <v>36113</v>
      </c>
      <c r="L88" s="404">
        <v>96</v>
      </c>
      <c r="M88" s="403">
        <v>310</v>
      </c>
      <c r="N88" s="402">
        <v>52629</v>
      </c>
    </row>
    <row r="89" spans="1:14">
      <c r="A89" s="407" t="s">
        <v>9</v>
      </c>
      <c r="B89" s="407" t="s">
        <v>36</v>
      </c>
      <c r="C89" s="407" t="s">
        <v>0</v>
      </c>
      <c r="D89" s="407" t="s">
        <v>275</v>
      </c>
      <c r="E89" s="402">
        <v>100233</v>
      </c>
      <c r="F89" s="405">
        <v>43771</v>
      </c>
      <c r="G89" s="404">
        <v>1298</v>
      </c>
      <c r="H89" s="404">
        <v>19824</v>
      </c>
      <c r="I89" s="403">
        <v>900</v>
      </c>
      <c r="J89" s="405">
        <v>212</v>
      </c>
      <c r="K89" s="404">
        <v>56010</v>
      </c>
      <c r="L89" s="404">
        <v>220</v>
      </c>
      <c r="M89" s="403">
        <v>682</v>
      </c>
      <c r="N89" s="402">
        <v>100958</v>
      </c>
    </row>
    <row r="90" spans="1:14">
      <c r="A90" s="407" t="s">
        <v>9</v>
      </c>
      <c r="B90" s="407" t="s">
        <v>36</v>
      </c>
      <c r="C90" s="407" t="s">
        <v>0</v>
      </c>
      <c r="D90" s="407" t="s">
        <v>274</v>
      </c>
      <c r="E90" s="402">
        <v>61181</v>
      </c>
      <c r="F90" s="405">
        <v>18760</v>
      </c>
      <c r="G90" s="404">
        <v>771</v>
      </c>
      <c r="H90" s="404">
        <v>11030</v>
      </c>
      <c r="I90" s="403">
        <v>722</v>
      </c>
      <c r="J90" s="405">
        <v>436</v>
      </c>
      <c r="K90" s="404">
        <v>44415</v>
      </c>
      <c r="L90" s="404">
        <v>47</v>
      </c>
      <c r="M90" s="403">
        <v>245</v>
      </c>
      <c r="N90" s="402">
        <v>63935</v>
      </c>
    </row>
    <row r="91" spans="1:14">
      <c r="A91" s="407" t="s">
        <v>9</v>
      </c>
      <c r="B91" s="407" t="s">
        <v>36</v>
      </c>
      <c r="C91" s="407" t="s">
        <v>0</v>
      </c>
      <c r="D91" s="407" t="s">
        <v>273</v>
      </c>
      <c r="E91" s="402">
        <v>42610</v>
      </c>
      <c r="F91" s="405">
        <v>12471</v>
      </c>
      <c r="G91" s="404">
        <v>507</v>
      </c>
      <c r="H91" s="404">
        <v>6146</v>
      </c>
      <c r="I91" s="403">
        <v>459</v>
      </c>
      <c r="J91" s="405">
        <v>282</v>
      </c>
      <c r="K91" s="404">
        <v>32186</v>
      </c>
      <c r="L91" s="404">
        <v>11</v>
      </c>
      <c r="M91" s="403">
        <v>235</v>
      </c>
      <c r="N91" s="402">
        <v>45205</v>
      </c>
    </row>
    <row r="92" spans="1:14">
      <c r="A92" s="407" t="s">
        <v>9</v>
      </c>
      <c r="B92" s="407" t="s">
        <v>36</v>
      </c>
      <c r="C92" s="407" t="s">
        <v>0</v>
      </c>
      <c r="D92" s="407" t="s">
        <v>272</v>
      </c>
      <c r="E92" s="402">
        <v>35082</v>
      </c>
      <c r="F92" s="405">
        <v>7242</v>
      </c>
      <c r="G92" s="404">
        <v>335</v>
      </c>
      <c r="H92" s="404">
        <v>6595</v>
      </c>
      <c r="I92" s="403">
        <v>225</v>
      </c>
      <c r="J92" s="405">
        <v>656</v>
      </c>
      <c r="K92" s="404">
        <v>29566</v>
      </c>
      <c r="L92" s="404">
        <v>26</v>
      </c>
      <c r="M92" s="403">
        <v>413</v>
      </c>
      <c r="N92" s="402">
        <v>37911</v>
      </c>
    </row>
    <row r="93" spans="1:14">
      <c r="A93" s="407" t="s">
        <v>9</v>
      </c>
      <c r="B93" s="407" t="s">
        <v>36</v>
      </c>
      <c r="C93" s="407" t="s">
        <v>0</v>
      </c>
      <c r="D93" s="407" t="s">
        <v>0</v>
      </c>
      <c r="E93" s="402">
        <v>239106</v>
      </c>
      <c r="F93" s="405">
        <v>82244</v>
      </c>
      <c r="G93" s="404">
        <v>2911</v>
      </c>
      <c r="H93" s="404">
        <v>43595</v>
      </c>
      <c r="I93" s="403">
        <v>2306</v>
      </c>
      <c r="J93" s="405">
        <v>1586</v>
      </c>
      <c r="K93" s="404">
        <v>162177</v>
      </c>
      <c r="L93" s="404">
        <v>304</v>
      </c>
      <c r="M93" s="403">
        <v>1575</v>
      </c>
      <c r="N93" s="402">
        <v>248009</v>
      </c>
    </row>
    <row r="94" spans="1:14">
      <c r="A94" s="407" t="s">
        <v>9</v>
      </c>
      <c r="B94" s="407" t="s">
        <v>227</v>
      </c>
      <c r="C94" s="407" t="s">
        <v>230</v>
      </c>
      <c r="D94" s="407" t="s">
        <v>275</v>
      </c>
      <c r="E94" s="402">
        <v>21561</v>
      </c>
      <c r="F94" s="405">
        <v>6348</v>
      </c>
      <c r="G94" s="404">
        <v>154</v>
      </c>
      <c r="H94" s="404">
        <v>3066</v>
      </c>
      <c r="I94" s="403">
        <v>352</v>
      </c>
      <c r="J94" s="405" t="s">
        <v>271</v>
      </c>
      <c r="K94" s="404">
        <v>147</v>
      </c>
      <c r="L94" s="404">
        <v>15218</v>
      </c>
      <c r="M94" s="403">
        <v>3</v>
      </c>
      <c r="N94" s="402">
        <v>21867</v>
      </c>
    </row>
    <row r="95" spans="1:14">
      <c r="A95" s="407" t="s">
        <v>9</v>
      </c>
      <c r="B95" s="407" t="s">
        <v>227</v>
      </c>
      <c r="C95" s="407" t="s">
        <v>230</v>
      </c>
      <c r="D95" s="407" t="s">
        <v>274</v>
      </c>
      <c r="E95" s="402">
        <v>17880</v>
      </c>
      <c r="F95" s="405">
        <v>2687</v>
      </c>
      <c r="G95" s="404">
        <v>492</v>
      </c>
      <c r="H95" s="404">
        <v>3288</v>
      </c>
      <c r="I95" s="403">
        <v>580</v>
      </c>
      <c r="J95" s="405">
        <v>3</v>
      </c>
      <c r="K95" s="404">
        <v>72</v>
      </c>
      <c r="L95" s="404">
        <v>16051</v>
      </c>
      <c r="M95" s="403" t="s">
        <v>271</v>
      </c>
      <c r="N95" s="402">
        <v>19033</v>
      </c>
    </row>
    <row r="96" spans="1:14">
      <c r="A96" s="407" t="s">
        <v>9</v>
      </c>
      <c r="B96" s="407" t="s">
        <v>227</v>
      </c>
      <c r="C96" s="407" t="s">
        <v>230</v>
      </c>
      <c r="D96" s="407" t="s">
        <v>273</v>
      </c>
      <c r="E96" s="402">
        <v>10653</v>
      </c>
      <c r="F96" s="405">
        <v>586</v>
      </c>
      <c r="G96" s="404">
        <v>41</v>
      </c>
      <c r="H96" s="404">
        <v>753</v>
      </c>
      <c r="I96" s="403">
        <v>70</v>
      </c>
      <c r="J96" s="405">
        <v>7</v>
      </c>
      <c r="K96" s="404">
        <v>75</v>
      </c>
      <c r="L96" s="404">
        <v>10077</v>
      </c>
      <c r="M96" s="403">
        <v>1</v>
      </c>
      <c r="N96" s="402">
        <v>10773</v>
      </c>
    </row>
    <row r="97" spans="1:14">
      <c r="A97" s="407" t="s">
        <v>9</v>
      </c>
      <c r="B97" s="407" t="s">
        <v>227</v>
      </c>
      <c r="C97" s="407" t="s">
        <v>230</v>
      </c>
      <c r="D97" s="407" t="s">
        <v>272</v>
      </c>
      <c r="E97" s="402">
        <v>16120</v>
      </c>
      <c r="F97" s="405">
        <v>573</v>
      </c>
      <c r="G97" s="404">
        <v>64</v>
      </c>
      <c r="H97" s="404">
        <v>1610</v>
      </c>
      <c r="I97" s="403">
        <v>70</v>
      </c>
      <c r="J97" s="405">
        <v>20</v>
      </c>
      <c r="K97" s="404">
        <v>152</v>
      </c>
      <c r="L97" s="404">
        <v>15495</v>
      </c>
      <c r="M97" s="403">
        <v>1</v>
      </c>
      <c r="N97" s="402">
        <v>16255</v>
      </c>
    </row>
    <row r="98" spans="1:14">
      <c r="A98" s="407" t="s">
        <v>9</v>
      </c>
      <c r="B98" s="407" t="s">
        <v>227</v>
      </c>
      <c r="C98" s="407" t="s">
        <v>230</v>
      </c>
      <c r="D98" s="407" t="s">
        <v>0</v>
      </c>
      <c r="E98" s="402">
        <v>66214</v>
      </c>
      <c r="F98" s="405">
        <v>10194</v>
      </c>
      <c r="G98" s="404">
        <v>751</v>
      </c>
      <c r="H98" s="404">
        <v>8717</v>
      </c>
      <c r="I98" s="403">
        <v>1072</v>
      </c>
      <c r="J98" s="405">
        <v>30</v>
      </c>
      <c r="K98" s="404">
        <v>446</v>
      </c>
      <c r="L98" s="404">
        <v>56841</v>
      </c>
      <c r="M98" s="403">
        <v>5</v>
      </c>
      <c r="N98" s="402">
        <v>67928</v>
      </c>
    </row>
    <row r="99" spans="1:14">
      <c r="A99" s="407" t="s">
        <v>9</v>
      </c>
      <c r="B99" s="407" t="s">
        <v>227</v>
      </c>
      <c r="C99" s="407" t="s">
        <v>229</v>
      </c>
      <c r="D99" s="407" t="s">
        <v>275</v>
      </c>
      <c r="E99" s="402">
        <v>15075</v>
      </c>
      <c r="F99" s="405">
        <v>4206</v>
      </c>
      <c r="G99" s="404">
        <v>112</v>
      </c>
      <c r="H99" s="404">
        <v>1763</v>
      </c>
      <c r="I99" s="403">
        <v>219</v>
      </c>
      <c r="J99" s="405" t="s">
        <v>271</v>
      </c>
      <c r="K99" s="404">
        <v>50</v>
      </c>
      <c r="L99" s="404">
        <v>10807</v>
      </c>
      <c r="M99" s="403">
        <v>2</v>
      </c>
      <c r="N99" s="402">
        <v>15245</v>
      </c>
    </row>
    <row r="100" spans="1:14">
      <c r="A100" s="407" t="s">
        <v>9</v>
      </c>
      <c r="B100" s="407" t="s">
        <v>227</v>
      </c>
      <c r="C100" s="407" t="s">
        <v>229</v>
      </c>
      <c r="D100" s="407" t="s">
        <v>274</v>
      </c>
      <c r="E100" s="402">
        <v>12308</v>
      </c>
      <c r="F100" s="405">
        <v>2299</v>
      </c>
      <c r="G100" s="404">
        <v>419</v>
      </c>
      <c r="H100" s="404">
        <v>2823</v>
      </c>
      <c r="I100" s="403">
        <v>562</v>
      </c>
      <c r="J100" s="405">
        <v>1</v>
      </c>
      <c r="K100" s="404">
        <v>80</v>
      </c>
      <c r="L100" s="404">
        <v>10476</v>
      </c>
      <c r="M100" s="403" t="s">
        <v>271</v>
      </c>
      <c r="N100" s="402">
        <v>13242</v>
      </c>
    </row>
    <row r="101" spans="1:14">
      <c r="A101" s="407" t="s">
        <v>9</v>
      </c>
      <c r="B101" s="407" t="s">
        <v>227</v>
      </c>
      <c r="C101" s="407" t="s">
        <v>229</v>
      </c>
      <c r="D101" s="407" t="s">
        <v>273</v>
      </c>
      <c r="E101" s="402">
        <v>8209</v>
      </c>
      <c r="F101" s="405">
        <v>551</v>
      </c>
      <c r="G101" s="404">
        <v>36</v>
      </c>
      <c r="H101" s="404">
        <v>762</v>
      </c>
      <c r="I101" s="403">
        <v>82</v>
      </c>
      <c r="J101" s="405">
        <v>4</v>
      </c>
      <c r="K101" s="404">
        <v>63</v>
      </c>
      <c r="L101" s="404">
        <v>7499</v>
      </c>
      <c r="M101" s="403" t="s">
        <v>271</v>
      </c>
      <c r="N101" s="402">
        <v>8188</v>
      </c>
    </row>
    <row r="102" spans="1:14">
      <c r="A102" s="407" t="s">
        <v>9</v>
      </c>
      <c r="B102" s="407" t="s">
        <v>227</v>
      </c>
      <c r="C102" s="407" t="s">
        <v>229</v>
      </c>
      <c r="D102" s="407" t="s">
        <v>272</v>
      </c>
      <c r="E102" s="402">
        <v>21568</v>
      </c>
      <c r="F102" s="405">
        <v>958</v>
      </c>
      <c r="G102" s="404">
        <v>119</v>
      </c>
      <c r="H102" s="404">
        <v>2276</v>
      </c>
      <c r="I102" s="403">
        <v>93</v>
      </c>
      <c r="J102" s="405">
        <v>7</v>
      </c>
      <c r="K102" s="404">
        <v>194</v>
      </c>
      <c r="L102" s="404">
        <v>20069</v>
      </c>
      <c r="M102" s="403" t="s">
        <v>271</v>
      </c>
      <c r="N102" s="402">
        <v>21255</v>
      </c>
    </row>
    <row r="103" spans="1:14">
      <c r="A103" s="407" t="s">
        <v>9</v>
      </c>
      <c r="B103" s="407" t="s">
        <v>227</v>
      </c>
      <c r="C103" s="407" t="s">
        <v>229</v>
      </c>
      <c r="D103" s="407" t="s">
        <v>0</v>
      </c>
      <c r="E103" s="402">
        <v>57160</v>
      </c>
      <c r="F103" s="405">
        <v>8014</v>
      </c>
      <c r="G103" s="404">
        <v>686</v>
      </c>
      <c r="H103" s="404">
        <v>7624</v>
      </c>
      <c r="I103" s="403">
        <v>956</v>
      </c>
      <c r="J103" s="405">
        <v>12</v>
      </c>
      <c r="K103" s="404">
        <v>387</v>
      </c>
      <c r="L103" s="404">
        <v>48851</v>
      </c>
      <c r="M103" s="403">
        <v>2</v>
      </c>
      <c r="N103" s="402">
        <v>57930</v>
      </c>
    </row>
    <row r="104" spans="1:14">
      <c r="A104" s="407" t="s">
        <v>9</v>
      </c>
      <c r="B104" s="407" t="s">
        <v>227</v>
      </c>
      <c r="C104" s="407" t="s">
        <v>0</v>
      </c>
      <c r="D104" s="407" t="s">
        <v>275</v>
      </c>
      <c r="E104" s="402">
        <v>36636</v>
      </c>
      <c r="F104" s="405">
        <v>10554</v>
      </c>
      <c r="G104" s="404">
        <v>266</v>
      </c>
      <c r="H104" s="404">
        <v>4829</v>
      </c>
      <c r="I104" s="403">
        <v>571</v>
      </c>
      <c r="J104" s="405" t="s">
        <v>271</v>
      </c>
      <c r="K104" s="404">
        <v>197</v>
      </c>
      <c r="L104" s="404">
        <v>26025</v>
      </c>
      <c r="M104" s="403">
        <v>5</v>
      </c>
      <c r="N104" s="402">
        <v>37112</v>
      </c>
    </row>
    <row r="105" spans="1:14">
      <c r="A105" s="407" t="s">
        <v>9</v>
      </c>
      <c r="B105" s="407" t="s">
        <v>227</v>
      </c>
      <c r="C105" s="407" t="s">
        <v>0</v>
      </c>
      <c r="D105" s="407" t="s">
        <v>274</v>
      </c>
      <c r="E105" s="402">
        <v>30188</v>
      </c>
      <c r="F105" s="405">
        <v>4986</v>
      </c>
      <c r="G105" s="404">
        <v>911</v>
      </c>
      <c r="H105" s="404">
        <v>6111</v>
      </c>
      <c r="I105" s="403">
        <v>1142</v>
      </c>
      <c r="J105" s="405">
        <v>4</v>
      </c>
      <c r="K105" s="404">
        <v>152</v>
      </c>
      <c r="L105" s="404">
        <v>26527</v>
      </c>
      <c r="M105" s="403" t="s">
        <v>271</v>
      </c>
      <c r="N105" s="402">
        <v>32275</v>
      </c>
    </row>
    <row r="106" spans="1:14">
      <c r="A106" s="407" t="s">
        <v>9</v>
      </c>
      <c r="B106" s="407" t="s">
        <v>227</v>
      </c>
      <c r="C106" s="407" t="s">
        <v>0</v>
      </c>
      <c r="D106" s="407" t="s">
        <v>273</v>
      </c>
      <c r="E106" s="402">
        <v>18862</v>
      </c>
      <c r="F106" s="405">
        <v>1137</v>
      </c>
      <c r="G106" s="404">
        <v>77</v>
      </c>
      <c r="H106" s="404">
        <v>1515</v>
      </c>
      <c r="I106" s="403">
        <v>152</v>
      </c>
      <c r="J106" s="405">
        <v>11</v>
      </c>
      <c r="K106" s="404">
        <v>138</v>
      </c>
      <c r="L106" s="404">
        <v>17576</v>
      </c>
      <c r="M106" s="403">
        <v>1</v>
      </c>
      <c r="N106" s="402">
        <v>18961</v>
      </c>
    </row>
    <row r="107" spans="1:14">
      <c r="A107" s="407" t="s">
        <v>9</v>
      </c>
      <c r="B107" s="407" t="s">
        <v>227</v>
      </c>
      <c r="C107" s="407" t="s">
        <v>0</v>
      </c>
      <c r="D107" s="407" t="s">
        <v>272</v>
      </c>
      <c r="E107" s="402">
        <v>37688</v>
      </c>
      <c r="F107" s="405">
        <v>1531</v>
      </c>
      <c r="G107" s="404">
        <v>183</v>
      </c>
      <c r="H107" s="404">
        <v>3886</v>
      </c>
      <c r="I107" s="403">
        <v>163</v>
      </c>
      <c r="J107" s="405">
        <v>27</v>
      </c>
      <c r="K107" s="404">
        <v>346</v>
      </c>
      <c r="L107" s="404">
        <v>35564</v>
      </c>
      <c r="M107" s="403">
        <v>1</v>
      </c>
      <c r="N107" s="402">
        <v>37510</v>
      </c>
    </row>
    <row r="108" spans="1:14">
      <c r="A108" s="407" t="s">
        <v>9</v>
      </c>
      <c r="B108" s="407" t="s">
        <v>227</v>
      </c>
      <c r="C108" s="407" t="s">
        <v>0</v>
      </c>
      <c r="D108" s="407" t="s">
        <v>0</v>
      </c>
      <c r="E108" s="402">
        <v>123374</v>
      </c>
      <c r="F108" s="405">
        <v>18208</v>
      </c>
      <c r="G108" s="404">
        <v>1437</v>
      </c>
      <c r="H108" s="404">
        <v>16341</v>
      </c>
      <c r="I108" s="403">
        <v>2028</v>
      </c>
      <c r="J108" s="405">
        <v>42</v>
      </c>
      <c r="K108" s="404">
        <v>833</v>
      </c>
      <c r="L108" s="404">
        <v>105692</v>
      </c>
      <c r="M108" s="403">
        <v>7</v>
      </c>
      <c r="N108" s="402">
        <v>125858</v>
      </c>
    </row>
    <row r="109" spans="1:14">
      <c r="A109" s="407" t="s">
        <v>9</v>
      </c>
      <c r="B109" s="407" t="s">
        <v>262</v>
      </c>
      <c r="C109" s="407" t="s">
        <v>230</v>
      </c>
      <c r="D109" s="407" t="s">
        <v>275</v>
      </c>
      <c r="E109" s="402">
        <v>2343</v>
      </c>
      <c r="F109" s="405">
        <v>842</v>
      </c>
      <c r="G109" s="404">
        <v>10</v>
      </c>
      <c r="H109" s="404">
        <v>1090</v>
      </c>
      <c r="I109" s="403">
        <v>30</v>
      </c>
      <c r="J109" s="405" t="s">
        <v>271</v>
      </c>
      <c r="K109" s="404">
        <v>67</v>
      </c>
      <c r="L109" s="404">
        <v>2</v>
      </c>
      <c r="M109" s="403">
        <v>601</v>
      </c>
      <c r="N109" s="402">
        <v>1512</v>
      </c>
    </row>
    <row r="110" spans="1:14">
      <c r="A110" s="407" t="s">
        <v>9</v>
      </c>
      <c r="B110" s="407" t="s">
        <v>262</v>
      </c>
      <c r="C110" s="407" t="s">
        <v>230</v>
      </c>
      <c r="D110" s="407" t="s">
        <v>274</v>
      </c>
      <c r="E110" s="402">
        <v>836</v>
      </c>
      <c r="F110" s="405">
        <v>461</v>
      </c>
      <c r="G110" s="404">
        <v>7</v>
      </c>
      <c r="H110" s="404">
        <v>356</v>
      </c>
      <c r="I110" s="403">
        <v>7</v>
      </c>
      <c r="J110" s="405">
        <v>1</v>
      </c>
      <c r="K110" s="404">
        <v>44</v>
      </c>
      <c r="L110" s="404" t="s">
        <v>271</v>
      </c>
      <c r="M110" s="403">
        <v>268</v>
      </c>
      <c r="N110" s="402">
        <v>774</v>
      </c>
    </row>
    <row r="111" spans="1:14">
      <c r="A111" s="407" t="s">
        <v>9</v>
      </c>
      <c r="B111" s="407" t="s">
        <v>262</v>
      </c>
      <c r="C111" s="407" t="s">
        <v>230</v>
      </c>
      <c r="D111" s="407" t="s">
        <v>273</v>
      </c>
      <c r="E111" s="402">
        <v>827</v>
      </c>
      <c r="F111" s="405">
        <v>413</v>
      </c>
      <c r="G111" s="404">
        <v>9</v>
      </c>
      <c r="H111" s="404">
        <v>299</v>
      </c>
      <c r="I111" s="403">
        <v>11</v>
      </c>
      <c r="J111" s="405">
        <v>1</v>
      </c>
      <c r="K111" s="404">
        <v>52</v>
      </c>
      <c r="L111" s="404">
        <v>1</v>
      </c>
      <c r="M111" s="403">
        <v>295</v>
      </c>
      <c r="N111" s="402">
        <v>762</v>
      </c>
    </row>
    <row r="112" spans="1:14">
      <c r="A112" s="407" t="s">
        <v>9</v>
      </c>
      <c r="B112" s="407" t="s">
        <v>262</v>
      </c>
      <c r="C112" s="407" t="s">
        <v>230</v>
      </c>
      <c r="D112" s="407" t="s">
        <v>272</v>
      </c>
      <c r="E112" s="402">
        <v>1435</v>
      </c>
      <c r="F112" s="405">
        <v>426</v>
      </c>
      <c r="G112" s="404">
        <v>3</v>
      </c>
      <c r="H112" s="404">
        <v>490</v>
      </c>
      <c r="I112" s="403">
        <v>13</v>
      </c>
      <c r="J112" s="405">
        <v>2</v>
      </c>
      <c r="K112" s="404">
        <v>36</v>
      </c>
      <c r="L112" s="404" t="s">
        <v>271</v>
      </c>
      <c r="M112" s="403">
        <v>682</v>
      </c>
      <c r="N112" s="402">
        <v>1146</v>
      </c>
    </row>
    <row r="113" spans="1:14">
      <c r="A113" s="407" t="s">
        <v>9</v>
      </c>
      <c r="B113" s="407" t="s">
        <v>262</v>
      </c>
      <c r="C113" s="407" t="s">
        <v>230</v>
      </c>
      <c r="D113" s="407" t="s">
        <v>0</v>
      </c>
      <c r="E113" s="402">
        <v>5441</v>
      </c>
      <c r="F113" s="405">
        <v>2142</v>
      </c>
      <c r="G113" s="404">
        <v>29</v>
      </c>
      <c r="H113" s="404">
        <v>2235</v>
      </c>
      <c r="I113" s="403">
        <v>61</v>
      </c>
      <c r="J113" s="405">
        <v>4</v>
      </c>
      <c r="K113" s="404">
        <v>199</v>
      </c>
      <c r="L113" s="404">
        <v>3</v>
      </c>
      <c r="M113" s="403">
        <v>1846</v>
      </c>
      <c r="N113" s="402">
        <v>4194</v>
      </c>
    </row>
    <row r="114" spans="1:14">
      <c r="A114" s="407" t="s">
        <v>9</v>
      </c>
      <c r="B114" s="407" t="s">
        <v>262</v>
      </c>
      <c r="C114" s="407" t="s">
        <v>229</v>
      </c>
      <c r="D114" s="407" t="s">
        <v>275</v>
      </c>
      <c r="E114" s="402">
        <v>648</v>
      </c>
      <c r="F114" s="405">
        <v>192</v>
      </c>
      <c r="G114" s="404">
        <v>3</v>
      </c>
      <c r="H114" s="404">
        <v>259</v>
      </c>
      <c r="I114" s="403">
        <v>7</v>
      </c>
      <c r="J114" s="405" t="s">
        <v>271</v>
      </c>
      <c r="K114" s="404">
        <v>4</v>
      </c>
      <c r="L114" s="404" t="s">
        <v>271</v>
      </c>
      <c r="M114" s="403">
        <v>182</v>
      </c>
      <c r="N114" s="402">
        <v>378</v>
      </c>
    </row>
    <row r="115" spans="1:14">
      <c r="A115" s="407" t="s">
        <v>9</v>
      </c>
      <c r="B115" s="407" t="s">
        <v>262</v>
      </c>
      <c r="C115" s="407" t="s">
        <v>229</v>
      </c>
      <c r="D115" s="407" t="s">
        <v>274</v>
      </c>
      <c r="E115" s="402">
        <v>175</v>
      </c>
      <c r="F115" s="405">
        <v>71</v>
      </c>
      <c r="G115" s="404">
        <v>2</v>
      </c>
      <c r="H115" s="404">
        <v>72</v>
      </c>
      <c r="I115" s="403">
        <v>2</v>
      </c>
      <c r="J115" s="405" t="s">
        <v>271</v>
      </c>
      <c r="K115" s="404">
        <v>6</v>
      </c>
      <c r="L115" s="404" t="s">
        <v>271</v>
      </c>
      <c r="M115" s="403">
        <v>65</v>
      </c>
      <c r="N115" s="402">
        <v>142</v>
      </c>
    </row>
    <row r="116" spans="1:14">
      <c r="A116" s="407" t="s">
        <v>9</v>
      </c>
      <c r="B116" s="407" t="s">
        <v>262</v>
      </c>
      <c r="C116" s="407" t="s">
        <v>229</v>
      </c>
      <c r="D116" s="407" t="s">
        <v>273</v>
      </c>
      <c r="E116" s="402">
        <v>181</v>
      </c>
      <c r="F116" s="405">
        <v>87</v>
      </c>
      <c r="G116" s="404">
        <v>2</v>
      </c>
      <c r="H116" s="404">
        <v>75</v>
      </c>
      <c r="I116" s="403">
        <v>2</v>
      </c>
      <c r="J116" s="405" t="s">
        <v>271</v>
      </c>
      <c r="K116" s="404">
        <v>26</v>
      </c>
      <c r="L116" s="404" t="s">
        <v>271</v>
      </c>
      <c r="M116" s="403">
        <v>59</v>
      </c>
      <c r="N116" s="402">
        <v>172</v>
      </c>
    </row>
    <row r="117" spans="1:14">
      <c r="A117" s="407" t="s">
        <v>9</v>
      </c>
      <c r="B117" s="407" t="s">
        <v>262</v>
      </c>
      <c r="C117" s="407" t="s">
        <v>229</v>
      </c>
      <c r="D117" s="407" t="s">
        <v>272</v>
      </c>
      <c r="E117" s="402">
        <v>396</v>
      </c>
      <c r="F117" s="405">
        <v>125</v>
      </c>
      <c r="G117" s="404">
        <v>1</v>
      </c>
      <c r="H117" s="404">
        <v>158</v>
      </c>
      <c r="I117" s="403">
        <v>4</v>
      </c>
      <c r="J117" s="405">
        <v>1</v>
      </c>
      <c r="K117" s="404">
        <v>13</v>
      </c>
      <c r="L117" s="404" t="s">
        <v>271</v>
      </c>
      <c r="M117" s="403">
        <v>183</v>
      </c>
      <c r="N117" s="402">
        <v>322</v>
      </c>
    </row>
    <row r="118" spans="1:14">
      <c r="A118" s="407" t="s">
        <v>9</v>
      </c>
      <c r="B118" s="407" t="s">
        <v>262</v>
      </c>
      <c r="C118" s="407" t="s">
        <v>229</v>
      </c>
      <c r="D118" s="407" t="s">
        <v>0</v>
      </c>
      <c r="E118" s="402">
        <v>1400</v>
      </c>
      <c r="F118" s="405">
        <v>475</v>
      </c>
      <c r="G118" s="404">
        <v>8</v>
      </c>
      <c r="H118" s="404">
        <v>564</v>
      </c>
      <c r="I118" s="403">
        <v>15</v>
      </c>
      <c r="J118" s="405">
        <v>1</v>
      </c>
      <c r="K118" s="404">
        <v>49</v>
      </c>
      <c r="L118" s="404" t="s">
        <v>271</v>
      </c>
      <c r="M118" s="403">
        <v>489</v>
      </c>
      <c r="N118" s="402">
        <v>1014</v>
      </c>
    </row>
    <row r="119" spans="1:14">
      <c r="A119" s="407" t="s">
        <v>9</v>
      </c>
      <c r="B119" s="407" t="s">
        <v>262</v>
      </c>
      <c r="C119" s="407" t="s">
        <v>0</v>
      </c>
      <c r="D119" s="407" t="s">
        <v>275</v>
      </c>
      <c r="E119" s="402">
        <v>2991</v>
      </c>
      <c r="F119" s="405">
        <v>1034</v>
      </c>
      <c r="G119" s="404">
        <v>13</v>
      </c>
      <c r="H119" s="404">
        <v>1349</v>
      </c>
      <c r="I119" s="403">
        <v>37</v>
      </c>
      <c r="J119" s="405" t="s">
        <v>271</v>
      </c>
      <c r="K119" s="404">
        <v>71</v>
      </c>
      <c r="L119" s="404">
        <v>2</v>
      </c>
      <c r="M119" s="403">
        <v>783</v>
      </c>
      <c r="N119" s="402">
        <v>1890</v>
      </c>
    </row>
    <row r="120" spans="1:14">
      <c r="A120" s="407" t="s">
        <v>9</v>
      </c>
      <c r="B120" s="407" t="s">
        <v>262</v>
      </c>
      <c r="C120" s="407" t="s">
        <v>0</v>
      </c>
      <c r="D120" s="407" t="s">
        <v>274</v>
      </c>
      <c r="E120" s="402">
        <v>1011</v>
      </c>
      <c r="F120" s="405">
        <v>532</v>
      </c>
      <c r="G120" s="404">
        <v>9</v>
      </c>
      <c r="H120" s="404">
        <v>428</v>
      </c>
      <c r="I120" s="403">
        <v>9</v>
      </c>
      <c r="J120" s="405">
        <v>1</v>
      </c>
      <c r="K120" s="404">
        <v>50</v>
      </c>
      <c r="L120" s="404" t="s">
        <v>271</v>
      </c>
      <c r="M120" s="403">
        <v>333</v>
      </c>
      <c r="N120" s="402">
        <v>916</v>
      </c>
    </row>
    <row r="121" spans="1:14">
      <c r="A121" s="407" t="s">
        <v>9</v>
      </c>
      <c r="B121" s="407" t="s">
        <v>262</v>
      </c>
      <c r="C121" s="407" t="s">
        <v>0</v>
      </c>
      <c r="D121" s="407" t="s">
        <v>273</v>
      </c>
      <c r="E121" s="402">
        <v>1008</v>
      </c>
      <c r="F121" s="405">
        <v>500</v>
      </c>
      <c r="G121" s="404">
        <v>11</v>
      </c>
      <c r="H121" s="404">
        <v>374</v>
      </c>
      <c r="I121" s="403">
        <v>13</v>
      </c>
      <c r="J121" s="405">
        <v>1</v>
      </c>
      <c r="K121" s="404">
        <v>78</v>
      </c>
      <c r="L121" s="404">
        <v>1</v>
      </c>
      <c r="M121" s="403">
        <v>354</v>
      </c>
      <c r="N121" s="402">
        <v>934</v>
      </c>
    </row>
    <row r="122" spans="1:14">
      <c r="A122" s="407" t="s">
        <v>9</v>
      </c>
      <c r="B122" s="407" t="s">
        <v>262</v>
      </c>
      <c r="C122" s="407" t="s">
        <v>0</v>
      </c>
      <c r="D122" s="407" t="s">
        <v>272</v>
      </c>
      <c r="E122" s="402">
        <v>1831</v>
      </c>
      <c r="F122" s="405">
        <v>551</v>
      </c>
      <c r="G122" s="404">
        <v>4</v>
      </c>
      <c r="H122" s="404">
        <v>648</v>
      </c>
      <c r="I122" s="403">
        <v>17</v>
      </c>
      <c r="J122" s="405">
        <v>3</v>
      </c>
      <c r="K122" s="404">
        <v>49</v>
      </c>
      <c r="L122" s="404" t="s">
        <v>271</v>
      </c>
      <c r="M122" s="403">
        <v>865</v>
      </c>
      <c r="N122" s="402">
        <v>1468</v>
      </c>
    </row>
    <row r="123" spans="1:14">
      <c r="A123" s="407" t="s">
        <v>9</v>
      </c>
      <c r="B123" s="407" t="s">
        <v>262</v>
      </c>
      <c r="C123" s="407" t="s">
        <v>0</v>
      </c>
      <c r="D123" s="407" t="s">
        <v>0</v>
      </c>
      <c r="E123" s="402">
        <v>6841</v>
      </c>
      <c r="F123" s="405">
        <v>2617</v>
      </c>
      <c r="G123" s="404">
        <v>37</v>
      </c>
      <c r="H123" s="404">
        <v>2799</v>
      </c>
      <c r="I123" s="403">
        <v>76</v>
      </c>
      <c r="J123" s="405">
        <v>5</v>
      </c>
      <c r="K123" s="404">
        <v>248</v>
      </c>
      <c r="L123" s="404">
        <v>3</v>
      </c>
      <c r="M123" s="403">
        <v>2335</v>
      </c>
      <c r="N123" s="402">
        <v>5208</v>
      </c>
    </row>
    <row r="124" spans="1:14">
      <c r="A124" s="407" t="s">
        <v>8</v>
      </c>
      <c r="B124" s="407" t="s">
        <v>35</v>
      </c>
      <c r="C124" s="407" t="s">
        <v>230</v>
      </c>
      <c r="D124" s="407" t="s">
        <v>275</v>
      </c>
      <c r="E124" s="402">
        <v>37963</v>
      </c>
      <c r="F124" s="405">
        <v>2390</v>
      </c>
      <c r="G124" s="404">
        <v>328</v>
      </c>
      <c r="H124" s="404">
        <v>1324</v>
      </c>
      <c r="I124" s="403">
        <v>142</v>
      </c>
      <c r="J124" s="405">
        <v>26813</v>
      </c>
      <c r="K124" s="404">
        <v>7121</v>
      </c>
      <c r="L124" s="404">
        <v>105</v>
      </c>
      <c r="M124" s="403">
        <v>539</v>
      </c>
      <c r="N124" s="402">
        <v>37005</v>
      </c>
    </row>
    <row r="125" spans="1:14">
      <c r="A125" s="407" t="s">
        <v>8</v>
      </c>
      <c r="B125" s="407" t="s">
        <v>35</v>
      </c>
      <c r="C125" s="407" t="s">
        <v>230</v>
      </c>
      <c r="D125" s="407" t="s">
        <v>274</v>
      </c>
      <c r="E125" s="402">
        <v>157185</v>
      </c>
      <c r="F125" s="405">
        <v>5543</v>
      </c>
      <c r="G125" s="404">
        <v>1124</v>
      </c>
      <c r="H125" s="404">
        <v>5928</v>
      </c>
      <c r="I125" s="403">
        <v>739</v>
      </c>
      <c r="J125" s="405">
        <v>140071</v>
      </c>
      <c r="K125" s="404">
        <v>9157</v>
      </c>
      <c r="L125" s="404">
        <v>31</v>
      </c>
      <c r="M125" s="403">
        <v>154</v>
      </c>
      <c r="N125" s="402">
        <v>154974</v>
      </c>
    </row>
    <row r="126" spans="1:14">
      <c r="A126" s="407" t="s">
        <v>8</v>
      </c>
      <c r="B126" s="407" t="s">
        <v>35</v>
      </c>
      <c r="C126" s="407" t="s">
        <v>230</v>
      </c>
      <c r="D126" s="407" t="s">
        <v>273</v>
      </c>
      <c r="E126" s="402">
        <v>268780</v>
      </c>
      <c r="F126" s="405">
        <v>4328</v>
      </c>
      <c r="G126" s="404">
        <v>941</v>
      </c>
      <c r="H126" s="404">
        <v>5734</v>
      </c>
      <c r="I126" s="403">
        <v>926</v>
      </c>
      <c r="J126" s="405">
        <v>251532</v>
      </c>
      <c r="K126" s="404">
        <v>7782</v>
      </c>
      <c r="L126" s="404">
        <v>53</v>
      </c>
      <c r="M126" s="403">
        <v>197</v>
      </c>
      <c r="N126" s="402">
        <v>263897</v>
      </c>
    </row>
    <row r="127" spans="1:14">
      <c r="A127" s="407" t="s">
        <v>8</v>
      </c>
      <c r="B127" s="407" t="s">
        <v>35</v>
      </c>
      <c r="C127" s="407" t="s">
        <v>230</v>
      </c>
      <c r="D127" s="407" t="s">
        <v>272</v>
      </c>
      <c r="E127" s="402">
        <v>401994</v>
      </c>
      <c r="F127" s="405">
        <v>2980</v>
      </c>
      <c r="G127" s="404">
        <v>486</v>
      </c>
      <c r="H127" s="404">
        <v>30472</v>
      </c>
      <c r="I127" s="403">
        <v>507</v>
      </c>
      <c r="J127" s="405">
        <v>402120</v>
      </c>
      <c r="K127" s="404">
        <v>5317</v>
      </c>
      <c r="L127" s="404">
        <v>43</v>
      </c>
      <c r="M127" s="403">
        <v>247</v>
      </c>
      <c r="N127" s="402">
        <v>410710</v>
      </c>
    </row>
    <row r="128" spans="1:14">
      <c r="A128" s="407" t="s">
        <v>8</v>
      </c>
      <c r="B128" s="407" t="s">
        <v>35</v>
      </c>
      <c r="C128" s="407" t="s">
        <v>230</v>
      </c>
      <c r="D128" s="407" t="s">
        <v>0</v>
      </c>
      <c r="E128" s="402">
        <v>865922</v>
      </c>
      <c r="F128" s="405">
        <v>15241</v>
      </c>
      <c r="G128" s="404">
        <v>2879</v>
      </c>
      <c r="H128" s="404">
        <v>43458</v>
      </c>
      <c r="I128" s="403">
        <v>2314</v>
      </c>
      <c r="J128" s="405">
        <v>820536</v>
      </c>
      <c r="K128" s="404">
        <v>29377</v>
      </c>
      <c r="L128" s="404">
        <v>232</v>
      </c>
      <c r="M128" s="403">
        <v>1137</v>
      </c>
      <c r="N128" s="402">
        <v>866586</v>
      </c>
    </row>
    <row r="129" spans="1:14">
      <c r="A129" s="407" t="s">
        <v>8</v>
      </c>
      <c r="B129" s="407" t="s">
        <v>35</v>
      </c>
      <c r="C129" s="407" t="s">
        <v>229</v>
      </c>
      <c r="D129" s="407" t="s">
        <v>275</v>
      </c>
      <c r="E129" s="402">
        <v>33063</v>
      </c>
      <c r="F129" s="405">
        <v>3002</v>
      </c>
      <c r="G129" s="404">
        <v>226</v>
      </c>
      <c r="H129" s="404">
        <v>955</v>
      </c>
      <c r="I129" s="403">
        <v>55</v>
      </c>
      <c r="J129" s="405">
        <v>23962</v>
      </c>
      <c r="K129" s="404">
        <v>5141</v>
      </c>
      <c r="L129" s="404">
        <v>111</v>
      </c>
      <c r="M129" s="403">
        <v>834</v>
      </c>
      <c r="N129" s="402">
        <v>33786</v>
      </c>
    </row>
    <row r="130" spans="1:14">
      <c r="A130" s="407" t="s">
        <v>8</v>
      </c>
      <c r="B130" s="407" t="s">
        <v>35</v>
      </c>
      <c r="C130" s="407" t="s">
        <v>229</v>
      </c>
      <c r="D130" s="407" t="s">
        <v>274</v>
      </c>
      <c r="E130" s="402">
        <v>112790</v>
      </c>
      <c r="F130" s="405">
        <v>3292</v>
      </c>
      <c r="G130" s="404">
        <v>473</v>
      </c>
      <c r="H130" s="404">
        <v>2844</v>
      </c>
      <c r="I130" s="403">
        <v>287</v>
      </c>
      <c r="J130" s="405">
        <v>102184</v>
      </c>
      <c r="K130" s="404">
        <v>5106</v>
      </c>
      <c r="L130" s="404">
        <v>8</v>
      </c>
      <c r="M130" s="403">
        <v>150</v>
      </c>
      <c r="N130" s="402">
        <v>111302</v>
      </c>
    </row>
    <row r="131" spans="1:14">
      <c r="A131" s="407" t="s">
        <v>8</v>
      </c>
      <c r="B131" s="407" t="s">
        <v>35</v>
      </c>
      <c r="C131" s="407" t="s">
        <v>229</v>
      </c>
      <c r="D131" s="407" t="s">
        <v>273</v>
      </c>
      <c r="E131" s="402">
        <v>193079</v>
      </c>
      <c r="F131" s="405">
        <v>3016</v>
      </c>
      <c r="G131" s="404">
        <v>493</v>
      </c>
      <c r="H131" s="404">
        <v>3434</v>
      </c>
      <c r="I131" s="403">
        <v>370</v>
      </c>
      <c r="J131" s="405">
        <v>182060</v>
      </c>
      <c r="K131" s="404">
        <v>3819</v>
      </c>
      <c r="L131" s="404">
        <v>16</v>
      </c>
      <c r="M131" s="403">
        <v>127</v>
      </c>
      <c r="N131" s="402">
        <v>189415</v>
      </c>
    </row>
    <row r="132" spans="1:14">
      <c r="A132" s="407" t="s">
        <v>8</v>
      </c>
      <c r="B132" s="407" t="s">
        <v>35</v>
      </c>
      <c r="C132" s="407" t="s">
        <v>229</v>
      </c>
      <c r="D132" s="407" t="s">
        <v>272</v>
      </c>
      <c r="E132" s="402">
        <v>263470</v>
      </c>
      <c r="F132" s="405">
        <v>1820</v>
      </c>
      <c r="G132" s="404">
        <v>262</v>
      </c>
      <c r="H132" s="404">
        <v>21950</v>
      </c>
      <c r="I132" s="403">
        <v>233</v>
      </c>
      <c r="J132" s="405">
        <v>262274</v>
      </c>
      <c r="K132" s="404">
        <v>2772</v>
      </c>
      <c r="L132" s="404">
        <v>14</v>
      </c>
      <c r="M132" s="403">
        <v>300</v>
      </c>
      <c r="N132" s="402">
        <v>267332</v>
      </c>
    </row>
    <row r="133" spans="1:14">
      <c r="A133" s="407" t="s">
        <v>8</v>
      </c>
      <c r="B133" s="407" t="s">
        <v>35</v>
      </c>
      <c r="C133" s="407" t="s">
        <v>229</v>
      </c>
      <c r="D133" s="407" t="s">
        <v>0</v>
      </c>
      <c r="E133" s="402">
        <v>602402</v>
      </c>
      <c r="F133" s="405">
        <v>11130</v>
      </c>
      <c r="G133" s="404">
        <v>1454</v>
      </c>
      <c r="H133" s="404">
        <v>29183</v>
      </c>
      <c r="I133" s="403">
        <v>945</v>
      </c>
      <c r="J133" s="405">
        <v>570480</v>
      </c>
      <c r="K133" s="404">
        <v>16838</v>
      </c>
      <c r="L133" s="404">
        <v>149</v>
      </c>
      <c r="M133" s="403">
        <v>1411</v>
      </c>
      <c r="N133" s="402">
        <v>601835</v>
      </c>
    </row>
    <row r="134" spans="1:14">
      <c r="A134" s="407" t="s">
        <v>8</v>
      </c>
      <c r="B134" s="407" t="s">
        <v>35</v>
      </c>
      <c r="C134" s="407" t="s">
        <v>0</v>
      </c>
      <c r="D134" s="407" t="s">
        <v>275</v>
      </c>
      <c r="E134" s="402">
        <v>71026</v>
      </c>
      <c r="F134" s="405">
        <v>5392</v>
      </c>
      <c r="G134" s="404">
        <v>554</v>
      </c>
      <c r="H134" s="404">
        <v>2279</v>
      </c>
      <c r="I134" s="403">
        <v>197</v>
      </c>
      <c r="J134" s="405">
        <v>50775</v>
      </c>
      <c r="K134" s="404">
        <v>12262</v>
      </c>
      <c r="L134" s="404">
        <v>216</v>
      </c>
      <c r="M134" s="403">
        <v>1373</v>
      </c>
      <c r="N134" s="402">
        <v>70791</v>
      </c>
    </row>
    <row r="135" spans="1:14">
      <c r="A135" s="407" t="s">
        <v>8</v>
      </c>
      <c r="B135" s="407" t="s">
        <v>35</v>
      </c>
      <c r="C135" s="407" t="s">
        <v>0</v>
      </c>
      <c r="D135" s="407" t="s">
        <v>274</v>
      </c>
      <c r="E135" s="402">
        <v>269975</v>
      </c>
      <c r="F135" s="405">
        <v>8835</v>
      </c>
      <c r="G135" s="404">
        <v>1597</v>
      </c>
      <c r="H135" s="404">
        <v>8772</v>
      </c>
      <c r="I135" s="403">
        <v>1026</v>
      </c>
      <c r="J135" s="405">
        <v>242255</v>
      </c>
      <c r="K135" s="404">
        <v>14263</v>
      </c>
      <c r="L135" s="404">
        <v>39</v>
      </c>
      <c r="M135" s="403">
        <v>304</v>
      </c>
      <c r="N135" s="402">
        <v>266276</v>
      </c>
    </row>
    <row r="136" spans="1:14">
      <c r="A136" s="407" t="s">
        <v>8</v>
      </c>
      <c r="B136" s="407" t="s">
        <v>35</v>
      </c>
      <c r="C136" s="407" t="s">
        <v>0</v>
      </c>
      <c r="D136" s="407" t="s">
        <v>273</v>
      </c>
      <c r="E136" s="402">
        <v>461859</v>
      </c>
      <c r="F136" s="405">
        <v>7344</v>
      </c>
      <c r="G136" s="404">
        <v>1434</v>
      </c>
      <c r="H136" s="404">
        <v>9168</v>
      </c>
      <c r="I136" s="403">
        <v>1296</v>
      </c>
      <c r="J136" s="405">
        <v>433592</v>
      </c>
      <c r="K136" s="404">
        <v>11601</v>
      </c>
      <c r="L136" s="404">
        <v>69</v>
      </c>
      <c r="M136" s="403">
        <v>324</v>
      </c>
      <c r="N136" s="402">
        <v>453312</v>
      </c>
    </row>
    <row r="137" spans="1:14">
      <c r="A137" s="407" t="s">
        <v>8</v>
      </c>
      <c r="B137" s="407" t="s">
        <v>35</v>
      </c>
      <c r="C137" s="407" t="s">
        <v>0</v>
      </c>
      <c r="D137" s="407" t="s">
        <v>272</v>
      </c>
      <c r="E137" s="402">
        <v>665464</v>
      </c>
      <c r="F137" s="405">
        <v>4800</v>
      </c>
      <c r="G137" s="404">
        <v>748</v>
      </c>
      <c r="H137" s="404">
        <v>52422</v>
      </c>
      <c r="I137" s="403">
        <v>740</v>
      </c>
      <c r="J137" s="405">
        <v>664394</v>
      </c>
      <c r="K137" s="404">
        <v>8089</v>
      </c>
      <c r="L137" s="404">
        <v>57</v>
      </c>
      <c r="M137" s="403">
        <v>547</v>
      </c>
      <c r="N137" s="402">
        <v>678042</v>
      </c>
    </row>
    <row r="138" spans="1:14">
      <c r="A138" s="407" t="s">
        <v>8</v>
      </c>
      <c r="B138" s="407" t="s">
        <v>35</v>
      </c>
      <c r="C138" s="407" t="s">
        <v>0</v>
      </c>
      <c r="D138" s="407" t="s">
        <v>0</v>
      </c>
      <c r="E138" s="402">
        <v>1468324</v>
      </c>
      <c r="F138" s="405">
        <v>26371</v>
      </c>
      <c r="G138" s="404">
        <v>4333</v>
      </c>
      <c r="H138" s="404">
        <v>72641</v>
      </c>
      <c r="I138" s="403">
        <v>3259</v>
      </c>
      <c r="J138" s="405">
        <v>1391016</v>
      </c>
      <c r="K138" s="404">
        <v>46215</v>
      </c>
      <c r="L138" s="404">
        <v>381</v>
      </c>
      <c r="M138" s="403">
        <v>2548</v>
      </c>
      <c r="N138" s="402">
        <v>1468421</v>
      </c>
    </row>
    <row r="139" spans="1:14">
      <c r="A139" s="407" t="s">
        <v>8</v>
      </c>
      <c r="B139" s="407" t="s">
        <v>36</v>
      </c>
      <c r="C139" s="407" t="s">
        <v>230</v>
      </c>
      <c r="D139" s="407" t="s">
        <v>275</v>
      </c>
      <c r="E139" s="402">
        <v>73624</v>
      </c>
      <c r="F139" s="405">
        <v>35800</v>
      </c>
      <c r="G139" s="404">
        <v>1306</v>
      </c>
      <c r="H139" s="404">
        <v>21274</v>
      </c>
      <c r="I139" s="403">
        <v>1490</v>
      </c>
      <c r="J139" s="405">
        <v>153</v>
      </c>
      <c r="K139" s="404">
        <v>37518</v>
      </c>
      <c r="L139" s="404">
        <v>797</v>
      </c>
      <c r="M139" s="403">
        <v>1243</v>
      </c>
      <c r="N139" s="402">
        <v>75564</v>
      </c>
    </row>
    <row r="140" spans="1:14">
      <c r="A140" s="407" t="s">
        <v>8</v>
      </c>
      <c r="B140" s="407" t="s">
        <v>36</v>
      </c>
      <c r="C140" s="407" t="s">
        <v>230</v>
      </c>
      <c r="D140" s="407" t="s">
        <v>274</v>
      </c>
      <c r="E140" s="402">
        <v>64057</v>
      </c>
      <c r="F140" s="405">
        <v>24403</v>
      </c>
      <c r="G140" s="404">
        <v>1221</v>
      </c>
      <c r="H140" s="404">
        <v>13809</v>
      </c>
      <c r="I140" s="403">
        <v>907</v>
      </c>
      <c r="J140" s="405">
        <v>448</v>
      </c>
      <c r="K140" s="404">
        <v>42326</v>
      </c>
      <c r="L140" s="404">
        <v>53</v>
      </c>
      <c r="M140" s="403">
        <v>551</v>
      </c>
      <c r="N140" s="402">
        <v>67810</v>
      </c>
    </row>
    <row r="141" spans="1:14">
      <c r="A141" s="407" t="s">
        <v>8</v>
      </c>
      <c r="B141" s="407" t="s">
        <v>36</v>
      </c>
      <c r="C141" s="407" t="s">
        <v>230</v>
      </c>
      <c r="D141" s="407" t="s">
        <v>273</v>
      </c>
      <c r="E141" s="402">
        <v>59837</v>
      </c>
      <c r="F141" s="405">
        <v>18583</v>
      </c>
      <c r="G141" s="404">
        <v>862</v>
      </c>
      <c r="H141" s="404">
        <v>9792</v>
      </c>
      <c r="I141" s="403">
        <v>726</v>
      </c>
      <c r="J141" s="405">
        <v>431</v>
      </c>
      <c r="K141" s="404">
        <v>42219</v>
      </c>
      <c r="L141" s="404">
        <v>62</v>
      </c>
      <c r="M141" s="403">
        <v>667</v>
      </c>
      <c r="N141" s="402">
        <v>61987</v>
      </c>
    </row>
    <row r="142" spans="1:14">
      <c r="A142" s="407" t="s">
        <v>8</v>
      </c>
      <c r="B142" s="407" t="s">
        <v>36</v>
      </c>
      <c r="C142" s="407" t="s">
        <v>230</v>
      </c>
      <c r="D142" s="407" t="s">
        <v>272</v>
      </c>
      <c r="E142" s="402">
        <v>62821</v>
      </c>
      <c r="F142" s="405">
        <v>13888</v>
      </c>
      <c r="G142" s="404">
        <v>616</v>
      </c>
      <c r="H142" s="404">
        <v>12726</v>
      </c>
      <c r="I142" s="403">
        <v>512</v>
      </c>
      <c r="J142" s="405">
        <v>717</v>
      </c>
      <c r="K142" s="404">
        <v>50369</v>
      </c>
      <c r="L142" s="404">
        <v>64</v>
      </c>
      <c r="M142" s="403">
        <v>846</v>
      </c>
      <c r="N142" s="402">
        <v>65898</v>
      </c>
    </row>
    <row r="143" spans="1:14">
      <c r="A143" s="407" t="s">
        <v>8</v>
      </c>
      <c r="B143" s="407" t="s">
        <v>36</v>
      </c>
      <c r="C143" s="407" t="s">
        <v>230</v>
      </c>
      <c r="D143" s="407" t="s">
        <v>0</v>
      </c>
      <c r="E143" s="402">
        <v>260339</v>
      </c>
      <c r="F143" s="405">
        <v>92674</v>
      </c>
      <c r="G143" s="404">
        <v>4005</v>
      </c>
      <c r="H143" s="404">
        <v>57601</v>
      </c>
      <c r="I143" s="403">
        <v>3635</v>
      </c>
      <c r="J143" s="405">
        <v>1749</v>
      </c>
      <c r="K143" s="404">
        <v>172432</v>
      </c>
      <c r="L143" s="404">
        <v>976</v>
      </c>
      <c r="M143" s="403">
        <v>3307</v>
      </c>
      <c r="N143" s="402">
        <v>271259</v>
      </c>
    </row>
    <row r="144" spans="1:14">
      <c r="A144" s="407" t="s">
        <v>8</v>
      </c>
      <c r="B144" s="407" t="s">
        <v>36</v>
      </c>
      <c r="C144" s="407" t="s">
        <v>229</v>
      </c>
      <c r="D144" s="407" t="s">
        <v>275</v>
      </c>
      <c r="E144" s="402">
        <v>39630</v>
      </c>
      <c r="F144" s="405">
        <v>19674</v>
      </c>
      <c r="G144" s="404">
        <v>504</v>
      </c>
      <c r="H144" s="404">
        <v>11143</v>
      </c>
      <c r="I144" s="403">
        <v>545</v>
      </c>
      <c r="J144" s="405">
        <v>64</v>
      </c>
      <c r="K144" s="404">
        <v>19204</v>
      </c>
      <c r="L144" s="404">
        <v>587</v>
      </c>
      <c r="M144" s="403">
        <v>1062</v>
      </c>
      <c r="N144" s="402">
        <v>40621</v>
      </c>
    </row>
    <row r="145" spans="1:14">
      <c r="A145" s="407" t="s">
        <v>8</v>
      </c>
      <c r="B145" s="407" t="s">
        <v>36</v>
      </c>
      <c r="C145" s="407" t="s">
        <v>229</v>
      </c>
      <c r="D145" s="407" t="s">
        <v>274</v>
      </c>
      <c r="E145" s="402">
        <v>31155</v>
      </c>
      <c r="F145" s="405">
        <v>10939</v>
      </c>
      <c r="G145" s="404">
        <v>430</v>
      </c>
      <c r="H145" s="404">
        <v>5956</v>
      </c>
      <c r="I145" s="403">
        <v>285</v>
      </c>
      <c r="J145" s="405">
        <v>153</v>
      </c>
      <c r="K145" s="404">
        <v>21095</v>
      </c>
      <c r="L145" s="404">
        <v>44</v>
      </c>
      <c r="M145" s="403">
        <v>359</v>
      </c>
      <c r="N145" s="402">
        <v>32609</v>
      </c>
    </row>
    <row r="146" spans="1:14">
      <c r="A146" s="407" t="s">
        <v>8</v>
      </c>
      <c r="B146" s="407" t="s">
        <v>36</v>
      </c>
      <c r="C146" s="407" t="s">
        <v>229</v>
      </c>
      <c r="D146" s="407" t="s">
        <v>273</v>
      </c>
      <c r="E146" s="402">
        <v>27380</v>
      </c>
      <c r="F146" s="405">
        <v>8475</v>
      </c>
      <c r="G146" s="404">
        <v>242</v>
      </c>
      <c r="H146" s="404">
        <v>4008</v>
      </c>
      <c r="I146" s="403">
        <v>158</v>
      </c>
      <c r="J146" s="405">
        <v>205</v>
      </c>
      <c r="K146" s="404">
        <v>19536</v>
      </c>
      <c r="L146" s="404">
        <v>42</v>
      </c>
      <c r="M146" s="403">
        <v>352</v>
      </c>
      <c r="N146" s="402">
        <v>28624</v>
      </c>
    </row>
    <row r="147" spans="1:14">
      <c r="A147" s="407" t="s">
        <v>8</v>
      </c>
      <c r="B147" s="407" t="s">
        <v>36</v>
      </c>
      <c r="C147" s="407" t="s">
        <v>229</v>
      </c>
      <c r="D147" s="407" t="s">
        <v>272</v>
      </c>
      <c r="E147" s="402">
        <v>32625</v>
      </c>
      <c r="F147" s="405">
        <v>7442</v>
      </c>
      <c r="G147" s="404">
        <v>217</v>
      </c>
      <c r="H147" s="404">
        <v>6285</v>
      </c>
      <c r="I147" s="403">
        <v>142</v>
      </c>
      <c r="J147" s="405">
        <v>357</v>
      </c>
      <c r="K147" s="404">
        <v>26023</v>
      </c>
      <c r="L147" s="404">
        <v>24</v>
      </c>
      <c r="M147" s="403">
        <v>750</v>
      </c>
      <c r="N147" s="402">
        <v>34611</v>
      </c>
    </row>
    <row r="148" spans="1:14">
      <c r="A148" s="407" t="s">
        <v>8</v>
      </c>
      <c r="B148" s="407" t="s">
        <v>36</v>
      </c>
      <c r="C148" s="407" t="s">
        <v>229</v>
      </c>
      <c r="D148" s="407" t="s">
        <v>0</v>
      </c>
      <c r="E148" s="402">
        <v>130790</v>
      </c>
      <c r="F148" s="405">
        <v>46530</v>
      </c>
      <c r="G148" s="404">
        <v>1393</v>
      </c>
      <c r="H148" s="404">
        <v>27392</v>
      </c>
      <c r="I148" s="403">
        <v>1130</v>
      </c>
      <c r="J148" s="405">
        <v>779</v>
      </c>
      <c r="K148" s="404">
        <v>85858</v>
      </c>
      <c r="L148" s="404">
        <v>697</v>
      </c>
      <c r="M148" s="403">
        <v>2523</v>
      </c>
      <c r="N148" s="402">
        <v>136465</v>
      </c>
    </row>
    <row r="149" spans="1:14">
      <c r="A149" s="407" t="s">
        <v>8</v>
      </c>
      <c r="B149" s="407" t="s">
        <v>36</v>
      </c>
      <c r="C149" s="407" t="s">
        <v>0</v>
      </c>
      <c r="D149" s="407" t="s">
        <v>275</v>
      </c>
      <c r="E149" s="402">
        <v>113254</v>
      </c>
      <c r="F149" s="405">
        <v>55474</v>
      </c>
      <c r="G149" s="404">
        <v>1810</v>
      </c>
      <c r="H149" s="404">
        <v>32417</v>
      </c>
      <c r="I149" s="403">
        <v>2035</v>
      </c>
      <c r="J149" s="405">
        <v>217</v>
      </c>
      <c r="K149" s="404">
        <v>56722</v>
      </c>
      <c r="L149" s="404">
        <v>1384</v>
      </c>
      <c r="M149" s="403">
        <v>2305</v>
      </c>
      <c r="N149" s="402">
        <v>116185</v>
      </c>
    </row>
    <row r="150" spans="1:14">
      <c r="A150" s="407" t="s">
        <v>8</v>
      </c>
      <c r="B150" s="407" t="s">
        <v>36</v>
      </c>
      <c r="C150" s="407" t="s">
        <v>0</v>
      </c>
      <c r="D150" s="407" t="s">
        <v>274</v>
      </c>
      <c r="E150" s="402">
        <v>95212</v>
      </c>
      <c r="F150" s="405">
        <v>35342</v>
      </c>
      <c r="G150" s="404">
        <v>1651</v>
      </c>
      <c r="H150" s="404">
        <v>19765</v>
      </c>
      <c r="I150" s="403">
        <v>1192</v>
      </c>
      <c r="J150" s="405">
        <v>601</v>
      </c>
      <c r="K150" s="404">
        <v>63421</v>
      </c>
      <c r="L150" s="404">
        <v>97</v>
      </c>
      <c r="M150" s="403">
        <v>910</v>
      </c>
      <c r="N150" s="402">
        <v>100419</v>
      </c>
    </row>
    <row r="151" spans="1:14">
      <c r="A151" s="407" t="s">
        <v>8</v>
      </c>
      <c r="B151" s="407" t="s">
        <v>36</v>
      </c>
      <c r="C151" s="407" t="s">
        <v>0</v>
      </c>
      <c r="D151" s="407" t="s">
        <v>273</v>
      </c>
      <c r="E151" s="402">
        <v>87217</v>
      </c>
      <c r="F151" s="405">
        <v>27058</v>
      </c>
      <c r="G151" s="404">
        <v>1104</v>
      </c>
      <c r="H151" s="404">
        <v>13800</v>
      </c>
      <c r="I151" s="403">
        <v>884</v>
      </c>
      <c r="J151" s="405">
        <v>636</v>
      </c>
      <c r="K151" s="404">
        <v>61755</v>
      </c>
      <c r="L151" s="404">
        <v>104</v>
      </c>
      <c r="M151" s="403">
        <v>1019</v>
      </c>
      <c r="N151" s="402">
        <v>90611</v>
      </c>
    </row>
    <row r="152" spans="1:14">
      <c r="A152" s="407" t="s">
        <v>8</v>
      </c>
      <c r="B152" s="407" t="s">
        <v>36</v>
      </c>
      <c r="C152" s="407" t="s">
        <v>0</v>
      </c>
      <c r="D152" s="407" t="s">
        <v>272</v>
      </c>
      <c r="E152" s="402">
        <v>95446</v>
      </c>
      <c r="F152" s="405">
        <v>21330</v>
      </c>
      <c r="G152" s="404">
        <v>833</v>
      </c>
      <c r="H152" s="404">
        <v>19011</v>
      </c>
      <c r="I152" s="403">
        <v>654</v>
      </c>
      <c r="J152" s="405">
        <v>1074</v>
      </c>
      <c r="K152" s="404">
        <v>76392</v>
      </c>
      <c r="L152" s="404">
        <v>88</v>
      </c>
      <c r="M152" s="403">
        <v>1596</v>
      </c>
      <c r="N152" s="402">
        <v>100509</v>
      </c>
    </row>
    <row r="153" spans="1:14">
      <c r="A153" s="407" t="s">
        <v>8</v>
      </c>
      <c r="B153" s="407" t="s">
        <v>36</v>
      </c>
      <c r="C153" s="407" t="s">
        <v>0</v>
      </c>
      <c r="D153" s="407" t="s">
        <v>0</v>
      </c>
      <c r="E153" s="402">
        <v>391129</v>
      </c>
      <c r="F153" s="405">
        <v>139204</v>
      </c>
      <c r="G153" s="404">
        <v>5398</v>
      </c>
      <c r="H153" s="404">
        <v>84993</v>
      </c>
      <c r="I153" s="403">
        <v>4765</v>
      </c>
      <c r="J153" s="405">
        <v>2528</v>
      </c>
      <c r="K153" s="404">
        <v>258290</v>
      </c>
      <c r="L153" s="404">
        <v>1673</v>
      </c>
      <c r="M153" s="403">
        <v>5830</v>
      </c>
      <c r="N153" s="402">
        <v>407724</v>
      </c>
    </row>
    <row r="154" spans="1:14">
      <c r="A154" s="407" t="s">
        <v>8</v>
      </c>
      <c r="B154" s="407" t="s">
        <v>227</v>
      </c>
      <c r="C154" s="407" t="s">
        <v>230</v>
      </c>
      <c r="D154" s="407" t="s">
        <v>275</v>
      </c>
      <c r="E154" s="402">
        <v>5796</v>
      </c>
      <c r="F154" s="405">
        <v>3585</v>
      </c>
      <c r="G154" s="404">
        <v>78</v>
      </c>
      <c r="H154" s="404">
        <v>2392</v>
      </c>
      <c r="I154" s="403">
        <v>117</v>
      </c>
      <c r="J154" s="405">
        <v>7</v>
      </c>
      <c r="K154" s="404">
        <v>173</v>
      </c>
      <c r="L154" s="404">
        <v>2340</v>
      </c>
      <c r="M154" s="403">
        <v>22</v>
      </c>
      <c r="N154" s="402">
        <v>6134</v>
      </c>
    </row>
    <row r="155" spans="1:14">
      <c r="A155" s="407" t="s">
        <v>8</v>
      </c>
      <c r="B155" s="407" t="s">
        <v>227</v>
      </c>
      <c r="C155" s="407" t="s">
        <v>230</v>
      </c>
      <c r="D155" s="407" t="s">
        <v>274</v>
      </c>
      <c r="E155" s="402">
        <v>3305</v>
      </c>
      <c r="F155" s="405">
        <v>632</v>
      </c>
      <c r="G155" s="404">
        <v>36</v>
      </c>
      <c r="H155" s="404">
        <v>253</v>
      </c>
      <c r="I155" s="403">
        <v>9</v>
      </c>
      <c r="J155" s="405">
        <v>23</v>
      </c>
      <c r="K155" s="404">
        <v>58</v>
      </c>
      <c r="L155" s="404">
        <v>2552</v>
      </c>
      <c r="M155" s="403">
        <v>9</v>
      </c>
      <c r="N155" s="402">
        <v>3274</v>
      </c>
    </row>
    <row r="156" spans="1:14">
      <c r="A156" s="407" t="s">
        <v>8</v>
      </c>
      <c r="B156" s="407" t="s">
        <v>227</v>
      </c>
      <c r="C156" s="407" t="s">
        <v>230</v>
      </c>
      <c r="D156" s="407" t="s">
        <v>273</v>
      </c>
      <c r="E156" s="402">
        <v>11080</v>
      </c>
      <c r="F156" s="405">
        <v>884</v>
      </c>
      <c r="G156" s="404">
        <v>52</v>
      </c>
      <c r="H156" s="404">
        <v>403</v>
      </c>
      <c r="I156" s="403">
        <v>12</v>
      </c>
      <c r="J156" s="405">
        <v>36</v>
      </c>
      <c r="K156" s="404">
        <v>66</v>
      </c>
      <c r="L156" s="404">
        <v>9551</v>
      </c>
      <c r="M156" s="403">
        <v>3</v>
      </c>
      <c r="N156" s="402">
        <v>10541</v>
      </c>
    </row>
    <row r="157" spans="1:14">
      <c r="A157" s="407" t="s">
        <v>8</v>
      </c>
      <c r="B157" s="407" t="s">
        <v>227</v>
      </c>
      <c r="C157" s="407" t="s">
        <v>230</v>
      </c>
      <c r="D157" s="407" t="s">
        <v>272</v>
      </c>
      <c r="E157" s="402">
        <v>28725</v>
      </c>
      <c r="F157" s="405">
        <v>771</v>
      </c>
      <c r="G157" s="404">
        <v>56</v>
      </c>
      <c r="H157" s="404">
        <v>2874</v>
      </c>
      <c r="I157" s="403">
        <v>25</v>
      </c>
      <c r="J157" s="405">
        <v>26</v>
      </c>
      <c r="K157" s="404">
        <v>63</v>
      </c>
      <c r="L157" s="404">
        <v>27297</v>
      </c>
      <c r="M157" s="403">
        <v>4</v>
      </c>
      <c r="N157" s="402">
        <v>28163</v>
      </c>
    </row>
    <row r="158" spans="1:14">
      <c r="A158" s="407" t="s">
        <v>8</v>
      </c>
      <c r="B158" s="407" t="s">
        <v>227</v>
      </c>
      <c r="C158" s="407" t="s">
        <v>230</v>
      </c>
      <c r="D158" s="407" t="s">
        <v>0</v>
      </c>
      <c r="E158" s="402">
        <v>48906</v>
      </c>
      <c r="F158" s="405">
        <v>5872</v>
      </c>
      <c r="G158" s="404">
        <v>222</v>
      </c>
      <c r="H158" s="404">
        <v>5922</v>
      </c>
      <c r="I158" s="403">
        <v>163</v>
      </c>
      <c r="J158" s="405">
        <v>92</v>
      </c>
      <c r="K158" s="404">
        <v>360</v>
      </c>
      <c r="L158" s="404">
        <v>41740</v>
      </c>
      <c r="M158" s="403">
        <v>38</v>
      </c>
      <c r="N158" s="402">
        <v>48112</v>
      </c>
    </row>
    <row r="159" spans="1:14">
      <c r="A159" s="407" t="s">
        <v>8</v>
      </c>
      <c r="B159" s="407" t="s">
        <v>227</v>
      </c>
      <c r="C159" s="407" t="s">
        <v>229</v>
      </c>
      <c r="D159" s="407" t="s">
        <v>275</v>
      </c>
      <c r="E159" s="402">
        <v>6187</v>
      </c>
      <c r="F159" s="405">
        <v>3406</v>
      </c>
      <c r="G159" s="404">
        <v>36</v>
      </c>
      <c r="H159" s="404">
        <v>2487</v>
      </c>
      <c r="I159" s="403">
        <v>44</v>
      </c>
      <c r="J159" s="405">
        <v>2</v>
      </c>
      <c r="K159" s="404">
        <v>130</v>
      </c>
      <c r="L159" s="404">
        <v>2897</v>
      </c>
      <c r="M159" s="403">
        <v>55</v>
      </c>
      <c r="N159" s="402">
        <v>6512</v>
      </c>
    </row>
    <row r="160" spans="1:14">
      <c r="A160" s="407" t="s">
        <v>8</v>
      </c>
      <c r="B160" s="407" t="s">
        <v>227</v>
      </c>
      <c r="C160" s="407" t="s">
        <v>229</v>
      </c>
      <c r="D160" s="407" t="s">
        <v>274</v>
      </c>
      <c r="E160" s="402">
        <v>599</v>
      </c>
      <c r="F160" s="405">
        <v>129</v>
      </c>
      <c r="G160" s="404">
        <v>7</v>
      </c>
      <c r="H160" s="404">
        <v>82</v>
      </c>
      <c r="I160" s="403">
        <v>6</v>
      </c>
      <c r="J160" s="405">
        <v>6</v>
      </c>
      <c r="K160" s="404">
        <v>56</v>
      </c>
      <c r="L160" s="404">
        <v>472</v>
      </c>
      <c r="M160" s="403">
        <v>3</v>
      </c>
      <c r="N160" s="402">
        <v>666</v>
      </c>
    </row>
    <row r="161" spans="1:14">
      <c r="A161" s="407" t="s">
        <v>8</v>
      </c>
      <c r="B161" s="407" t="s">
        <v>227</v>
      </c>
      <c r="C161" s="407" t="s">
        <v>229</v>
      </c>
      <c r="D161" s="407" t="s">
        <v>273</v>
      </c>
      <c r="E161" s="402">
        <v>1192</v>
      </c>
      <c r="F161" s="405">
        <v>196</v>
      </c>
      <c r="G161" s="404">
        <v>14</v>
      </c>
      <c r="H161" s="404">
        <v>77</v>
      </c>
      <c r="I161" s="403">
        <v>3</v>
      </c>
      <c r="J161" s="405">
        <v>15</v>
      </c>
      <c r="K161" s="404">
        <v>61</v>
      </c>
      <c r="L161" s="404">
        <v>964</v>
      </c>
      <c r="M161" s="403">
        <v>5</v>
      </c>
      <c r="N161" s="402">
        <v>1241</v>
      </c>
    </row>
    <row r="162" spans="1:14">
      <c r="A162" s="407" t="s">
        <v>8</v>
      </c>
      <c r="B162" s="407" t="s">
        <v>227</v>
      </c>
      <c r="C162" s="407" t="s">
        <v>229</v>
      </c>
      <c r="D162" s="407" t="s">
        <v>272</v>
      </c>
      <c r="E162" s="402">
        <v>2588</v>
      </c>
      <c r="F162" s="405">
        <v>247</v>
      </c>
      <c r="G162" s="404">
        <v>11</v>
      </c>
      <c r="H162" s="404">
        <v>276</v>
      </c>
      <c r="I162" s="403">
        <v>4</v>
      </c>
      <c r="J162" s="405">
        <v>13</v>
      </c>
      <c r="K162" s="404">
        <v>59</v>
      </c>
      <c r="L162" s="404">
        <v>2430</v>
      </c>
      <c r="M162" s="403">
        <v>8</v>
      </c>
      <c r="N162" s="402">
        <v>2759</v>
      </c>
    </row>
    <row r="163" spans="1:14">
      <c r="A163" s="407" t="s">
        <v>8</v>
      </c>
      <c r="B163" s="407" t="s">
        <v>227</v>
      </c>
      <c r="C163" s="407" t="s">
        <v>229</v>
      </c>
      <c r="D163" s="407" t="s">
        <v>0</v>
      </c>
      <c r="E163" s="402">
        <v>10566</v>
      </c>
      <c r="F163" s="405">
        <v>3978</v>
      </c>
      <c r="G163" s="404">
        <v>68</v>
      </c>
      <c r="H163" s="404">
        <v>2922</v>
      </c>
      <c r="I163" s="403">
        <v>57</v>
      </c>
      <c r="J163" s="405">
        <v>36</v>
      </c>
      <c r="K163" s="404">
        <v>306</v>
      </c>
      <c r="L163" s="404">
        <v>6763</v>
      </c>
      <c r="M163" s="403">
        <v>71</v>
      </c>
      <c r="N163" s="402">
        <v>11178</v>
      </c>
    </row>
    <row r="164" spans="1:14">
      <c r="A164" s="407" t="s">
        <v>8</v>
      </c>
      <c r="B164" s="407" t="s">
        <v>227</v>
      </c>
      <c r="C164" s="407" t="s">
        <v>0</v>
      </c>
      <c r="D164" s="407" t="s">
        <v>275</v>
      </c>
      <c r="E164" s="402">
        <v>11983</v>
      </c>
      <c r="F164" s="405">
        <v>6991</v>
      </c>
      <c r="G164" s="404">
        <v>114</v>
      </c>
      <c r="H164" s="404">
        <v>4879</v>
      </c>
      <c r="I164" s="403">
        <v>161</v>
      </c>
      <c r="J164" s="405">
        <v>9</v>
      </c>
      <c r="K164" s="404">
        <v>303</v>
      </c>
      <c r="L164" s="404">
        <v>5237</v>
      </c>
      <c r="M164" s="403">
        <v>77</v>
      </c>
      <c r="N164" s="402">
        <v>12646</v>
      </c>
    </row>
    <row r="165" spans="1:14">
      <c r="A165" s="407" t="s">
        <v>8</v>
      </c>
      <c r="B165" s="407" t="s">
        <v>227</v>
      </c>
      <c r="C165" s="407" t="s">
        <v>0</v>
      </c>
      <c r="D165" s="407" t="s">
        <v>274</v>
      </c>
      <c r="E165" s="402">
        <v>3904</v>
      </c>
      <c r="F165" s="405">
        <v>761</v>
      </c>
      <c r="G165" s="404">
        <v>43</v>
      </c>
      <c r="H165" s="404">
        <v>335</v>
      </c>
      <c r="I165" s="403">
        <v>15</v>
      </c>
      <c r="J165" s="405">
        <v>29</v>
      </c>
      <c r="K165" s="404">
        <v>114</v>
      </c>
      <c r="L165" s="404">
        <v>3024</v>
      </c>
      <c r="M165" s="403">
        <v>12</v>
      </c>
      <c r="N165" s="402">
        <v>3940</v>
      </c>
    </row>
    <row r="166" spans="1:14">
      <c r="A166" s="407" t="s">
        <v>8</v>
      </c>
      <c r="B166" s="407" t="s">
        <v>227</v>
      </c>
      <c r="C166" s="407" t="s">
        <v>0</v>
      </c>
      <c r="D166" s="407" t="s">
        <v>273</v>
      </c>
      <c r="E166" s="402">
        <v>12272</v>
      </c>
      <c r="F166" s="405">
        <v>1080</v>
      </c>
      <c r="G166" s="404">
        <v>66</v>
      </c>
      <c r="H166" s="404">
        <v>480</v>
      </c>
      <c r="I166" s="403">
        <v>15</v>
      </c>
      <c r="J166" s="405">
        <v>51</v>
      </c>
      <c r="K166" s="404">
        <v>127</v>
      </c>
      <c r="L166" s="404">
        <v>10515</v>
      </c>
      <c r="M166" s="403">
        <v>8</v>
      </c>
      <c r="N166" s="402">
        <v>11782</v>
      </c>
    </row>
    <row r="167" spans="1:14">
      <c r="A167" s="407" t="s">
        <v>8</v>
      </c>
      <c r="B167" s="407" t="s">
        <v>227</v>
      </c>
      <c r="C167" s="407" t="s">
        <v>0</v>
      </c>
      <c r="D167" s="407" t="s">
        <v>272</v>
      </c>
      <c r="E167" s="402">
        <v>31313</v>
      </c>
      <c r="F167" s="405">
        <v>1018</v>
      </c>
      <c r="G167" s="404">
        <v>67</v>
      </c>
      <c r="H167" s="404">
        <v>3150</v>
      </c>
      <c r="I167" s="403">
        <v>29</v>
      </c>
      <c r="J167" s="405">
        <v>39</v>
      </c>
      <c r="K167" s="404">
        <v>122</v>
      </c>
      <c r="L167" s="404">
        <v>29727</v>
      </c>
      <c r="M167" s="403">
        <v>12</v>
      </c>
      <c r="N167" s="402">
        <v>30922</v>
      </c>
    </row>
    <row r="168" spans="1:14">
      <c r="A168" s="407" t="s">
        <v>8</v>
      </c>
      <c r="B168" s="407" t="s">
        <v>227</v>
      </c>
      <c r="C168" s="407" t="s">
        <v>0</v>
      </c>
      <c r="D168" s="407" t="s">
        <v>0</v>
      </c>
      <c r="E168" s="402">
        <v>59472</v>
      </c>
      <c r="F168" s="405">
        <v>9850</v>
      </c>
      <c r="G168" s="404">
        <v>290</v>
      </c>
      <c r="H168" s="404">
        <v>8844</v>
      </c>
      <c r="I168" s="403">
        <v>220</v>
      </c>
      <c r="J168" s="405">
        <v>128</v>
      </c>
      <c r="K168" s="404">
        <v>666</v>
      </c>
      <c r="L168" s="404">
        <v>48503</v>
      </c>
      <c r="M168" s="403">
        <v>109</v>
      </c>
      <c r="N168" s="402">
        <v>59290</v>
      </c>
    </row>
    <row r="169" spans="1:14">
      <c r="A169" s="407" t="s">
        <v>8</v>
      </c>
      <c r="B169" s="407" t="s">
        <v>262</v>
      </c>
      <c r="C169" s="407" t="s">
        <v>230</v>
      </c>
      <c r="D169" s="407" t="s">
        <v>275</v>
      </c>
      <c r="E169" s="402">
        <v>7377</v>
      </c>
      <c r="F169" s="405">
        <v>2961</v>
      </c>
      <c r="G169" s="404">
        <v>23</v>
      </c>
      <c r="H169" s="404">
        <v>3075</v>
      </c>
      <c r="I169" s="403">
        <v>90</v>
      </c>
      <c r="J169" s="405">
        <v>2</v>
      </c>
      <c r="K169" s="404">
        <v>164</v>
      </c>
      <c r="L169" s="404">
        <v>23</v>
      </c>
      <c r="M169" s="403">
        <v>2134</v>
      </c>
      <c r="N169" s="402">
        <v>5286</v>
      </c>
    </row>
    <row r="170" spans="1:14">
      <c r="A170" s="407" t="s">
        <v>8</v>
      </c>
      <c r="B170" s="407" t="s">
        <v>262</v>
      </c>
      <c r="C170" s="407" t="s">
        <v>230</v>
      </c>
      <c r="D170" s="407" t="s">
        <v>274</v>
      </c>
      <c r="E170" s="402">
        <v>3679</v>
      </c>
      <c r="F170" s="405">
        <v>2349</v>
      </c>
      <c r="G170" s="404">
        <v>17</v>
      </c>
      <c r="H170" s="404">
        <v>1802</v>
      </c>
      <c r="I170" s="403">
        <v>37</v>
      </c>
      <c r="J170" s="405">
        <v>2</v>
      </c>
      <c r="K170" s="404">
        <v>95</v>
      </c>
      <c r="L170" s="404">
        <v>1</v>
      </c>
      <c r="M170" s="403">
        <v>1144</v>
      </c>
      <c r="N170" s="402">
        <v>3591</v>
      </c>
    </row>
    <row r="171" spans="1:14">
      <c r="A171" s="407" t="s">
        <v>8</v>
      </c>
      <c r="B171" s="407" t="s">
        <v>262</v>
      </c>
      <c r="C171" s="407" t="s">
        <v>230</v>
      </c>
      <c r="D171" s="407" t="s">
        <v>273</v>
      </c>
      <c r="E171" s="402">
        <v>3925</v>
      </c>
      <c r="F171" s="405">
        <v>2489</v>
      </c>
      <c r="G171" s="404">
        <v>30</v>
      </c>
      <c r="H171" s="404">
        <v>1739</v>
      </c>
      <c r="I171" s="403">
        <v>43</v>
      </c>
      <c r="J171" s="405">
        <v>6</v>
      </c>
      <c r="K171" s="404">
        <v>103</v>
      </c>
      <c r="L171" s="404">
        <v>2</v>
      </c>
      <c r="M171" s="403">
        <v>1271</v>
      </c>
      <c r="N171" s="402">
        <v>3871</v>
      </c>
    </row>
    <row r="172" spans="1:14">
      <c r="A172" s="407" t="s">
        <v>8</v>
      </c>
      <c r="B172" s="407" t="s">
        <v>262</v>
      </c>
      <c r="C172" s="407" t="s">
        <v>230</v>
      </c>
      <c r="D172" s="407" t="s">
        <v>272</v>
      </c>
      <c r="E172" s="402">
        <v>5974</v>
      </c>
      <c r="F172" s="405">
        <v>2486</v>
      </c>
      <c r="G172" s="404">
        <v>50</v>
      </c>
      <c r="H172" s="404">
        <v>2425</v>
      </c>
      <c r="I172" s="403">
        <v>26</v>
      </c>
      <c r="J172" s="405">
        <v>4</v>
      </c>
      <c r="K172" s="404">
        <v>106</v>
      </c>
      <c r="L172" s="404" t="s">
        <v>271</v>
      </c>
      <c r="M172" s="403">
        <v>2883</v>
      </c>
      <c r="N172" s="402">
        <v>5480</v>
      </c>
    </row>
    <row r="173" spans="1:14">
      <c r="A173" s="407" t="s">
        <v>8</v>
      </c>
      <c r="B173" s="407" t="s">
        <v>262</v>
      </c>
      <c r="C173" s="407" t="s">
        <v>230</v>
      </c>
      <c r="D173" s="407" t="s">
        <v>0</v>
      </c>
      <c r="E173" s="402">
        <v>20955</v>
      </c>
      <c r="F173" s="405">
        <v>10285</v>
      </c>
      <c r="G173" s="404">
        <v>120</v>
      </c>
      <c r="H173" s="404">
        <v>9041</v>
      </c>
      <c r="I173" s="403">
        <v>196</v>
      </c>
      <c r="J173" s="405">
        <v>14</v>
      </c>
      <c r="K173" s="404">
        <v>468</v>
      </c>
      <c r="L173" s="404">
        <v>26</v>
      </c>
      <c r="M173" s="403">
        <v>7432</v>
      </c>
      <c r="N173" s="402">
        <v>18228</v>
      </c>
    </row>
    <row r="174" spans="1:14">
      <c r="A174" s="407" t="s">
        <v>8</v>
      </c>
      <c r="B174" s="407" t="s">
        <v>262</v>
      </c>
      <c r="C174" s="407" t="s">
        <v>229</v>
      </c>
      <c r="D174" s="407" t="s">
        <v>275</v>
      </c>
      <c r="E174" s="402">
        <v>7077</v>
      </c>
      <c r="F174" s="405">
        <v>2559</v>
      </c>
      <c r="G174" s="404">
        <v>9</v>
      </c>
      <c r="H174" s="404">
        <v>2842</v>
      </c>
      <c r="I174" s="403">
        <v>22</v>
      </c>
      <c r="J174" s="405" t="s">
        <v>271</v>
      </c>
      <c r="K174" s="404">
        <v>103</v>
      </c>
      <c r="L174" s="404">
        <v>16</v>
      </c>
      <c r="M174" s="403">
        <v>1983</v>
      </c>
      <c r="N174" s="402">
        <v>4666</v>
      </c>
    </row>
    <row r="175" spans="1:14">
      <c r="A175" s="407" t="s">
        <v>8</v>
      </c>
      <c r="B175" s="407" t="s">
        <v>262</v>
      </c>
      <c r="C175" s="407" t="s">
        <v>229</v>
      </c>
      <c r="D175" s="407" t="s">
        <v>274</v>
      </c>
      <c r="E175" s="402">
        <v>2507</v>
      </c>
      <c r="F175" s="405">
        <v>1551</v>
      </c>
      <c r="G175" s="404">
        <v>7</v>
      </c>
      <c r="H175" s="404">
        <v>1295</v>
      </c>
      <c r="I175" s="403">
        <v>8</v>
      </c>
      <c r="J175" s="405" t="s">
        <v>271</v>
      </c>
      <c r="K175" s="404">
        <v>47</v>
      </c>
      <c r="L175" s="404">
        <v>2</v>
      </c>
      <c r="M175" s="403">
        <v>768</v>
      </c>
      <c r="N175" s="402">
        <v>2369</v>
      </c>
    </row>
    <row r="176" spans="1:14">
      <c r="A176" s="407" t="s">
        <v>8</v>
      </c>
      <c r="B176" s="407" t="s">
        <v>262</v>
      </c>
      <c r="C176" s="407" t="s">
        <v>229</v>
      </c>
      <c r="D176" s="407" t="s">
        <v>273</v>
      </c>
      <c r="E176" s="402">
        <v>2551</v>
      </c>
      <c r="F176" s="405">
        <v>1556</v>
      </c>
      <c r="G176" s="404">
        <v>7</v>
      </c>
      <c r="H176" s="404">
        <v>1136</v>
      </c>
      <c r="I176" s="403">
        <v>5</v>
      </c>
      <c r="J176" s="405">
        <v>1</v>
      </c>
      <c r="K176" s="404">
        <v>43</v>
      </c>
      <c r="L176" s="404">
        <v>1</v>
      </c>
      <c r="M176" s="403">
        <v>841</v>
      </c>
      <c r="N176" s="402">
        <v>2443</v>
      </c>
    </row>
    <row r="177" spans="1:14">
      <c r="A177" s="407" t="s">
        <v>8</v>
      </c>
      <c r="B177" s="407" t="s">
        <v>262</v>
      </c>
      <c r="C177" s="407" t="s">
        <v>229</v>
      </c>
      <c r="D177" s="407" t="s">
        <v>272</v>
      </c>
      <c r="E177" s="402">
        <v>5506</v>
      </c>
      <c r="F177" s="405">
        <v>2006</v>
      </c>
      <c r="G177" s="404">
        <v>6</v>
      </c>
      <c r="H177" s="404">
        <v>2055</v>
      </c>
      <c r="I177" s="403">
        <v>4</v>
      </c>
      <c r="J177" s="405">
        <v>4</v>
      </c>
      <c r="K177" s="404">
        <v>95</v>
      </c>
      <c r="L177" s="404" t="s">
        <v>271</v>
      </c>
      <c r="M177" s="403">
        <v>2709</v>
      </c>
      <c r="N177" s="402">
        <v>4814</v>
      </c>
    </row>
    <row r="178" spans="1:14">
      <c r="A178" s="407" t="s">
        <v>8</v>
      </c>
      <c r="B178" s="407" t="s">
        <v>262</v>
      </c>
      <c r="C178" s="407" t="s">
        <v>229</v>
      </c>
      <c r="D178" s="407" t="s">
        <v>0</v>
      </c>
      <c r="E178" s="402">
        <v>17641</v>
      </c>
      <c r="F178" s="405">
        <v>7672</v>
      </c>
      <c r="G178" s="404">
        <v>29</v>
      </c>
      <c r="H178" s="404">
        <v>7328</v>
      </c>
      <c r="I178" s="403">
        <v>39</v>
      </c>
      <c r="J178" s="405">
        <v>5</v>
      </c>
      <c r="K178" s="404">
        <v>288</v>
      </c>
      <c r="L178" s="404">
        <v>19</v>
      </c>
      <c r="M178" s="403">
        <v>6301</v>
      </c>
      <c r="N178" s="402">
        <v>14292</v>
      </c>
    </row>
    <row r="179" spans="1:14">
      <c r="A179" s="407" t="s">
        <v>8</v>
      </c>
      <c r="B179" s="407" t="s">
        <v>262</v>
      </c>
      <c r="C179" s="407" t="s">
        <v>0</v>
      </c>
      <c r="D179" s="407" t="s">
        <v>275</v>
      </c>
      <c r="E179" s="402">
        <v>14454</v>
      </c>
      <c r="F179" s="405">
        <v>5520</v>
      </c>
      <c r="G179" s="404">
        <v>32</v>
      </c>
      <c r="H179" s="404">
        <v>5917</v>
      </c>
      <c r="I179" s="403">
        <v>112</v>
      </c>
      <c r="J179" s="405">
        <v>2</v>
      </c>
      <c r="K179" s="404">
        <v>267</v>
      </c>
      <c r="L179" s="404">
        <v>39</v>
      </c>
      <c r="M179" s="403">
        <v>4117</v>
      </c>
      <c r="N179" s="402">
        <v>9952</v>
      </c>
    </row>
    <row r="180" spans="1:14">
      <c r="A180" s="407" t="s">
        <v>8</v>
      </c>
      <c r="B180" s="407" t="s">
        <v>262</v>
      </c>
      <c r="C180" s="407" t="s">
        <v>0</v>
      </c>
      <c r="D180" s="407" t="s">
        <v>274</v>
      </c>
      <c r="E180" s="402">
        <v>6186</v>
      </c>
      <c r="F180" s="405">
        <v>3900</v>
      </c>
      <c r="G180" s="404">
        <v>24</v>
      </c>
      <c r="H180" s="404">
        <v>3097</v>
      </c>
      <c r="I180" s="403">
        <v>45</v>
      </c>
      <c r="J180" s="405">
        <v>2</v>
      </c>
      <c r="K180" s="404">
        <v>142</v>
      </c>
      <c r="L180" s="404">
        <v>3</v>
      </c>
      <c r="M180" s="403">
        <v>1912</v>
      </c>
      <c r="N180" s="402">
        <v>5960</v>
      </c>
    </row>
    <row r="181" spans="1:14">
      <c r="A181" s="407" t="s">
        <v>8</v>
      </c>
      <c r="B181" s="407" t="s">
        <v>262</v>
      </c>
      <c r="C181" s="407" t="s">
        <v>0</v>
      </c>
      <c r="D181" s="407" t="s">
        <v>273</v>
      </c>
      <c r="E181" s="402">
        <v>6476</v>
      </c>
      <c r="F181" s="405">
        <v>4045</v>
      </c>
      <c r="G181" s="404">
        <v>37</v>
      </c>
      <c r="H181" s="404">
        <v>2875</v>
      </c>
      <c r="I181" s="403">
        <v>48</v>
      </c>
      <c r="J181" s="405">
        <v>7</v>
      </c>
      <c r="K181" s="404">
        <v>146</v>
      </c>
      <c r="L181" s="404">
        <v>3</v>
      </c>
      <c r="M181" s="403">
        <v>2112</v>
      </c>
      <c r="N181" s="402">
        <v>6314</v>
      </c>
    </row>
    <row r="182" spans="1:14">
      <c r="A182" s="407" t="s">
        <v>8</v>
      </c>
      <c r="B182" s="406" t="s">
        <v>262</v>
      </c>
      <c r="C182" s="406" t="s">
        <v>0</v>
      </c>
      <c r="D182" s="406" t="s">
        <v>272</v>
      </c>
      <c r="E182" s="402">
        <v>11480</v>
      </c>
      <c r="F182" s="405">
        <v>4492</v>
      </c>
      <c r="G182" s="404">
        <v>56</v>
      </c>
      <c r="H182" s="404">
        <v>4480</v>
      </c>
      <c r="I182" s="403">
        <v>30</v>
      </c>
      <c r="J182" s="405">
        <v>8</v>
      </c>
      <c r="K182" s="404">
        <v>201</v>
      </c>
      <c r="L182" s="404" t="s">
        <v>271</v>
      </c>
      <c r="M182" s="403">
        <v>5592</v>
      </c>
      <c r="N182" s="402">
        <v>10294</v>
      </c>
    </row>
    <row r="183" spans="1:14" ht="15.75" thickBot="1">
      <c r="A183" s="401" t="s">
        <v>8</v>
      </c>
      <c r="B183" s="401" t="s">
        <v>262</v>
      </c>
      <c r="C183" s="401" t="s">
        <v>0</v>
      </c>
      <c r="D183" s="401" t="s">
        <v>0</v>
      </c>
      <c r="E183" s="397">
        <v>38596</v>
      </c>
      <c r="F183" s="400">
        <v>17957</v>
      </c>
      <c r="G183" s="399">
        <v>149</v>
      </c>
      <c r="H183" s="399">
        <v>16369</v>
      </c>
      <c r="I183" s="398">
        <v>235</v>
      </c>
      <c r="J183" s="400">
        <v>19</v>
      </c>
      <c r="K183" s="399">
        <v>756</v>
      </c>
      <c r="L183" s="399">
        <v>45</v>
      </c>
      <c r="M183" s="398">
        <v>13733</v>
      </c>
      <c r="N183" s="397">
        <v>32520</v>
      </c>
    </row>
    <row r="184" spans="1:14">
      <c r="A184" s="169" t="s">
        <v>236</v>
      </c>
      <c r="B184" s="168"/>
      <c r="C184" s="168"/>
      <c r="D184" s="168"/>
      <c r="E184" s="168"/>
      <c r="F184" s="168"/>
      <c r="G184" s="15"/>
    </row>
    <row r="185" spans="1:14">
      <c r="A185" s="169" t="s">
        <v>220</v>
      </c>
      <c r="B185" s="169"/>
      <c r="C185" s="169"/>
      <c r="D185" s="169"/>
      <c r="E185" s="169"/>
      <c r="F185" s="168"/>
      <c r="G185" s="15"/>
    </row>
    <row r="186" spans="1:14" ht="42.75" customHeight="1">
      <c r="A186" s="468" t="s">
        <v>283</v>
      </c>
      <c r="B186" s="468"/>
      <c r="C186" s="468"/>
      <c r="D186" s="468"/>
      <c r="E186" s="468"/>
      <c r="F186" s="468"/>
      <c r="G186" s="468"/>
      <c r="H186" s="468"/>
      <c r="I186" s="468"/>
      <c r="J186" s="468"/>
    </row>
    <row r="187" spans="1:14" ht="0.75" customHeight="1"/>
  </sheetData>
  <mergeCells count="13">
    <mergeCell ref="A186:J186"/>
    <mergeCell ref="N2:N3"/>
    <mergeCell ref="A2:A3"/>
    <mergeCell ref="B2:B3"/>
    <mergeCell ref="C2:C3"/>
    <mergeCell ref="D2:D3"/>
    <mergeCell ref="J2:M2"/>
    <mergeCell ref="A1:I1"/>
    <mergeCell ref="E2:E3"/>
    <mergeCell ref="F2:F3"/>
    <mergeCell ref="G2:G3"/>
    <mergeCell ref="H2:H3"/>
    <mergeCell ref="I2:I3"/>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baseColWidth="10" defaultRowHeight="15"/>
  <cols>
    <col min="1" max="16384" width="11.42578125" style="171"/>
  </cols>
  <sheetData>
    <row r="1" spans="1:19">
      <c r="A1" s="20" t="s">
        <v>170</v>
      </c>
      <c r="B1" s="168"/>
      <c r="C1" s="168"/>
      <c r="D1" s="168"/>
      <c r="E1" s="168"/>
      <c r="F1" s="168"/>
      <c r="G1" s="168"/>
      <c r="H1" s="168"/>
      <c r="I1" s="168"/>
      <c r="J1" s="168"/>
      <c r="K1" s="168"/>
      <c r="L1" s="168"/>
      <c r="M1" s="168"/>
      <c r="N1" s="168"/>
      <c r="O1" s="168"/>
      <c r="P1" s="168"/>
      <c r="Q1" s="168"/>
      <c r="R1" s="168"/>
      <c r="S1" s="168"/>
    </row>
    <row r="2" spans="1:19">
      <c r="A2" s="20"/>
      <c r="B2" s="168"/>
      <c r="C2" s="168"/>
      <c r="D2" s="168"/>
      <c r="E2" s="168"/>
      <c r="F2" s="168"/>
      <c r="G2" s="168"/>
      <c r="H2" s="168"/>
      <c r="I2" s="168"/>
      <c r="J2" s="168"/>
      <c r="K2" s="168"/>
      <c r="L2" s="168"/>
      <c r="M2" s="168"/>
      <c r="N2" s="168"/>
      <c r="O2" s="168"/>
      <c r="P2" s="168"/>
      <c r="Q2" s="168"/>
      <c r="R2" s="168"/>
      <c r="S2" s="168"/>
    </row>
    <row r="3" spans="1:19" ht="33.75">
      <c r="A3" s="18"/>
      <c r="B3" s="21" t="s">
        <v>7</v>
      </c>
      <c r="C3" s="21" t="s">
        <v>8</v>
      </c>
      <c r="D3" s="21" t="s">
        <v>9</v>
      </c>
      <c r="E3" s="21" t="s">
        <v>10</v>
      </c>
      <c r="F3" s="21" t="s">
        <v>11</v>
      </c>
      <c r="G3" s="263" t="s">
        <v>114</v>
      </c>
      <c r="H3" s="263" t="s">
        <v>115</v>
      </c>
      <c r="I3" s="263" t="s">
        <v>116</v>
      </c>
      <c r="J3" s="168"/>
      <c r="K3" s="168" t="s">
        <v>121</v>
      </c>
      <c r="L3" s="168" t="s">
        <v>122</v>
      </c>
      <c r="M3" s="168" t="s">
        <v>123</v>
      </c>
      <c r="N3" s="168"/>
      <c r="O3" s="168"/>
      <c r="P3" s="168"/>
      <c r="Q3" s="168"/>
      <c r="R3" s="168"/>
      <c r="S3" s="168"/>
    </row>
    <row r="4" spans="1:19">
      <c r="A4" s="22">
        <v>2009</v>
      </c>
      <c r="B4" s="23">
        <f>'[1]Figure V 1-3_doc de travail'!B13/'[1]Figure V 1-3_doc de travail'!B$13*100</f>
        <v>100</v>
      </c>
      <c r="C4" s="23">
        <f>'[1]Figure V 1-3_doc de travail'!C13/'[1]Figure V 1-3_doc de travail'!C$13*100</f>
        <v>100</v>
      </c>
      <c r="D4" s="23">
        <f>'[1]Figure V 1-3_doc de travail'!D13/'[1]Figure V 1-3_doc de travail'!D$13*100</f>
        <v>100</v>
      </c>
      <c r="E4" s="23">
        <f>'[1]Figure V 1-3_doc de travail'!E13/'[1]Figure V 1-3_doc de travail'!E$13*100</f>
        <v>100</v>
      </c>
      <c r="F4" s="23">
        <f>'[1]Figure V 1-3_doc de travail'!F13/'[1]Figure V 1-3_doc de travail'!F$13*100</f>
        <v>100</v>
      </c>
      <c r="G4" s="257">
        <v>100</v>
      </c>
      <c r="H4" s="257">
        <v>100</v>
      </c>
      <c r="I4" s="257">
        <v>100</v>
      </c>
      <c r="J4" s="168">
        <v>2019</v>
      </c>
      <c r="K4" s="168">
        <v>14002</v>
      </c>
      <c r="L4" s="168">
        <v>32520.000000000004</v>
      </c>
      <c r="M4" s="168">
        <v>5208</v>
      </c>
      <c r="N4" s="168"/>
      <c r="O4" s="168"/>
      <c r="P4" s="168"/>
      <c r="Q4" s="168"/>
      <c r="R4" s="168"/>
      <c r="S4" s="168"/>
    </row>
    <row r="5" spans="1:19">
      <c r="A5" s="22">
        <v>2010</v>
      </c>
      <c r="B5" s="23">
        <f>'[1]Figure V 1-3_doc de travail'!B14/'[1]Figure V 1-3_doc de travail'!B$13*100</f>
        <v>98.967195201395327</v>
      </c>
      <c r="C5" s="23">
        <f>'[1]Figure V 1-3_doc de travail'!C14/'[1]Figure V 1-3_doc de travail'!C$13*100</f>
        <v>100.25142777429956</v>
      </c>
      <c r="D5" s="23">
        <f>'[1]Figure V 1-3_doc de travail'!D14/'[1]Figure V 1-3_doc de travail'!D$13*100</f>
        <v>101.34632109297218</v>
      </c>
      <c r="E5" s="23">
        <f>'[1]Figure V 1-3_doc de travail'!E14/'[1]Figure V 1-3_doc de travail'!E$13*100</f>
        <v>99.881971910168687</v>
      </c>
      <c r="F5" s="23">
        <f>'[1]Figure V 1-3_doc de travail'!F14/'[1]Figure V 1-3_doc de travail'!F$13*100</f>
        <v>100.56256838982142</v>
      </c>
      <c r="G5" s="257">
        <v>98.967195201395327</v>
      </c>
      <c r="H5" s="257">
        <v>100.25142777429956</v>
      </c>
      <c r="I5" s="257">
        <v>101.34632109297218</v>
      </c>
      <c r="J5" s="168">
        <v>2018</v>
      </c>
      <c r="K5" s="168">
        <v>33208</v>
      </c>
      <c r="L5" s="168">
        <v>38596</v>
      </c>
      <c r="M5" s="168">
        <v>6841</v>
      </c>
      <c r="N5" s="168"/>
      <c r="O5" s="168"/>
      <c r="P5" s="168"/>
      <c r="Q5" s="168"/>
      <c r="R5" s="168"/>
      <c r="S5" s="168"/>
    </row>
    <row r="6" spans="1:19">
      <c r="A6" s="22">
        <v>2011</v>
      </c>
      <c r="B6" s="23">
        <f>'[1]Figure V 1-3_doc de travail'!B15/'[1]Figure V 1-3_doc de travail'!B$13*100</f>
        <v>97.268373835719132</v>
      </c>
      <c r="C6" s="23">
        <f>'[1]Figure V 1-3_doc de travail'!C15/'[1]Figure V 1-3_doc de travail'!C$13*100</f>
        <v>101.33840174526966</v>
      </c>
      <c r="D6" s="23">
        <f>'[1]Figure V 1-3_doc de travail'!D15/'[1]Figure V 1-3_doc de travail'!D$13*100</f>
        <v>103.06962669316783</v>
      </c>
      <c r="E6" s="23">
        <f>'[1]Figure V 1-3_doc de travail'!E15/'[1]Figure V 1-3_doc de travail'!E$13*100</f>
        <v>99.813758098301406</v>
      </c>
      <c r="F6" s="23">
        <f>'[1]Figure V 1-3_doc de travail'!F15/'[1]Figure V 1-3_doc de travail'!F$13*100</f>
        <v>101.00881314644555</v>
      </c>
      <c r="G6" s="257">
        <v>97.698075831782035</v>
      </c>
      <c r="H6" s="257">
        <v>100.55456144049251</v>
      </c>
      <c r="I6" s="257">
        <v>102.66976072551873</v>
      </c>
      <c r="J6" s="168"/>
      <c r="M6" s="168"/>
      <c r="N6" s="168"/>
      <c r="O6" s="168"/>
      <c r="P6" s="168"/>
      <c r="Q6" s="168"/>
      <c r="R6" s="168"/>
      <c r="S6" s="168"/>
    </row>
    <row r="7" spans="1:19">
      <c r="A7" s="22">
        <v>2012</v>
      </c>
      <c r="B7" s="23">
        <f>'[1]Figure V 1-3_doc de travail'!B16/'[1]Figure V 1-3_doc de travail'!B$13*100</f>
        <v>96.623655948612608</v>
      </c>
      <c r="C7" s="23">
        <f>'[1]Figure V 1-3_doc de travail'!C16/'[1]Figure V 1-3_doc de travail'!C$13*100</f>
        <v>103.09640334284906</v>
      </c>
      <c r="D7" s="23">
        <f>'[1]Figure V 1-3_doc de travail'!D16/'[1]Figure V 1-3_doc de travail'!D$13*100</f>
        <v>103.75871166388788</v>
      </c>
      <c r="E7" s="23">
        <f>'[1]Figure V 1-3_doc de travail'!E16/'[1]Figure V 1-3_doc de travail'!E$13*100</f>
        <v>100.24628639477935</v>
      </c>
      <c r="F7" s="23">
        <f>'[1]Figure V 1-3_doc de travail'!F16/'[1]Figure V 1-3_doc de travail'!F$13*100</f>
        <v>101.32437193862972</v>
      </c>
      <c r="G7" s="257">
        <v>97.112140807261866</v>
      </c>
      <c r="H7" s="257">
        <v>102.21199138196502</v>
      </c>
      <c r="I7" s="257">
        <v>103.38554056742713</v>
      </c>
      <c r="J7" s="168"/>
      <c r="L7" s="168"/>
      <c r="M7" s="168"/>
      <c r="N7" s="168"/>
      <c r="O7" s="168"/>
      <c r="P7" s="168"/>
      <c r="Q7" s="168"/>
      <c r="R7" s="168"/>
      <c r="S7" s="168"/>
    </row>
    <row r="8" spans="1:19">
      <c r="A8" s="22">
        <v>2013</v>
      </c>
      <c r="B8" s="23">
        <f>'[1]Figure V 1-3_doc de travail'!B17/'[1]Figure V 1-3_doc de travail'!B$13*100</f>
        <v>96.653409681115676</v>
      </c>
      <c r="C8" s="23">
        <f>'[1]Figure V 1-3_doc de travail'!C17/'[1]Figure V 1-3_doc de travail'!C$13*100</f>
        <v>104.00020371074623</v>
      </c>
      <c r="D8" s="23">
        <f>'[1]Figure V 1-3_doc de travail'!D17/'[1]Figure V 1-3_doc de travail'!D$13*100</f>
        <v>105.19309619173553</v>
      </c>
      <c r="E8" s="23">
        <f>'[1]Figure V 1-3_doc de travail'!E17/'[1]Figure V 1-3_doc de travail'!E$13*100</f>
        <v>100.854974910908</v>
      </c>
      <c r="F8" s="23">
        <f>'[1]Figure V 1-3_doc de travail'!F17/'[1]Figure V 1-3_doc de travail'!F$13*100</f>
        <v>102.01605131139708</v>
      </c>
      <c r="G8" s="257">
        <v>97.425211233281175</v>
      </c>
      <c r="H8" s="257">
        <v>104.26959196086381</v>
      </c>
      <c r="I8" s="257">
        <v>105.12612995002372</v>
      </c>
      <c r="J8" s="168"/>
      <c r="K8" s="168"/>
      <c r="L8" s="168"/>
      <c r="M8" s="168"/>
      <c r="N8" s="168"/>
      <c r="O8" s="168"/>
      <c r="P8" s="168"/>
      <c r="Q8" s="168"/>
      <c r="R8" s="168"/>
      <c r="S8" s="168"/>
    </row>
    <row r="9" spans="1:19">
      <c r="A9" s="22">
        <v>2014</v>
      </c>
      <c r="B9" s="23">
        <f>'[1]Figure V 1-3_doc de travail'!B18/'[1]Figure V 1-3_doc de travail'!B$13*100</f>
        <v>96.330386412005851</v>
      </c>
      <c r="C9" s="23">
        <f>'[1]Figure V 1-3_doc de travail'!C18/'[1]Figure V 1-3_doc de travail'!C$13*100</f>
        <v>104.88086519496724</v>
      </c>
      <c r="D9" s="23">
        <f>'[1]Figure V 1-3_doc de travail'!D18/'[1]Figure V 1-3_doc de travail'!D$13*100</f>
        <v>105.95783358474759</v>
      </c>
      <c r="E9" s="23">
        <f>'[1]Figure V 1-3_doc de travail'!E18/'[1]Figure V 1-3_doc de travail'!E$13*100</f>
        <v>101.15697977313802</v>
      </c>
      <c r="F9" s="23">
        <f>'[1]Figure V 1-3_doc de travail'!F18/'[1]Figure V 1-3_doc de travail'!F$13*100</f>
        <v>102.15779964585417</v>
      </c>
      <c r="G9" s="257">
        <v>97.389529544867031</v>
      </c>
      <c r="H9" s="257">
        <v>105.87802250661993</v>
      </c>
      <c r="I9" s="257">
        <v>106.11463051827046</v>
      </c>
      <c r="J9" s="168"/>
      <c r="K9" s="168"/>
      <c r="L9" s="168"/>
      <c r="M9" s="168"/>
      <c r="N9" s="24"/>
      <c r="O9" s="168"/>
      <c r="P9" s="168"/>
      <c r="Q9" s="168"/>
      <c r="R9" s="168"/>
      <c r="S9" s="168"/>
    </row>
    <row r="10" spans="1:19">
      <c r="A10" s="22">
        <v>2015</v>
      </c>
      <c r="B10" s="23">
        <f>'[1]Figure V 1-3_doc de travail'!B19/'[1]Figure V 1-3_doc de travail'!B$13*100</f>
        <v>96.549895680756535</v>
      </c>
      <c r="C10" s="23">
        <f>'[1]Figure V 1-3_doc de travail'!C19/'[1]Figure V 1-3_doc de travail'!C$13*100</f>
        <v>104.58498640728975</v>
      </c>
      <c r="D10" s="23">
        <f>'[1]Figure V 1-3_doc de travail'!D19/'[1]Figure V 1-3_doc de travail'!D$13*100</f>
        <v>106.15777864776544</v>
      </c>
      <c r="E10" s="23">
        <f>'[1]Figure V 1-3_doc de travail'!E19/'[1]Figure V 1-3_doc de travail'!E$13*100</f>
        <v>101.19964589716388</v>
      </c>
      <c r="F10" s="23">
        <f>'[1]Figure V 1-3_doc de travail'!F19/'[1]Figure V 1-3_doc de travail'!F$13*100</f>
        <v>102.51592043793487</v>
      </c>
      <c r="G10" s="257">
        <v>97.464000808558254</v>
      </c>
      <c r="H10" s="257">
        <v>106.02699776862343</v>
      </c>
      <c r="I10" s="257">
        <v>106.38170318222903</v>
      </c>
      <c r="J10" s="168"/>
      <c r="K10" s="168"/>
      <c r="L10" s="168"/>
      <c r="M10" s="168"/>
      <c r="N10" s="168"/>
      <c r="O10" s="168"/>
      <c r="P10" s="168"/>
      <c r="Q10" s="168"/>
      <c r="R10" s="168"/>
      <c r="S10" s="24"/>
    </row>
    <row r="11" spans="1:19">
      <c r="A11" s="22">
        <v>2016</v>
      </c>
      <c r="B11" s="23">
        <f>'[1]Figure V 1-3_doc de travail'!B20/'[1]Figure V 1-3_doc de travail'!B$13*100</f>
        <v>97.898516822736198</v>
      </c>
      <c r="C11" s="23">
        <f>'[1]Figure V 1-3_doc de travail'!C20/'[1]Figure V 1-3_doc de travail'!C$13*100</f>
        <v>104.3946718568622</v>
      </c>
      <c r="D11" s="23">
        <f>'[1]Figure V 1-3_doc de travail'!D20/'[1]Figure V 1-3_doc de travail'!D$13*100</f>
        <v>106.35206574916431</v>
      </c>
      <c r="E11" s="23">
        <f>'[1]Figure V 1-3_doc de travail'!E20/'[1]Figure V 1-3_doc de travail'!E$13*100</f>
        <v>101.79725013302993</v>
      </c>
      <c r="F11" s="23">
        <f>'[1]Figure V 1-3_doc de travail'!F20/'[1]Figure V 1-3_doc de travail'!F$13*100</f>
        <v>103.44853447971987</v>
      </c>
      <c r="G11" s="257">
        <v>98.660851973522455</v>
      </c>
      <c r="H11" s="257">
        <v>105.65301001440442</v>
      </c>
      <c r="I11" s="257">
        <v>106.4150536458049</v>
      </c>
      <c r="J11" s="168"/>
      <c r="K11" s="168"/>
      <c r="L11" s="168"/>
      <c r="M11" s="168"/>
      <c r="N11" s="168"/>
      <c r="O11" s="168"/>
      <c r="P11" s="168"/>
      <c r="Q11" s="168"/>
      <c r="R11" s="168"/>
      <c r="S11" s="168"/>
    </row>
    <row r="12" spans="1:19">
      <c r="A12" s="22">
        <v>2017</v>
      </c>
      <c r="B12" s="23">
        <f>'[1]Figure V 1-3_doc de travail'!B21/'[1]Figure V 1-3_doc de travail'!B$13*100</f>
        <v>98.652304887584037</v>
      </c>
      <c r="C12" s="23">
        <f>'[1]Figure V 1-3_doc de travail'!C21/'[1]Figure V 1-3_doc de travail'!C$13*100</f>
        <v>105.30057575963903</v>
      </c>
      <c r="D12" s="23">
        <f>'[1]Figure V 1-3_doc de travail'!D21/'[1]Figure V 1-3_doc de travail'!D$13*100</f>
        <v>107.08294662990816</v>
      </c>
      <c r="E12" s="23">
        <f>'[1]Figure V 1-3_doc de travail'!E21/'[1]Figure V 1-3_doc de travail'!E$13*100</f>
        <v>102.59739777490036</v>
      </c>
      <c r="F12" s="23">
        <f>'[1]Figure V 1-3_doc de travail'!F21/'[1]Figure V 1-3_doc de travail'!F$13*100</f>
        <v>104.53939666208922</v>
      </c>
      <c r="G12" s="257">
        <v>98.628946957751964</v>
      </c>
      <c r="H12" s="257">
        <v>105.26561021184861</v>
      </c>
      <c r="I12" s="257">
        <v>106.4758375552255</v>
      </c>
      <c r="J12" s="168"/>
      <c r="K12" s="168"/>
      <c r="L12" s="168"/>
      <c r="M12" s="168"/>
      <c r="N12" s="168"/>
      <c r="O12" s="168"/>
      <c r="P12" s="168"/>
      <c r="Q12" s="168"/>
      <c r="R12" s="168"/>
      <c r="S12" s="168"/>
    </row>
    <row r="13" spans="1:19">
      <c r="A13" s="22">
        <v>2018</v>
      </c>
      <c r="B13" s="23">
        <f>'[1]Figure V 1-3_doc de travail'!B22/'[1]Figure V 1-3_doc de travail'!B$13*100</f>
        <v>99.416561112717133</v>
      </c>
      <c r="C13" s="23">
        <f>'[1]Figure V 1-3_doc de travail'!C22/'[1]Figure V 1-3_doc de travail'!C$13*100</f>
        <v>106.22435970889292</v>
      </c>
      <c r="D13" s="23">
        <f>'[1]Figure V 1-3_doc de travail'!D22/'[1]Figure V 1-3_doc de travail'!D$13*100</f>
        <v>107.59718233511377</v>
      </c>
      <c r="E13" s="23">
        <f>'[1]Figure V 1-3_doc de travail'!E22/'[1]Figure V 1-3_doc de travail'!E$13*100</f>
        <v>103.36429257598303</v>
      </c>
      <c r="F13" s="23">
        <f>'[1]Figure V 1-3_doc de travail'!F22/'[1]Figure V 1-3_doc de travail'!F$13*100</f>
        <v>105.45813586690356</v>
      </c>
      <c r="G13" s="257">
        <v>98.488187221097391</v>
      </c>
      <c r="H13" s="257">
        <v>104.41151387473803</v>
      </c>
      <c r="I13" s="257">
        <v>106.27887258620335</v>
      </c>
      <c r="J13" s="168"/>
      <c r="K13" s="168"/>
      <c r="L13" s="168"/>
      <c r="M13" s="168"/>
      <c r="N13" s="168"/>
      <c r="O13" s="168"/>
      <c r="P13" s="168"/>
      <c r="Q13" s="168"/>
      <c r="R13" s="168"/>
      <c r="S13" s="168"/>
    </row>
    <row r="14" spans="1:19">
      <c r="A14" s="22">
        <v>2019</v>
      </c>
      <c r="B14" s="23">
        <f>'[1]Figure V 1-3_doc de travail'!B23/'[1]Figure V 1-3_doc de travail'!B$13*100</f>
        <v>100.31263563313446</v>
      </c>
      <c r="C14" s="23">
        <f>'[1]Figure V 1-3_doc de travail'!C23/'[1]Figure V 1-3_doc de travail'!C$13*100</f>
        <v>107.13829025792106</v>
      </c>
      <c r="D14" s="23">
        <f>'[1]Figure V 1-3_doc de travail'!D23/'[1]Figure V 1-3_doc de travail'!D$13*100</f>
        <v>108.07966044929691</v>
      </c>
      <c r="E14" s="23">
        <f>'[1]Figure V 1-3_doc de travail'!E23/'[1]Figure V 1-3_doc de travail'!E$13*100</f>
        <v>104.18220848621409</v>
      </c>
      <c r="F14" s="23">
        <f>'[1]Figure V 1-3_doc de travail'!F23/'[1]Figure V 1-3_doc de travail'!F$13*100</f>
        <v>106.97761801298836</v>
      </c>
      <c r="G14" s="257">
        <f>G13*G17/G18</f>
        <v>98.60822569996715</v>
      </c>
      <c r="H14" s="257">
        <f t="shared" ref="H14:I14" si="0">H13*H17/H18</f>
        <v>104.96804927628368</v>
      </c>
      <c r="I14" s="257">
        <f t="shared" si="0"/>
        <v>106.60634169842434</v>
      </c>
      <c r="J14" s="168"/>
      <c r="K14" s="168"/>
      <c r="L14" s="168"/>
      <c r="M14" s="168"/>
      <c r="N14" s="168"/>
      <c r="O14" s="168"/>
      <c r="P14" s="168"/>
      <c r="Q14" s="168"/>
      <c r="R14" s="168"/>
      <c r="S14" s="168"/>
    </row>
    <row r="15" spans="1:19">
      <c r="A15" s="256"/>
      <c r="B15" s="257"/>
      <c r="C15" s="257"/>
      <c r="D15" s="257"/>
      <c r="E15" s="257"/>
      <c r="F15" s="257"/>
      <c r="G15" s="168"/>
      <c r="H15" s="168"/>
      <c r="I15" s="168"/>
      <c r="J15" s="168"/>
      <c r="K15" s="168"/>
      <c r="L15" s="168"/>
      <c r="M15" s="168"/>
      <c r="N15" s="168"/>
      <c r="O15" s="168"/>
      <c r="P15" s="168"/>
      <c r="Q15" s="168"/>
      <c r="R15" s="168"/>
      <c r="S15" s="168"/>
    </row>
    <row r="16" spans="1:19">
      <c r="A16" s="30" t="s">
        <v>117</v>
      </c>
      <c r="B16" s="31">
        <f>'[1]Figure V 1-3_doc de travail'!B$13</f>
        <v>2483722</v>
      </c>
      <c r="C16" s="31">
        <f>'[1]Figure V 1-3_doc de travail'!C$13</f>
        <v>1806483</v>
      </c>
      <c r="D16" s="31">
        <f>'[1]Figure V 1-3_doc de travail'!D$13</f>
        <v>1095801</v>
      </c>
      <c r="E16" s="31">
        <f>'[1]Figure V 1-3_doc de travail'!E$13</f>
        <v>5386006</v>
      </c>
      <c r="F16" s="31">
        <f>'[1]Figure V 1-3_doc de travail'!F$13</f>
        <v>26666.98</v>
      </c>
      <c r="J16" s="168"/>
      <c r="K16" s="168"/>
      <c r="L16" s="168"/>
      <c r="M16" s="168"/>
      <c r="N16" s="168"/>
      <c r="O16" s="168"/>
      <c r="P16" s="168"/>
      <c r="Q16" s="168"/>
      <c r="R16" s="168"/>
      <c r="S16" s="168"/>
    </row>
    <row r="17" spans="1:13">
      <c r="A17" s="30" t="s">
        <v>118</v>
      </c>
      <c r="B17" s="31">
        <f>'[1]Figure V 1-3_doc de travail'!B23</f>
        <v>2491487</v>
      </c>
      <c r="C17" s="31">
        <f>'[1]Figure V 1-3_doc de travail'!C23</f>
        <v>1935435</v>
      </c>
      <c r="D17" s="31">
        <f>'[1]Figure V 1-3_doc de travail'!D23</f>
        <v>1184338</v>
      </c>
      <c r="E17" s="31">
        <f>'[1]Figure V 1-3_doc de travail'!E23</f>
        <v>5611260</v>
      </c>
      <c r="F17" s="31">
        <f>'[1]Figure V 1-3_doc de travail'!F23</f>
        <v>28527.7</v>
      </c>
      <c r="G17" s="264">
        <f>B17+K4</f>
        <v>2505489</v>
      </c>
      <c r="H17" s="264">
        <f t="shared" ref="H17:I17" si="1">C17+L4</f>
        <v>1967955</v>
      </c>
      <c r="I17" s="264">
        <f t="shared" si="1"/>
        <v>1189546</v>
      </c>
      <c r="J17" s="28"/>
      <c r="K17" s="28"/>
      <c r="L17" s="28"/>
    </row>
    <row r="18" spans="1:13">
      <c r="A18" s="30" t="s">
        <v>91</v>
      </c>
      <c r="B18" s="31">
        <f>'[1]Figure V 1-3_doc de travail'!B22</f>
        <v>2469231</v>
      </c>
      <c r="C18" s="31">
        <f>'[1]Figure V 1-3_doc de travail'!C22</f>
        <v>1918925</v>
      </c>
      <c r="D18" s="31">
        <f>'[1]Figure V 1-3_doc de travail'!D22</f>
        <v>1179051</v>
      </c>
      <c r="E18" s="31">
        <f>'[1]Figure V 1-3_doc de travail'!E22</f>
        <v>5567207</v>
      </c>
      <c r="F18" s="31">
        <f>'[1]Figure V 1-3_doc de travail'!F22</f>
        <v>28122.5</v>
      </c>
      <c r="G18" s="264">
        <f>B18+K5</f>
        <v>2502439</v>
      </c>
      <c r="H18" s="264">
        <f t="shared" ref="H18" si="2">C18+L5</f>
        <v>1957521</v>
      </c>
      <c r="I18" s="264">
        <f t="shared" ref="I18" si="3">D18+M5</f>
        <v>1185892</v>
      </c>
      <c r="J18" s="29"/>
      <c r="K18" s="29"/>
      <c r="L18" s="29"/>
    </row>
    <row r="19" spans="1:13">
      <c r="A19" s="32" t="s">
        <v>119</v>
      </c>
      <c r="B19" s="177">
        <f>(B17/B18-1)*100</f>
        <v>0.90133324909658086</v>
      </c>
      <c r="C19" s="177">
        <f>(C17/C18-1)*100</f>
        <v>0.8603775551415449</v>
      </c>
      <c r="D19" s="177">
        <f>(D17/D18-1)*100</f>
        <v>0.44841147668761572</v>
      </c>
      <c r="E19" s="177">
        <f>(E17/E18-1)*100</f>
        <v>0.79129444980221564</v>
      </c>
      <c r="F19" s="177">
        <f>(F17/F18-1)*100</f>
        <v>1.4408391857053893</v>
      </c>
      <c r="H19" s="168"/>
      <c r="I19" s="168"/>
      <c r="J19" s="168"/>
      <c r="K19" s="168"/>
      <c r="L19" s="168"/>
    </row>
    <row r="20" spans="1:13">
      <c r="A20" s="33" t="s">
        <v>120</v>
      </c>
      <c r="B20" s="178">
        <f>100*(POWER(B17/B16,1/(2016-2006))-1)</f>
        <v>3.121966673733656E-2</v>
      </c>
      <c r="C20" s="178">
        <f>100*(POWER(C17/C16,1/(2016-2006))-1)</f>
        <v>0.69188500416992316</v>
      </c>
      <c r="D20" s="178">
        <f>100*(POWER(D17/D16,1/(2016-2006))-1)</f>
        <v>0.78001001102689926</v>
      </c>
      <c r="E20" s="178">
        <f>100*(POWER(E17/E16,1/(2016-2006))-1)</f>
        <v>0.4105523150173207</v>
      </c>
      <c r="F20" s="178">
        <f>100*(POWER(F17/F16,1/(2016-2006))-1)</f>
        <v>0.67677432844877039</v>
      </c>
      <c r="G20" s="168"/>
      <c r="H20" s="421"/>
      <c r="I20" s="421"/>
      <c r="J20" s="421"/>
      <c r="K20" s="421"/>
      <c r="L20" s="421"/>
      <c r="M20" s="421"/>
    </row>
    <row r="21" spans="1:13" ht="30.75" customHeight="1">
      <c r="A21" s="169"/>
      <c r="B21" s="265">
        <f t="shared" ref="B21:D21" si="4">B17-B18</f>
        <v>22256</v>
      </c>
      <c r="C21" s="265">
        <f t="shared" si="4"/>
        <v>16510</v>
      </c>
      <c r="D21" s="265">
        <f t="shared" si="4"/>
        <v>5287</v>
      </c>
      <c r="E21" s="265">
        <f>E17-E18</f>
        <v>44053</v>
      </c>
      <c r="F21" s="168"/>
      <c r="G21" s="168"/>
      <c r="H21" s="422"/>
      <c r="I21" s="422"/>
      <c r="J21" s="422"/>
      <c r="K21" s="422"/>
      <c r="L21" s="422"/>
      <c r="M21" s="422"/>
    </row>
    <row r="22" spans="1:13">
      <c r="A22" s="19" t="s">
        <v>5</v>
      </c>
      <c r="B22" s="28"/>
      <c r="C22" s="28"/>
      <c r="D22" s="28"/>
      <c r="E22" s="28"/>
      <c r="F22" s="28"/>
      <c r="G22" s="168"/>
      <c r="H22" s="420"/>
      <c r="I22" s="420"/>
      <c r="J22" s="420"/>
      <c r="K22" s="420"/>
      <c r="L22" s="420"/>
      <c r="M22" s="420"/>
    </row>
    <row r="23" spans="1:13">
      <c r="A23" s="19" t="s">
        <v>6</v>
      </c>
      <c r="B23" s="29"/>
      <c r="C23" s="29"/>
      <c r="D23" s="29"/>
      <c r="E23" s="29"/>
      <c r="F23" s="29"/>
      <c r="G23" s="168"/>
      <c r="H23" s="168"/>
      <c r="I23" s="168"/>
      <c r="J23" s="168"/>
      <c r="K23" s="168"/>
      <c r="L23" s="168"/>
    </row>
    <row r="24" spans="1:13">
      <c r="A24" s="25"/>
      <c r="B24" s="168"/>
      <c r="C24" s="168"/>
      <c r="D24" s="168"/>
      <c r="E24" s="168"/>
      <c r="F24" s="168"/>
      <c r="G24" s="168"/>
      <c r="H24" s="168"/>
      <c r="I24" s="168"/>
      <c r="J24" s="168"/>
      <c r="K24" s="168"/>
      <c r="L24" s="168"/>
    </row>
    <row r="25" spans="1:13">
      <c r="A25" s="168"/>
      <c r="B25" s="26"/>
      <c r="C25" s="26"/>
      <c r="D25" s="26"/>
      <c r="E25" s="26"/>
      <c r="F25" s="26"/>
      <c r="G25" s="168"/>
      <c r="H25" s="168"/>
      <c r="I25" s="168"/>
      <c r="J25" s="168"/>
      <c r="K25" s="168"/>
      <c r="L25" s="168"/>
    </row>
    <row r="26" spans="1:13">
      <c r="A26" s="168"/>
      <c r="B26" s="26"/>
      <c r="C26" s="26"/>
      <c r="D26" s="26"/>
      <c r="E26" s="26"/>
      <c r="F26" s="26"/>
      <c r="G26" s="168"/>
      <c r="H26" s="168"/>
      <c r="I26" s="168"/>
      <c r="J26" s="168"/>
      <c r="K26" s="168"/>
      <c r="L26" s="168"/>
    </row>
    <row r="27" spans="1:13">
      <c r="A27" s="168"/>
      <c r="B27" s="259"/>
      <c r="C27" s="26"/>
      <c r="D27" s="26"/>
      <c r="E27" s="26"/>
      <c r="F27" s="26"/>
      <c r="G27" s="168"/>
      <c r="H27" s="168"/>
      <c r="I27" s="168"/>
      <c r="J27" s="168"/>
      <c r="K27" s="168"/>
      <c r="L27" s="168"/>
    </row>
    <row r="28" spans="1:13">
      <c r="A28" s="17" t="s">
        <v>12</v>
      </c>
      <c r="B28" s="168"/>
      <c r="C28" s="168"/>
      <c r="D28" s="168"/>
      <c r="E28" s="168"/>
      <c r="F28" s="168"/>
      <c r="G28" s="168"/>
      <c r="H28" s="168"/>
      <c r="I28" s="168"/>
      <c r="J28" s="168"/>
      <c r="K28" s="168"/>
      <c r="L28" s="168"/>
    </row>
    <row r="29" spans="1:13">
      <c r="A29" s="168"/>
      <c r="B29" s="26"/>
      <c r="C29" s="26"/>
      <c r="D29" s="168"/>
      <c r="E29" s="168"/>
      <c r="F29" s="168"/>
      <c r="G29" s="168"/>
      <c r="H29" s="168"/>
      <c r="I29" s="168"/>
      <c r="J29" s="168"/>
      <c r="K29" s="168"/>
      <c r="L29" s="168"/>
    </row>
    <row r="30" spans="1:13">
      <c r="A30" s="168"/>
      <c r="B30" s="26"/>
      <c r="C30" s="26"/>
      <c r="D30" s="168"/>
      <c r="E30" s="168"/>
      <c r="F30" s="168"/>
      <c r="G30" s="168"/>
      <c r="H30" s="168"/>
      <c r="I30" s="168"/>
      <c r="J30" s="168"/>
      <c r="K30" s="168"/>
      <c r="L30" s="168"/>
    </row>
    <row r="31" spans="1:13">
      <c r="A31" s="168"/>
      <c r="B31" s="34"/>
      <c r="C31" s="24"/>
      <c r="D31" s="26"/>
      <c r="E31" s="168"/>
      <c r="F31" s="168"/>
      <c r="G31" s="168"/>
      <c r="H31" s="168"/>
      <c r="I31" s="168"/>
      <c r="J31" s="168"/>
      <c r="K31" s="168"/>
      <c r="L31" s="168"/>
    </row>
    <row r="32" spans="1:13">
      <c r="A32" s="168"/>
      <c r="B32" s="24"/>
      <c r="C32" s="24"/>
      <c r="D32" s="168"/>
      <c r="E32" s="168"/>
      <c r="F32" s="168"/>
      <c r="G32" s="168"/>
      <c r="H32" s="168"/>
      <c r="I32" s="168"/>
      <c r="J32" s="168"/>
      <c r="K32" s="168"/>
      <c r="L32" s="168"/>
    </row>
    <row r="35" spans="1:2">
      <c r="A35" s="168"/>
      <c r="B35" s="26"/>
    </row>
    <row r="36" spans="1:2">
      <c r="A36" s="27"/>
      <c r="B36" s="26"/>
    </row>
    <row r="37" spans="1:2">
      <c r="A37" s="168"/>
      <c r="B37" s="26"/>
    </row>
  </sheetData>
  <mergeCells count="3">
    <mergeCell ref="H20:M20"/>
    <mergeCell ref="H21:M21"/>
    <mergeCell ref="H22:M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16" workbookViewId="0">
      <selection activeCell="E32" sqref="E32"/>
    </sheetView>
  </sheetViews>
  <sheetFormatPr baseColWidth="10" defaultRowHeight="15"/>
  <cols>
    <col min="1" max="16384" width="11.42578125" style="171"/>
  </cols>
  <sheetData>
    <row r="1" spans="1:1">
      <c r="A1" s="266" t="s">
        <v>213</v>
      </c>
    </row>
    <row r="24" spans="1:8">
      <c r="A24" s="423" t="s">
        <v>214</v>
      </c>
      <c r="B24" s="424"/>
      <c r="C24" s="424"/>
      <c r="D24" s="424"/>
      <c r="E24" s="424"/>
      <c r="F24" s="424"/>
      <c r="G24" s="424"/>
      <c r="H24" s="424"/>
    </row>
    <row r="25" spans="1:8">
      <c r="A25" s="424" t="s">
        <v>182</v>
      </c>
      <c r="B25" s="424"/>
      <c r="C25" s="424"/>
      <c r="D25" s="424"/>
      <c r="E25" s="424"/>
      <c r="F25" s="424"/>
      <c r="G25" s="424"/>
      <c r="H25" s="424"/>
    </row>
    <row r="26" spans="1:8">
      <c r="A26" s="424" t="s">
        <v>183</v>
      </c>
      <c r="B26" s="424"/>
      <c r="C26" s="424"/>
      <c r="D26" s="424"/>
      <c r="E26" s="424"/>
      <c r="F26" s="424"/>
      <c r="G26" s="424"/>
      <c r="H26" s="424"/>
    </row>
  </sheetData>
  <mergeCells count="3">
    <mergeCell ref="A24:H24"/>
    <mergeCell ref="A25:H25"/>
    <mergeCell ref="A26:H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1" workbookViewId="0"/>
  </sheetViews>
  <sheetFormatPr baseColWidth="10" defaultRowHeight="12.75"/>
  <cols>
    <col min="1" max="2" width="11.42578125" style="174"/>
    <col min="3" max="3" width="26.42578125" style="174" bestFit="1" customWidth="1"/>
    <col min="4" max="16384" width="11.42578125" style="174"/>
  </cols>
  <sheetData>
    <row r="1" spans="1:3">
      <c r="A1" s="269" t="s">
        <v>181</v>
      </c>
    </row>
    <row r="2" spans="1:3">
      <c r="A2" s="269"/>
    </row>
    <row r="3" spans="1:3">
      <c r="A3" s="426"/>
      <c r="B3" s="426"/>
      <c r="C3" s="268" t="s">
        <v>144</v>
      </c>
    </row>
    <row r="4" spans="1:3">
      <c r="A4" s="267">
        <v>2010</v>
      </c>
      <c r="B4" s="267" t="s">
        <v>140</v>
      </c>
      <c r="C4" s="267">
        <v>5626.8</v>
      </c>
    </row>
    <row r="5" spans="1:3">
      <c r="A5" s="425">
        <v>2011</v>
      </c>
      <c r="B5" s="267" t="s">
        <v>143</v>
      </c>
      <c r="C5" s="267">
        <v>5624.4</v>
      </c>
    </row>
    <row r="6" spans="1:3">
      <c r="A6" s="425"/>
      <c r="B6" s="267" t="s">
        <v>142</v>
      </c>
      <c r="C6" s="267">
        <v>5625.5</v>
      </c>
    </row>
    <row r="7" spans="1:3">
      <c r="A7" s="425"/>
      <c r="B7" s="267" t="s">
        <v>141</v>
      </c>
      <c r="C7" s="267">
        <v>5611.2</v>
      </c>
    </row>
    <row r="8" spans="1:3">
      <c r="A8" s="425"/>
      <c r="B8" s="267" t="s">
        <v>140</v>
      </c>
      <c r="C8" s="267">
        <v>5621.2</v>
      </c>
    </row>
    <row r="9" spans="1:3">
      <c r="A9" s="425">
        <v>2012</v>
      </c>
      <c r="B9" s="267" t="s">
        <v>143</v>
      </c>
      <c r="C9" s="267">
        <v>5630.5</v>
      </c>
    </row>
    <row r="10" spans="1:3">
      <c r="A10" s="425"/>
      <c r="B10" s="267" t="s">
        <v>142</v>
      </c>
      <c r="C10" s="267">
        <v>5635.2</v>
      </c>
    </row>
    <row r="11" spans="1:3">
      <c r="A11" s="425"/>
      <c r="B11" s="267" t="s">
        <v>141</v>
      </c>
      <c r="C11" s="267">
        <v>5648.3</v>
      </c>
    </row>
    <row r="12" spans="1:3">
      <c r="A12" s="425"/>
      <c r="B12" s="267" t="s">
        <v>140</v>
      </c>
      <c r="C12" s="267">
        <v>5644.9</v>
      </c>
    </row>
    <row r="13" spans="1:3">
      <c r="A13" s="425">
        <v>2013</v>
      </c>
      <c r="B13" s="267" t="s">
        <v>143</v>
      </c>
      <c r="C13" s="267">
        <v>5652</v>
      </c>
    </row>
    <row r="14" spans="1:3">
      <c r="A14" s="425"/>
      <c r="B14" s="267" t="s">
        <v>142</v>
      </c>
      <c r="C14" s="267">
        <v>5672.2</v>
      </c>
    </row>
    <row r="15" spans="1:3">
      <c r="A15" s="425"/>
      <c r="B15" s="267" t="s">
        <v>141</v>
      </c>
      <c r="C15" s="267">
        <v>5684.3</v>
      </c>
    </row>
    <row r="16" spans="1:3">
      <c r="A16" s="425"/>
      <c r="B16" s="267" t="s">
        <v>140</v>
      </c>
      <c r="C16" s="267">
        <v>5726.4</v>
      </c>
    </row>
    <row r="17" spans="1:3">
      <c r="A17" s="425">
        <v>2014</v>
      </c>
      <c r="B17" s="267" t="s">
        <v>143</v>
      </c>
      <c r="C17" s="267">
        <v>5746.2</v>
      </c>
    </row>
    <row r="18" spans="1:3">
      <c r="A18" s="425"/>
      <c r="B18" s="267" t="s">
        <v>142</v>
      </c>
      <c r="C18" s="267">
        <v>5747.2</v>
      </c>
    </row>
    <row r="19" spans="1:3">
      <c r="A19" s="425"/>
      <c r="B19" s="267" t="s">
        <v>141</v>
      </c>
      <c r="C19" s="267">
        <v>5751.2</v>
      </c>
    </row>
    <row r="20" spans="1:3">
      <c r="A20" s="425"/>
      <c r="B20" s="267" t="s">
        <v>140</v>
      </c>
      <c r="C20" s="267">
        <v>5764.8</v>
      </c>
    </row>
    <row r="21" spans="1:3">
      <c r="A21" s="425">
        <v>2015</v>
      </c>
      <c r="B21" s="267" t="s">
        <v>143</v>
      </c>
      <c r="C21" s="267">
        <v>5760.9</v>
      </c>
    </row>
    <row r="22" spans="1:3">
      <c r="A22" s="425"/>
      <c r="B22" s="267" t="s">
        <v>142</v>
      </c>
      <c r="C22" s="267">
        <v>5778.1</v>
      </c>
    </row>
    <row r="23" spans="1:3">
      <c r="A23" s="425"/>
      <c r="B23" s="267" t="s">
        <v>141</v>
      </c>
      <c r="C23" s="267">
        <v>5773.9</v>
      </c>
    </row>
    <row r="24" spans="1:3">
      <c r="A24" s="425"/>
      <c r="B24" s="267" t="s">
        <v>140</v>
      </c>
      <c r="C24" s="267">
        <v>5777.6</v>
      </c>
    </row>
    <row r="25" spans="1:3">
      <c r="A25" s="425">
        <v>2016</v>
      </c>
      <c r="B25" s="267" t="s">
        <v>143</v>
      </c>
      <c r="C25" s="267">
        <v>5783</v>
      </c>
    </row>
    <row r="26" spans="1:3">
      <c r="A26" s="425"/>
      <c r="B26" s="267" t="s">
        <v>142</v>
      </c>
      <c r="C26" s="267">
        <v>5789.4</v>
      </c>
    </row>
    <row r="27" spans="1:3">
      <c r="A27" s="425"/>
      <c r="B27" s="267" t="s">
        <v>141</v>
      </c>
      <c r="C27" s="267">
        <v>5799</v>
      </c>
    </row>
    <row r="28" spans="1:3">
      <c r="A28" s="425"/>
      <c r="B28" s="267" t="s">
        <v>140</v>
      </c>
      <c r="C28" s="267">
        <v>5798.5</v>
      </c>
    </row>
    <row r="29" spans="1:3">
      <c r="A29" s="425">
        <v>2017</v>
      </c>
      <c r="B29" s="267" t="s">
        <v>143</v>
      </c>
      <c r="C29" s="267">
        <v>5802.4</v>
      </c>
    </row>
    <row r="30" spans="1:3">
      <c r="A30" s="425"/>
      <c r="B30" s="267" t="s">
        <v>142</v>
      </c>
      <c r="C30" s="267">
        <v>5807.4</v>
      </c>
    </row>
    <row r="31" spans="1:3">
      <c r="A31" s="425"/>
      <c r="B31" s="267" t="s">
        <v>141</v>
      </c>
      <c r="C31" s="267">
        <v>5794.9</v>
      </c>
    </row>
    <row r="32" spans="1:3">
      <c r="A32" s="425"/>
      <c r="B32" s="267" t="s">
        <v>140</v>
      </c>
      <c r="C32" s="267">
        <v>5781.8</v>
      </c>
    </row>
    <row r="33" spans="1:6">
      <c r="A33" s="425">
        <v>2018</v>
      </c>
      <c r="B33" s="267" t="s">
        <v>143</v>
      </c>
      <c r="C33" s="267">
        <v>5779.9</v>
      </c>
    </row>
    <row r="34" spans="1:6">
      <c r="A34" s="425"/>
      <c r="B34" s="267" t="s">
        <v>142</v>
      </c>
      <c r="C34" s="267">
        <v>5764</v>
      </c>
    </row>
    <row r="35" spans="1:6">
      <c r="A35" s="425"/>
      <c r="B35" s="267" t="s">
        <v>141</v>
      </c>
      <c r="C35" s="267">
        <v>5757</v>
      </c>
    </row>
    <row r="36" spans="1:6">
      <c r="A36" s="425"/>
      <c r="B36" s="267" t="s">
        <v>140</v>
      </c>
      <c r="C36" s="267">
        <v>5760.2</v>
      </c>
    </row>
    <row r="37" spans="1:6">
      <c r="A37" s="425">
        <v>2019</v>
      </c>
      <c r="B37" s="267" t="s">
        <v>143</v>
      </c>
      <c r="C37" s="267">
        <v>5763.7</v>
      </c>
    </row>
    <row r="38" spans="1:6">
      <c r="A38" s="425"/>
      <c r="B38" s="267" t="s">
        <v>142</v>
      </c>
      <c r="C38" s="267">
        <v>5778.6</v>
      </c>
    </row>
    <row r="39" spans="1:6">
      <c r="A39" s="425"/>
      <c r="B39" s="267" t="s">
        <v>141</v>
      </c>
      <c r="C39" s="267">
        <v>5779</v>
      </c>
    </row>
    <row r="40" spans="1:6">
      <c r="A40" s="425"/>
      <c r="B40" s="267" t="s">
        <v>140</v>
      </c>
      <c r="C40" s="267">
        <v>5780.7</v>
      </c>
    </row>
    <row r="41" spans="1:6">
      <c r="A41" s="425">
        <v>2020</v>
      </c>
      <c r="B41" s="267" t="s">
        <v>143</v>
      </c>
      <c r="C41" s="267">
        <v>5774.3</v>
      </c>
      <c r="D41" s="174">
        <f>C41-C40</f>
        <v>-6.3999999999996362</v>
      </c>
    </row>
    <row r="42" spans="1:6">
      <c r="A42" s="425"/>
      <c r="B42" s="267" t="s">
        <v>142</v>
      </c>
      <c r="C42" s="267">
        <v>5717.6</v>
      </c>
      <c r="D42" s="174">
        <f>C42-C41</f>
        <v>-56.699999999999818</v>
      </c>
    </row>
    <row r="43" spans="1:6">
      <c r="A43" s="425"/>
      <c r="B43" s="267" t="s">
        <v>141</v>
      </c>
      <c r="C43" s="267">
        <v>5809.4</v>
      </c>
      <c r="D43" s="174">
        <f>C43-C42</f>
        <v>91.799999999999272</v>
      </c>
    </row>
    <row r="44" spans="1:6">
      <c r="A44" s="425"/>
      <c r="B44" s="267" t="s">
        <v>140</v>
      </c>
      <c r="C44" s="267">
        <v>5817</v>
      </c>
      <c r="D44" s="174">
        <f>C44-C43</f>
        <v>7.6000000000003638</v>
      </c>
      <c r="E44" s="174">
        <f>C44-C40</f>
        <v>36.300000000000182</v>
      </c>
      <c r="F44" s="174">
        <f>C44/C40</f>
        <v>1.0062795163215528</v>
      </c>
    </row>
  </sheetData>
  <mergeCells count="11">
    <mergeCell ref="A21:A24"/>
    <mergeCell ref="A3:B3"/>
    <mergeCell ref="A5:A8"/>
    <mergeCell ref="A9:A12"/>
    <mergeCell ref="A13:A16"/>
    <mergeCell ref="A17:A20"/>
    <mergeCell ref="A25:A28"/>
    <mergeCell ref="A41:A44"/>
    <mergeCell ref="A29:A32"/>
    <mergeCell ref="A33:A36"/>
    <mergeCell ref="A37:A4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7" workbookViewId="0">
      <selection activeCell="A12" sqref="A12"/>
    </sheetView>
  </sheetViews>
  <sheetFormatPr baseColWidth="10" defaultRowHeight="15"/>
  <cols>
    <col min="1" max="1" width="11.42578125" style="171"/>
    <col min="2" max="2" width="17.7109375" style="171" customWidth="1"/>
    <col min="3" max="3" width="11.42578125" style="171"/>
    <col min="4" max="4" width="13" style="171" bestFit="1" customWidth="1"/>
    <col min="5" max="16384" width="11.42578125" style="171"/>
  </cols>
  <sheetData>
    <row r="1" spans="1:9">
      <c r="A1" s="427" t="s">
        <v>184</v>
      </c>
      <c r="B1" s="427"/>
      <c r="C1" s="427"/>
      <c r="D1" s="427"/>
      <c r="E1" s="427"/>
      <c r="F1" s="427"/>
      <c r="G1" s="427"/>
    </row>
    <row r="2" spans="1:9" ht="15.75" thickBot="1">
      <c r="D2" s="278"/>
      <c r="E2" s="278"/>
    </row>
    <row r="3" spans="1:9" ht="19.5" customHeight="1">
      <c r="A3" s="428" t="s">
        <v>21</v>
      </c>
      <c r="B3" s="428"/>
      <c r="C3" s="430" t="s">
        <v>149</v>
      </c>
      <c r="D3" s="431"/>
      <c r="E3" s="432"/>
      <c r="F3" s="433" t="s">
        <v>148</v>
      </c>
      <c r="G3" s="434"/>
    </row>
    <row r="4" spans="1:9">
      <c r="A4" s="429"/>
      <c r="B4" s="429"/>
      <c r="C4" s="277" t="s">
        <v>147</v>
      </c>
      <c r="D4" s="277" t="s">
        <v>146</v>
      </c>
      <c r="E4" s="276" t="s">
        <v>38</v>
      </c>
      <c r="F4" s="435"/>
      <c r="G4" s="436"/>
      <c r="I4" s="171">
        <v>2018</v>
      </c>
    </row>
    <row r="5" spans="1:9">
      <c r="A5" s="437" t="s">
        <v>1</v>
      </c>
      <c r="B5" s="438"/>
      <c r="C5" s="275">
        <v>3203</v>
      </c>
      <c r="D5" s="275">
        <v>0</v>
      </c>
      <c r="E5" s="275">
        <f t="shared" ref="E5:E10" si="0">SUM(C5:D5)</f>
        <v>3203</v>
      </c>
      <c r="F5" s="439">
        <f t="shared" ref="F5:F10" si="1">(E5/I5-1)*100</f>
        <v>-67.412758164614914</v>
      </c>
      <c r="G5" s="440"/>
      <c r="I5" s="171">
        <v>9829</v>
      </c>
    </row>
    <row r="6" spans="1:9">
      <c r="A6" s="447" t="s">
        <v>145</v>
      </c>
      <c r="B6" s="448"/>
      <c r="C6" s="274">
        <v>2768</v>
      </c>
      <c r="D6" s="274">
        <v>0</v>
      </c>
      <c r="E6" s="274">
        <f t="shared" si="0"/>
        <v>2768</v>
      </c>
      <c r="F6" s="449">
        <f t="shared" si="1"/>
        <v>-70.062729829115298</v>
      </c>
      <c r="G6" s="450"/>
      <c r="I6" s="171">
        <v>9246</v>
      </c>
    </row>
    <row r="7" spans="1:9">
      <c r="A7" s="437" t="s">
        <v>2</v>
      </c>
      <c r="B7" s="438"/>
      <c r="C7" s="275">
        <v>23027</v>
      </c>
      <c r="D7" s="275">
        <v>0</v>
      </c>
      <c r="E7" s="275">
        <f t="shared" si="0"/>
        <v>23027</v>
      </c>
      <c r="F7" s="451">
        <f t="shared" si="1"/>
        <v>-11.641917040788918</v>
      </c>
      <c r="G7" s="452"/>
      <c r="I7" s="171">
        <v>26061</v>
      </c>
    </row>
    <row r="8" spans="1:9">
      <c r="A8" s="453" t="s">
        <v>185</v>
      </c>
      <c r="B8" s="454"/>
      <c r="C8" s="274">
        <v>20241</v>
      </c>
      <c r="D8" s="274">
        <v>0</v>
      </c>
      <c r="E8" s="274">
        <f t="shared" si="0"/>
        <v>20241</v>
      </c>
      <c r="F8" s="455">
        <f t="shared" si="1"/>
        <v>-13.098918083462131</v>
      </c>
      <c r="G8" s="456"/>
      <c r="I8" s="171">
        <v>23292</v>
      </c>
    </row>
    <row r="9" spans="1:9">
      <c r="A9" s="441" t="s">
        <v>3</v>
      </c>
      <c r="B9" s="442"/>
      <c r="C9" s="273">
        <v>3445</v>
      </c>
      <c r="D9" s="273">
        <v>0</v>
      </c>
      <c r="E9" s="273">
        <f t="shared" si="0"/>
        <v>3445</v>
      </c>
      <c r="F9" s="439">
        <f t="shared" si="1"/>
        <v>-19.264119990625726</v>
      </c>
      <c r="G9" s="440"/>
      <c r="I9" s="171">
        <v>4267</v>
      </c>
    </row>
    <row r="10" spans="1:9" ht="15.75" thickBot="1">
      <c r="A10" s="443" t="s">
        <v>4</v>
      </c>
      <c r="B10" s="444"/>
      <c r="C10" s="272">
        <v>29675</v>
      </c>
      <c r="D10" s="272">
        <v>0</v>
      </c>
      <c r="E10" s="272">
        <f t="shared" si="0"/>
        <v>29675</v>
      </c>
      <c r="F10" s="445">
        <f t="shared" si="1"/>
        <v>-26.10254750105835</v>
      </c>
      <c r="G10" s="446"/>
      <c r="I10" s="171">
        <v>40157</v>
      </c>
    </row>
    <row r="11" spans="1:9">
      <c r="A11" s="271" t="s">
        <v>192</v>
      </c>
    </row>
    <row r="12" spans="1:9">
      <c r="A12" s="270" t="s">
        <v>189</v>
      </c>
    </row>
    <row r="13" spans="1:9">
      <c r="A13" s="270" t="s">
        <v>187</v>
      </c>
    </row>
    <row r="14" spans="1:9">
      <c r="A14" s="270" t="s">
        <v>186</v>
      </c>
    </row>
  </sheetData>
  <mergeCells count="16">
    <mergeCell ref="A9:B9"/>
    <mergeCell ref="F9:G9"/>
    <mergeCell ref="A10:B10"/>
    <mergeCell ref="F10:G10"/>
    <mergeCell ref="A6:B6"/>
    <mergeCell ref="F6:G6"/>
    <mergeCell ref="A7:B7"/>
    <mergeCell ref="F7:G7"/>
    <mergeCell ref="A8:B8"/>
    <mergeCell ref="F8:G8"/>
    <mergeCell ref="A1:G1"/>
    <mergeCell ref="A3:B4"/>
    <mergeCell ref="C3:E3"/>
    <mergeCell ref="F3:G4"/>
    <mergeCell ref="A5:B5"/>
    <mergeCell ref="F5: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10" workbookViewId="0">
      <selection activeCell="A28" sqref="A28"/>
    </sheetView>
  </sheetViews>
  <sheetFormatPr baseColWidth="10" defaultRowHeight="15"/>
  <cols>
    <col min="1" max="16384" width="11.42578125" style="171"/>
  </cols>
  <sheetData>
    <row r="1" spans="1:1">
      <c r="A1" s="281" t="s">
        <v>188</v>
      </c>
    </row>
    <row r="3" spans="1:1" ht="19.5" customHeight="1"/>
    <row r="9" spans="1:1">
      <c r="A9" s="171" t="s">
        <v>151</v>
      </c>
    </row>
    <row r="10" spans="1:1">
      <c r="A10" s="171" t="s">
        <v>150</v>
      </c>
    </row>
    <row r="27" spans="1:1">
      <c r="A27" s="280" t="s">
        <v>190</v>
      </c>
    </row>
    <row r="28" spans="1:1">
      <c r="A28" s="279" t="s">
        <v>189</v>
      </c>
    </row>
    <row r="29" spans="1:1">
      <c r="A29" s="279" t="s">
        <v>191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40" workbookViewId="0">
      <selection activeCell="A48" sqref="A48:F48"/>
    </sheetView>
  </sheetViews>
  <sheetFormatPr baseColWidth="10" defaultRowHeight="15"/>
  <cols>
    <col min="1" max="16384" width="11.42578125" style="171"/>
  </cols>
  <sheetData>
    <row r="1" spans="1:6">
      <c r="A1" s="427" t="s">
        <v>193</v>
      </c>
      <c r="B1" s="427"/>
      <c r="C1" s="427"/>
      <c r="D1" s="427"/>
      <c r="E1" s="427"/>
      <c r="F1" s="427"/>
    </row>
    <row r="3" spans="1:6" ht="19.5" customHeight="1">
      <c r="A3" s="457" t="s">
        <v>21</v>
      </c>
      <c r="B3" s="458"/>
      <c r="C3" s="295" t="s">
        <v>7</v>
      </c>
      <c r="D3" s="295" t="s">
        <v>8</v>
      </c>
      <c r="E3" s="295" t="s">
        <v>9</v>
      </c>
      <c r="F3" s="295" t="s">
        <v>0</v>
      </c>
    </row>
    <row r="4" spans="1:6">
      <c r="A4" s="459">
        <v>2010</v>
      </c>
      <c r="B4" s="294" t="s">
        <v>143</v>
      </c>
      <c r="C4" s="293">
        <v>14461</v>
      </c>
      <c r="D4" s="292">
        <v>18375</v>
      </c>
      <c r="E4" s="283">
        <v>8194</v>
      </c>
      <c r="F4" s="283">
        <v>41030</v>
      </c>
    </row>
    <row r="5" spans="1:6">
      <c r="A5" s="460"/>
      <c r="B5" s="291" t="s">
        <v>142</v>
      </c>
      <c r="C5" s="290">
        <v>25920</v>
      </c>
      <c r="D5" s="289">
        <v>39331</v>
      </c>
      <c r="E5" s="288">
        <v>16913</v>
      </c>
      <c r="F5" s="288">
        <v>82164</v>
      </c>
    </row>
    <row r="6" spans="1:6">
      <c r="A6" s="460"/>
      <c r="B6" s="291" t="s">
        <v>141</v>
      </c>
      <c r="C6" s="290">
        <v>51330</v>
      </c>
      <c r="D6" s="289">
        <v>49127</v>
      </c>
      <c r="E6" s="288">
        <v>19215</v>
      </c>
      <c r="F6" s="288">
        <v>119672</v>
      </c>
    </row>
    <row r="7" spans="1:6">
      <c r="A7" s="461"/>
      <c r="B7" s="287" t="s">
        <v>140</v>
      </c>
      <c r="C7" s="290">
        <v>56997</v>
      </c>
      <c r="D7" s="289">
        <v>47685</v>
      </c>
      <c r="E7" s="288">
        <v>17058</v>
      </c>
      <c r="F7" s="288">
        <v>121740</v>
      </c>
    </row>
    <row r="8" spans="1:6">
      <c r="A8" s="459">
        <v>2011</v>
      </c>
      <c r="B8" s="294" t="s">
        <v>143</v>
      </c>
      <c r="C8" s="293">
        <v>56333</v>
      </c>
      <c r="D8" s="292">
        <v>47855</v>
      </c>
      <c r="E8" s="283">
        <v>16199</v>
      </c>
      <c r="F8" s="283">
        <v>120387</v>
      </c>
    </row>
    <row r="9" spans="1:6">
      <c r="A9" s="460"/>
      <c r="B9" s="291" t="s">
        <v>142</v>
      </c>
      <c r="C9" s="290">
        <v>54941</v>
      </c>
      <c r="D9" s="289">
        <v>48017</v>
      </c>
      <c r="E9" s="288">
        <v>15304</v>
      </c>
      <c r="F9" s="288">
        <v>118262</v>
      </c>
    </row>
    <row r="10" spans="1:6">
      <c r="A10" s="460"/>
      <c r="B10" s="291" t="s">
        <v>141</v>
      </c>
      <c r="C10" s="290">
        <v>41169</v>
      </c>
      <c r="D10" s="289">
        <v>46030</v>
      </c>
      <c r="E10" s="288">
        <v>14012</v>
      </c>
      <c r="F10" s="288">
        <v>101211</v>
      </c>
    </row>
    <row r="11" spans="1:6">
      <c r="A11" s="461"/>
      <c r="B11" s="287" t="s">
        <v>140</v>
      </c>
      <c r="C11" s="286">
        <v>45419</v>
      </c>
      <c r="D11" s="285">
        <v>48677</v>
      </c>
      <c r="E11" s="284">
        <v>15477</v>
      </c>
      <c r="F11" s="284">
        <v>109573</v>
      </c>
    </row>
    <row r="12" spans="1:6">
      <c r="A12" s="459">
        <v>2012</v>
      </c>
      <c r="B12" s="294" t="s">
        <v>143</v>
      </c>
      <c r="C12" s="293">
        <v>55694</v>
      </c>
      <c r="D12" s="292">
        <v>50172</v>
      </c>
      <c r="E12" s="283">
        <v>16422</v>
      </c>
      <c r="F12" s="283">
        <v>122288</v>
      </c>
    </row>
    <row r="13" spans="1:6">
      <c r="A13" s="460"/>
      <c r="B13" s="291" t="s">
        <v>142</v>
      </c>
      <c r="C13" s="290">
        <v>56439</v>
      </c>
      <c r="D13" s="289">
        <v>53952</v>
      </c>
      <c r="E13" s="288">
        <v>17062</v>
      </c>
      <c r="F13" s="288">
        <v>127453</v>
      </c>
    </row>
    <row r="14" spans="1:6">
      <c r="A14" s="460"/>
      <c r="B14" s="291" t="s">
        <v>141</v>
      </c>
      <c r="C14" s="290">
        <v>42911</v>
      </c>
      <c r="D14" s="289">
        <v>51408</v>
      </c>
      <c r="E14" s="288">
        <v>16274</v>
      </c>
      <c r="F14" s="288">
        <v>110593</v>
      </c>
    </row>
    <row r="15" spans="1:6">
      <c r="A15" s="461"/>
      <c r="B15" s="287" t="s">
        <v>140</v>
      </c>
      <c r="C15" s="286">
        <v>46016</v>
      </c>
      <c r="D15" s="285">
        <v>47957</v>
      </c>
      <c r="E15" s="284">
        <v>15977</v>
      </c>
      <c r="F15" s="284">
        <v>109950</v>
      </c>
    </row>
    <row r="16" spans="1:6">
      <c r="A16" s="459">
        <v>2013</v>
      </c>
      <c r="B16" s="294" t="s">
        <v>143</v>
      </c>
      <c r="C16" s="293">
        <v>49098</v>
      </c>
      <c r="D16" s="292">
        <v>50100</v>
      </c>
      <c r="E16" s="283">
        <v>16390</v>
      </c>
      <c r="F16" s="283">
        <v>115588</v>
      </c>
    </row>
    <row r="17" spans="1:6">
      <c r="A17" s="460"/>
      <c r="B17" s="291" t="s">
        <v>142</v>
      </c>
      <c r="C17" s="290">
        <v>49798</v>
      </c>
      <c r="D17" s="289">
        <v>57543</v>
      </c>
      <c r="E17" s="288">
        <v>17423</v>
      </c>
      <c r="F17" s="288">
        <v>124764</v>
      </c>
    </row>
    <row r="18" spans="1:6">
      <c r="A18" s="460"/>
      <c r="B18" s="291" t="s">
        <v>141</v>
      </c>
      <c r="C18" s="290">
        <v>48046</v>
      </c>
      <c r="D18" s="289">
        <v>65901</v>
      </c>
      <c r="E18" s="288">
        <v>18228</v>
      </c>
      <c r="F18" s="288">
        <v>132175</v>
      </c>
    </row>
    <row r="19" spans="1:6">
      <c r="A19" s="461"/>
      <c r="B19" s="287" t="s">
        <v>140</v>
      </c>
      <c r="C19" s="286">
        <v>75352</v>
      </c>
      <c r="D19" s="285">
        <v>72092</v>
      </c>
      <c r="E19" s="284">
        <v>19655</v>
      </c>
      <c r="F19" s="284">
        <v>167099</v>
      </c>
    </row>
    <row r="20" spans="1:6">
      <c r="A20" s="459">
        <v>2014</v>
      </c>
      <c r="B20" s="294" t="s">
        <v>143</v>
      </c>
      <c r="C20" s="293">
        <v>82269</v>
      </c>
      <c r="D20" s="292">
        <v>77335</v>
      </c>
      <c r="E20" s="283">
        <v>20830</v>
      </c>
      <c r="F20" s="283">
        <v>180434</v>
      </c>
    </row>
    <row r="21" spans="1:6">
      <c r="A21" s="460"/>
      <c r="B21" s="291" t="s">
        <v>142</v>
      </c>
      <c r="C21" s="290">
        <v>84197</v>
      </c>
      <c r="D21" s="289">
        <v>80120</v>
      </c>
      <c r="E21" s="288">
        <v>21744</v>
      </c>
      <c r="F21" s="288">
        <v>186061</v>
      </c>
    </row>
    <row r="22" spans="1:6">
      <c r="A22" s="460"/>
      <c r="B22" s="291" t="s">
        <v>141</v>
      </c>
      <c r="C22" s="290">
        <v>77322</v>
      </c>
      <c r="D22" s="289">
        <v>84712</v>
      </c>
      <c r="E22" s="288">
        <v>21821</v>
      </c>
      <c r="F22" s="288">
        <v>183855</v>
      </c>
    </row>
    <row r="23" spans="1:6">
      <c r="A23" s="461"/>
      <c r="B23" s="287" t="s">
        <v>140</v>
      </c>
      <c r="C23" s="286">
        <v>81992</v>
      </c>
      <c r="D23" s="285">
        <v>86552</v>
      </c>
      <c r="E23" s="284">
        <v>22218</v>
      </c>
      <c r="F23" s="284">
        <v>190762</v>
      </c>
    </row>
    <row r="24" spans="1:6">
      <c r="A24" s="459">
        <v>2015</v>
      </c>
      <c r="B24" s="294" t="s">
        <v>143</v>
      </c>
      <c r="C24" s="293">
        <v>85438</v>
      </c>
      <c r="D24" s="292">
        <v>88354</v>
      </c>
      <c r="E24" s="283">
        <v>22793</v>
      </c>
      <c r="F24" s="283">
        <v>196585</v>
      </c>
    </row>
    <row r="25" spans="1:6">
      <c r="A25" s="460"/>
      <c r="B25" s="291" t="s">
        <v>142</v>
      </c>
      <c r="C25" s="290">
        <v>86468</v>
      </c>
      <c r="D25" s="289">
        <v>89868</v>
      </c>
      <c r="E25" s="288">
        <v>23104</v>
      </c>
      <c r="F25" s="288">
        <v>199440</v>
      </c>
    </row>
    <row r="26" spans="1:6">
      <c r="A26" s="460"/>
      <c r="B26" s="291" t="s">
        <v>141</v>
      </c>
      <c r="C26" s="290">
        <v>78611</v>
      </c>
      <c r="D26" s="289">
        <v>91183</v>
      </c>
      <c r="E26" s="288">
        <v>22915</v>
      </c>
      <c r="F26" s="288">
        <v>192709</v>
      </c>
    </row>
    <row r="27" spans="1:6">
      <c r="A27" s="461"/>
      <c r="B27" s="287" t="s">
        <v>140</v>
      </c>
      <c r="C27" s="286">
        <v>80203</v>
      </c>
      <c r="D27" s="285">
        <v>92369</v>
      </c>
      <c r="E27" s="284">
        <v>23008</v>
      </c>
      <c r="F27" s="284">
        <v>195580</v>
      </c>
    </row>
    <row r="28" spans="1:6">
      <c r="A28" s="459">
        <v>2016</v>
      </c>
      <c r="B28" s="294" t="s">
        <v>143</v>
      </c>
      <c r="C28" s="293">
        <v>85564</v>
      </c>
      <c r="D28" s="292">
        <v>92183</v>
      </c>
      <c r="E28" s="283">
        <v>22899</v>
      </c>
      <c r="F28" s="283">
        <v>200646</v>
      </c>
    </row>
    <row r="29" spans="1:6">
      <c r="A29" s="460"/>
      <c r="B29" s="291" t="s">
        <v>142</v>
      </c>
      <c r="C29" s="290">
        <v>87386</v>
      </c>
      <c r="D29" s="289">
        <v>91885</v>
      </c>
      <c r="E29" s="288">
        <v>22610</v>
      </c>
      <c r="F29" s="288">
        <v>201881</v>
      </c>
    </row>
    <row r="30" spans="1:6">
      <c r="A30" s="460"/>
      <c r="B30" s="291" t="s">
        <v>141</v>
      </c>
      <c r="C30" s="290">
        <v>79587</v>
      </c>
      <c r="D30" s="289">
        <v>89645</v>
      </c>
      <c r="E30" s="288">
        <v>21763</v>
      </c>
      <c r="F30" s="288">
        <v>190995</v>
      </c>
    </row>
    <row r="31" spans="1:6">
      <c r="A31" s="461"/>
      <c r="B31" s="287" t="s">
        <v>140</v>
      </c>
      <c r="C31" s="286">
        <v>77240</v>
      </c>
      <c r="D31" s="285">
        <v>86998</v>
      </c>
      <c r="E31" s="284">
        <v>21175</v>
      </c>
      <c r="F31" s="284">
        <v>185413</v>
      </c>
    </row>
    <row r="32" spans="1:6">
      <c r="A32" s="459">
        <v>2017</v>
      </c>
      <c r="B32" s="294" t="s">
        <v>143</v>
      </c>
      <c r="C32" s="293">
        <v>77764</v>
      </c>
      <c r="D32" s="292">
        <v>83129</v>
      </c>
      <c r="E32" s="283">
        <v>20553</v>
      </c>
      <c r="F32" s="283">
        <v>181446</v>
      </c>
    </row>
    <row r="33" spans="1:10">
      <c r="A33" s="460"/>
      <c r="B33" s="291" t="s">
        <v>142</v>
      </c>
      <c r="C33" s="290">
        <v>78598</v>
      </c>
      <c r="D33" s="289">
        <v>83323</v>
      </c>
      <c r="E33" s="288">
        <v>19893</v>
      </c>
      <c r="F33" s="288">
        <v>181814</v>
      </c>
    </row>
    <row r="34" spans="1:10">
      <c r="A34" s="460"/>
      <c r="B34" s="291" t="s">
        <v>141</v>
      </c>
      <c r="C34" s="290">
        <v>65993</v>
      </c>
      <c r="D34" s="289">
        <v>70352</v>
      </c>
      <c r="E34" s="288">
        <v>16445</v>
      </c>
      <c r="F34" s="288">
        <v>152790</v>
      </c>
    </row>
    <row r="35" spans="1:10">
      <c r="A35" s="461"/>
      <c r="B35" s="287" t="s">
        <v>140</v>
      </c>
      <c r="C35" s="286">
        <v>56157</v>
      </c>
      <c r="D35" s="285">
        <v>59278</v>
      </c>
      <c r="E35" s="284">
        <v>13353</v>
      </c>
      <c r="F35" s="288">
        <v>128788</v>
      </c>
    </row>
    <row r="36" spans="1:10">
      <c r="A36" s="459">
        <v>2018</v>
      </c>
      <c r="B36" s="294" t="s">
        <v>143</v>
      </c>
      <c r="C36" s="293">
        <v>50033</v>
      </c>
      <c r="D36" s="292">
        <v>48898</v>
      </c>
      <c r="E36" s="283">
        <v>10097</v>
      </c>
      <c r="F36" s="283">
        <v>109028</v>
      </c>
    </row>
    <row r="37" spans="1:10">
      <c r="A37" s="460"/>
      <c r="B37" s="291" t="s">
        <v>142</v>
      </c>
      <c r="C37" s="290">
        <v>45353</v>
      </c>
      <c r="D37" s="289">
        <v>38029</v>
      </c>
      <c r="E37" s="288">
        <v>7645</v>
      </c>
      <c r="F37" s="288">
        <v>91027</v>
      </c>
    </row>
    <row r="38" spans="1:10">
      <c r="A38" s="460"/>
      <c r="B38" s="291" t="s">
        <v>141</v>
      </c>
      <c r="C38" s="290">
        <v>32801</v>
      </c>
      <c r="D38" s="289">
        <v>34418</v>
      </c>
      <c r="E38" s="288">
        <v>6512</v>
      </c>
      <c r="F38" s="288">
        <v>73731</v>
      </c>
    </row>
    <row r="39" spans="1:10">
      <c r="A39" s="461"/>
      <c r="B39" s="287" t="s">
        <v>140</v>
      </c>
      <c r="C39" s="286">
        <v>31375</v>
      </c>
      <c r="D39" s="285">
        <v>34198</v>
      </c>
      <c r="E39" s="284">
        <v>6250</v>
      </c>
      <c r="F39" s="285">
        <v>71823</v>
      </c>
      <c r="G39" s="282"/>
    </row>
    <row r="40" spans="1:10">
      <c r="A40" s="459">
        <v>2019</v>
      </c>
      <c r="B40" s="294" t="s">
        <v>143</v>
      </c>
      <c r="C40" s="293">
        <v>26600</v>
      </c>
      <c r="D40" s="292">
        <v>28789</v>
      </c>
      <c r="E40" s="283">
        <v>5209</v>
      </c>
      <c r="F40" s="283">
        <f t="shared" ref="F40:F47" si="0">SUM(C40:E40)</f>
        <v>60598</v>
      </c>
    </row>
    <row r="41" spans="1:10">
      <c r="A41" s="460"/>
      <c r="B41" s="291" t="s">
        <v>142</v>
      </c>
      <c r="C41" s="290">
        <v>26162</v>
      </c>
      <c r="D41" s="289">
        <v>29599</v>
      </c>
      <c r="E41" s="288">
        <v>5358</v>
      </c>
      <c r="F41" s="288">
        <f t="shared" si="0"/>
        <v>61119</v>
      </c>
    </row>
    <row r="42" spans="1:10">
      <c r="A42" s="460"/>
      <c r="B42" s="291" t="s">
        <v>141</v>
      </c>
      <c r="C42" s="290">
        <v>16576</v>
      </c>
      <c r="D42" s="289">
        <v>28057</v>
      </c>
      <c r="E42" s="288">
        <v>4812</v>
      </c>
      <c r="F42" s="288">
        <f t="shared" si="0"/>
        <v>49445</v>
      </c>
    </row>
    <row r="43" spans="1:10">
      <c r="A43" s="461"/>
      <c r="B43" s="287" t="s">
        <v>140</v>
      </c>
      <c r="C43" s="286">
        <v>9829</v>
      </c>
      <c r="D43" s="285">
        <v>26061</v>
      </c>
      <c r="E43" s="284">
        <v>4267</v>
      </c>
      <c r="F43" s="284">
        <f t="shared" si="0"/>
        <v>40157</v>
      </c>
      <c r="G43" s="282"/>
      <c r="H43" s="282"/>
    </row>
    <row r="44" spans="1:10">
      <c r="A44" s="459">
        <v>2020</v>
      </c>
      <c r="B44" s="294" t="s">
        <v>143</v>
      </c>
      <c r="C44" s="293">
        <v>5345</v>
      </c>
      <c r="D44" s="292">
        <v>25149</v>
      </c>
      <c r="E44" s="283">
        <v>4018</v>
      </c>
      <c r="F44" s="283">
        <f t="shared" si="0"/>
        <v>34512</v>
      </c>
      <c r="G44" s="282"/>
      <c r="H44" s="282"/>
    </row>
    <row r="45" spans="1:10">
      <c r="A45" s="460"/>
      <c r="B45" s="291" t="s">
        <v>142</v>
      </c>
      <c r="C45" s="290">
        <v>2970</v>
      </c>
      <c r="D45" s="289">
        <v>22098</v>
      </c>
      <c r="E45" s="288">
        <v>3596</v>
      </c>
      <c r="F45" s="283">
        <f t="shared" si="0"/>
        <v>28664</v>
      </c>
      <c r="G45" s="282"/>
      <c r="H45" s="282">
        <v>2019</v>
      </c>
      <c r="I45" s="171">
        <f>'Source Figure E2-1'!C40-('Source Figure E2-3'!F43/1000)</f>
        <v>5740.5429999999997</v>
      </c>
    </row>
    <row r="46" spans="1:10">
      <c r="A46" s="460"/>
      <c r="B46" s="291" t="s">
        <v>141</v>
      </c>
      <c r="C46" s="290">
        <v>2827</v>
      </c>
      <c r="D46" s="289">
        <v>22076</v>
      </c>
      <c r="E46" s="288">
        <v>3341</v>
      </c>
      <c r="F46" s="283">
        <f t="shared" si="0"/>
        <v>28244</v>
      </c>
      <c r="G46" s="282"/>
      <c r="H46" s="282">
        <v>2020</v>
      </c>
      <c r="I46" s="171">
        <f>'Source Figure E2-1'!C44-('Source Figure E2-3'!F47/1000)</f>
        <v>5787.3249999999998</v>
      </c>
    </row>
    <row r="47" spans="1:10">
      <c r="A47" s="461"/>
      <c r="B47" s="287" t="s">
        <v>140</v>
      </c>
      <c r="C47" s="286">
        <v>3203</v>
      </c>
      <c r="D47" s="285">
        <v>23027</v>
      </c>
      <c r="E47" s="284">
        <v>3445</v>
      </c>
      <c r="F47" s="283">
        <f t="shared" si="0"/>
        <v>29675</v>
      </c>
      <c r="G47" s="282"/>
      <c r="H47" s="282"/>
      <c r="I47" s="171">
        <f>I46/I45</f>
        <v>1.0081494032881559</v>
      </c>
      <c r="J47" s="171">
        <f>I46-I45</f>
        <v>46.782000000000153</v>
      </c>
    </row>
    <row r="48" spans="1:10">
      <c r="A48" s="463" t="s">
        <v>157</v>
      </c>
      <c r="B48" s="463"/>
      <c r="C48" s="463"/>
      <c r="D48" s="463"/>
      <c r="E48" s="463"/>
      <c r="F48" s="463"/>
    </row>
    <row r="49" spans="1:6">
      <c r="A49" s="462" t="s">
        <v>215</v>
      </c>
      <c r="B49" s="462"/>
      <c r="C49" s="462"/>
      <c r="D49" s="462"/>
      <c r="E49" s="462"/>
      <c r="F49" s="462"/>
    </row>
    <row r="50" spans="1:6">
      <c r="A50" s="462" t="s">
        <v>156</v>
      </c>
      <c r="B50" s="462"/>
      <c r="C50" s="462"/>
      <c r="D50" s="462"/>
      <c r="E50" s="462"/>
      <c r="F50" s="462"/>
    </row>
    <row r="51" spans="1:6">
      <c r="A51" s="462" t="s">
        <v>155</v>
      </c>
      <c r="B51" s="462"/>
      <c r="C51" s="462"/>
      <c r="D51" s="462"/>
      <c r="E51" s="462"/>
      <c r="F51" s="462"/>
    </row>
    <row r="52" spans="1:6">
      <c r="A52" s="462" t="s">
        <v>154</v>
      </c>
      <c r="B52" s="462"/>
      <c r="C52" s="462"/>
      <c r="D52" s="462"/>
      <c r="E52" s="462"/>
      <c r="F52" s="462"/>
    </row>
    <row r="53" spans="1:6">
      <c r="A53" s="462" t="s">
        <v>153</v>
      </c>
      <c r="B53" s="462"/>
      <c r="C53" s="462"/>
      <c r="D53" s="462"/>
      <c r="E53" s="462"/>
      <c r="F53" s="462"/>
    </row>
    <row r="54" spans="1:6">
      <c r="A54" s="462" t="s">
        <v>152</v>
      </c>
      <c r="B54" s="462"/>
      <c r="C54" s="462"/>
      <c r="D54" s="462"/>
      <c r="E54" s="462"/>
      <c r="F54" s="462"/>
    </row>
  </sheetData>
  <mergeCells count="20">
    <mergeCell ref="A54:F54"/>
    <mergeCell ref="A49:F49"/>
    <mergeCell ref="A16:A19"/>
    <mergeCell ref="A50:F50"/>
    <mergeCell ref="A51:F51"/>
    <mergeCell ref="A52:F52"/>
    <mergeCell ref="A53:F53"/>
    <mergeCell ref="A20:A23"/>
    <mergeCell ref="A24:A27"/>
    <mergeCell ref="A28:A31"/>
    <mergeCell ref="A32:A35"/>
    <mergeCell ref="A48:F48"/>
    <mergeCell ref="A36:A39"/>
    <mergeCell ref="A40:A43"/>
    <mergeCell ref="A44:A47"/>
    <mergeCell ref="A1:F1"/>
    <mergeCell ref="A3:B3"/>
    <mergeCell ref="A4:A7"/>
    <mergeCell ref="A8:A11"/>
    <mergeCell ref="A12:A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topLeftCell="A25" workbookViewId="0">
      <selection activeCell="A9" sqref="A9"/>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410" t="s">
        <v>194</v>
      </c>
      <c r="B1" s="410"/>
      <c r="C1" s="410"/>
      <c r="D1" s="410"/>
      <c r="E1" s="410"/>
      <c r="F1" s="410"/>
      <c r="G1" s="410"/>
      <c r="H1" s="37"/>
      <c r="I1" s="37"/>
      <c r="J1" s="37"/>
      <c r="K1" s="37"/>
      <c r="L1" s="37"/>
      <c r="M1" s="37"/>
      <c r="N1" s="37"/>
      <c r="O1" s="37"/>
      <c r="P1" s="37"/>
      <c r="Q1" s="37"/>
      <c r="R1" s="37"/>
      <c r="S1" s="37"/>
      <c r="T1" s="37"/>
      <c r="U1" s="37"/>
      <c r="V1" s="37"/>
    </row>
    <row r="2" spans="1:22" ht="15.75" thickBot="1">
      <c r="A2" s="35"/>
      <c r="B2" s="35"/>
      <c r="C2" s="35"/>
      <c r="D2" s="35"/>
      <c r="E2" s="35"/>
      <c r="F2" s="35"/>
      <c r="G2" s="35"/>
      <c r="H2" s="35"/>
      <c r="I2" s="35"/>
      <c r="J2" s="35"/>
      <c r="K2" s="35"/>
      <c r="L2" s="35"/>
      <c r="M2" s="35"/>
      <c r="N2" s="35"/>
      <c r="O2" s="35"/>
      <c r="P2" s="35"/>
      <c r="Q2" s="35"/>
      <c r="R2" s="35"/>
      <c r="S2" s="35"/>
      <c r="T2" s="35"/>
      <c r="U2" s="35"/>
      <c r="V2" s="35"/>
    </row>
    <row r="3" spans="1:22" ht="23.25" customHeight="1">
      <c r="A3" s="38"/>
      <c r="B3" s="465" t="s">
        <v>103</v>
      </c>
      <c r="C3" s="466"/>
      <c r="D3" s="465" t="s">
        <v>104</v>
      </c>
      <c r="E3" s="466"/>
      <c r="F3" s="465" t="s">
        <v>105</v>
      </c>
      <c r="G3" s="467"/>
      <c r="H3" s="35"/>
      <c r="I3" s="35"/>
      <c r="J3" s="35"/>
      <c r="K3" s="35"/>
      <c r="L3" s="35"/>
      <c r="M3" s="35"/>
      <c r="N3" s="35"/>
      <c r="O3" s="35"/>
      <c r="P3" s="35"/>
      <c r="Q3" s="35"/>
      <c r="R3" s="35"/>
      <c r="S3" s="35"/>
      <c r="T3" s="35"/>
      <c r="U3" s="35"/>
      <c r="V3" s="35"/>
    </row>
    <row r="4" spans="1:22" ht="37.5" customHeight="1">
      <c r="A4" s="39"/>
      <c r="B4" s="212" t="s">
        <v>13</v>
      </c>
      <c r="C4" s="213" t="s">
        <v>14</v>
      </c>
      <c r="D4" s="36" t="s">
        <v>15</v>
      </c>
      <c r="E4" s="214" t="s">
        <v>16</v>
      </c>
      <c r="F4" s="217" t="s">
        <v>15</v>
      </c>
      <c r="G4" s="170" t="s">
        <v>16</v>
      </c>
      <c r="H4" s="35"/>
      <c r="I4" s="35"/>
      <c r="J4" s="35"/>
      <c r="K4" s="35"/>
      <c r="L4" s="35"/>
      <c r="M4" s="35"/>
      <c r="N4" s="35"/>
      <c r="O4" s="35"/>
      <c r="P4" s="35"/>
      <c r="Q4" s="35"/>
      <c r="R4" s="35"/>
      <c r="S4" s="35"/>
      <c r="T4" s="35"/>
      <c r="U4" s="35"/>
      <c r="V4" s="35"/>
    </row>
    <row r="5" spans="1:22">
      <c r="A5" s="40" t="s">
        <v>17</v>
      </c>
      <c r="B5" s="215">
        <f>'[1]Figure V 1-4_doc de travail'!F4</f>
        <v>2491487</v>
      </c>
      <c r="C5" s="42">
        <f>'[1]Figure V 1-4_doc de travail'!G4</f>
        <v>100</v>
      </c>
      <c r="D5" s="49">
        <f>('[1]Figure V 1-4_doc de travail'!F4/'[1]Figure V 1-4_doc de travail'!D4-1)*100</f>
        <v>0.90133324909658086</v>
      </c>
      <c r="E5" s="218"/>
      <c r="F5" s="49">
        <f>100*(POWER('[1]Figure V 1-4_doc de travail'!F4/'[1]Figure V 1-4_doc de travail'!B4,1/(2016-2006))-1)</f>
        <v>3.121966673733656E-2</v>
      </c>
      <c r="G5" s="211"/>
      <c r="H5" s="35"/>
      <c r="I5" s="35"/>
      <c r="J5" s="35"/>
      <c r="K5" s="35"/>
      <c r="L5" s="35"/>
      <c r="M5" s="35"/>
      <c r="N5" s="35"/>
      <c r="O5" s="35"/>
      <c r="P5" s="35"/>
      <c r="Q5" s="35"/>
      <c r="R5" s="35"/>
      <c r="S5" s="35"/>
      <c r="T5" s="35"/>
      <c r="U5" s="35"/>
      <c r="V5" s="35"/>
    </row>
    <row r="6" spans="1:22">
      <c r="A6" s="39" t="s">
        <v>85</v>
      </c>
      <c r="B6" s="216">
        <f>'[1]Figure V 1-4_doc de travail'!F5</f>
        <v>1971050</v>
      </c>
      <c r="C6" s="43">
        <f>'[1]Figure V 1-4_doc de travail'!G5</f>
        <v>79.11</v>
      </c>
      <c r="D6" s="50">
        <f>('[1]Figure V 1-4_doc de travail'!F5/'[1]Figure V 1-4_doc de travail'!D5-1)*100</f>
        <v>-0.31734793218110013</v>
      </c>
      <c r="E6" s="52">
        <f>'[1]Figure V 1-4_doc de travail'!G5-'[1]Figure V 1-4_doc de travail'!E5</f>
        <v>-0.96999999999999886</v>
      </c>
      <c r="F6" s="50">
        <f>100*(POWER('[1]Figure V 1-4_doc de travail'!F5/'[1]Figure V 1-4_doc de travail'!B5,1/(2016-2006))-1)</f>
        <v>-0.79671571205154335</v>
      </c>
      <c r="G6" s="53">
        <f>('[1]Figure V 1-4_doc de travail'!G5-'[1]Figure V 1-4_doc de travail'!C5)/(2016-2006)</f>
        <v>-0.68599999999999994</v>
      </c>
      <c r="H6" s="35"/>
      <c r="I6" s="35"/>
      <c r="J6" s="35"/>
      <c r="K6" s="35"/>
      <c r="L6" s="35"/>
      <c r="M6" s="35"/>
      <c r="N6" s="35"/>
      <c r="O6" s="35"/>
      <c r="P6" s="35"/>
      <c r="Q6" s="35"/>
      <c r="R6" s="35"/>
      <c r="S6" s="35"/>
      <c r="T6" s="35"/>
      <c r="U6" s="35"/>
      <c r="V6" s="35"/>
    </row>
    <row r="7" spans="1:22" s="171" customFormat="1">
      <c r="A7" s="39" t="s">
        <v>86</v>
      </c>
      <c r="B7" s="216">
        <f>'[1]Figure V 1-4_doc de travail'!F6</f>
        <v>520437</v>
      </c>
      <c r="C7" s="43">
        <f>'[1]Figure V 1-4_doc de travail'!G6</f>
        <v>20.89</v>
      </c>
      <c r="D7" s="50">
        <f>('[1]Figure V 1-4_doc de travail'!F6/'[1]Figure V 1-4_doc de travail'!D6-1)*100</f>
        <v>5.8000918874744345</v>
      </c>
      <c r="E7" s="52">
        <f>'[1]Figure V 1-4_doc de travail'!G6-'[1]Figure V 1-4_doc de travail'!E6</f>
        <v>0.96999999999999886</v>
      </c>
      <c r="F7" s="50">
        <f>100*(POWER('[1]Figure V 1-4_doc de travail'!F6/'[1]Figure V 1-4_doc de travail'!B6,1/(2016-2006))-1)</f>
        <v>4.0909385562893696</v>
      </c>
      <c r="G7" s="53">
        <f>('[1]Figure V 1-4_doc de travail'!G6-'[1]Figure V 1-4_doc de travail'!C6)/(2016-2006)</f>
        <v>0.68600000000000017</v>
      </c>
      <c r="H7" s="168"/>
      <c r="I7" s="168"/>
      <c r="J7" s="168"/>
      <c r="K7" s="168"/>
      <c r="L7" s="168"/>
      <c r="M7" s="168"/>
      <c r="N7" s="168"/>
      <c r="O7" s="168"/>
      <c r="P7" s="168"/>
      <c r="Q7" s="168"/>
      <c r="R7" s="168"/>
      <c r="S7" s="168"/>
      <c r="T7" s="168"/>
      <c r="U7" s="168"/>
      <c r="V7" s="168"/>
    </row>
    <row r="8" spans="1:22" s="171" customFormat="1">
      <c r="A8" s="209" t="s">
        <v>87</v>
      </c>
      <c r="B8" s="45"/>
      <c r="C8" s="43"/>
      <c r="D8" s="50"/>
      <c r="E8" s="52"/>
      <c r="F8" s="50"/>
      <c r="G8" s="53"/>
      <c r="H8" s="168"/>
      <c r="I8" s="168"/>
      <c r="J8" s="168"/>
      <c r="K8" s="168"/>
      <c r="L8" s="168"/>
      <c r="M8" s="168"/>
      <c r="N8" s="168"/>
      <c r="O8" s="168"/>
      <c r="P8" s="168"/>
      <c r="Q8" s="168"/>
      <c r="R8" s="168"/>
      <c r="S8" s="168"/>
      <c r="T8" s="168"/>
      <c r="U8" s="168"/>
      <c r="V8" s="168"/>
    </row>
    <row r="9" spans="1:22">
      <c r="A9" s="260" t="s">
        <v>211</v>
      </c>
      <c r="B9" s="46">
        <f>'[1]Figure V 1-4_doc de travail'!F7</f>
        <v>1425778</v>
      </c>
      <c r="C9" s="47">
        <f>'[1]Figure V 1-4_doc de travail'!G7</f>
        <v>57.23</v>
      </c>
      <c r="D9" s="51">
        <f>('[1]Figure V 1-4_doc de travail'!F7/'[1]Figure V 1-4_doc de travail'!D7-1)*100</f>
        <v>1.4969211603488075</v>
      </c>
      <c r="E9" s="179">
        <f>'[1]Figure V 1-4_doc de travail'!G7-'[1]Figure V 1-4_doc de travail'!E7</f>
        <v>0.33999999999999631</v>
      </c>
      <c r="F9" s="51">
        <f>100*(POWER('[1]Figure V 1-4_doc de travail'!F7/'[1]Figure V 1-4_doc de travail'!B7,1/(2016-2006))-1)</f>
        <v>0.52587984585428238</v>
      </c>
      <c r="G9" s="180">
        <f>('[1]Figure V 1-4_doc de travail'!G7-'[1]Figure V 1-4_doc de travail'!C7)/(2016-2006)</f>
        <v>0.2759999999999998</v>
      </c>
      <c r="H9" s="35"/>
      <c r="I9" s="35"/>
      <c r="J9" s="35"/>
      <c r="K9" s="35"/>
      <c r="L9" s="35"/>
      <c r="M9" s="35"/>
      <c r="N9" s="35"/>
      <c r="O9" s="35"/>
      <c r="P9" s="35"/>
      <c r="Q9" s="35"/>
      <c r="R9" s="35"/>
      <c r="S9" s="35"/>
      <c r="T9" s="35"/>
      <c r="U9" s="35"/>
      <c r="V9" s="35"/>
    </row>
    <row r="10" spans="1:22" s="171" customFormat="1">
      <c r="A10" s="208" t="s">
        <v>88</v>
      </c>
      <c r="B10" s="219">
        <f>'[1]Figure V 1-4_doc de travail'!F8</f>
        <v>1058840</v>
      </c>
      <c r="C10" s="220">
        <f>'[1]Figure V 1-4_doc de travail'!G8</f>
        <v>42.5</v>
      </c>
      <c r="D10" s="221">
        <f>('[1]Figure V 1-4_doc de travail'!F8/'[1]Figure V 1-4_doc de travail'!D8-1)*100</f>
        <v>-0.54880184994030579</v>
      </c>
      <c r="E10" s="222">
        <f>'[1]Figure V 1-4_doc de travail'!G8-'[1]Figure V 1-4_doc de travail'!E8</f>
        <v>-0.61999999999999744</v>
      </c>
      <c r="F10" s="221">
        <f>100*(POWER('[1]Figure V 1-4_doc de travail'!F8/'[1]Figure V 1-4_doc de travail'!B8,1/(2016-2006))-1)</f>
        <v>-0.64902922158258658</v>
      </c>
      <c r="G10" s="223">
        <f>('[1]Figure V 1-4_doc de travail'!G8-'[1]Figure V 1-4_doc de travail'!C8)/(2016-2006)</f>
        <v>-0.3</v>
      </c>
      <c r="H10" s="168"/>
      <c r="I10" s="168"/>
      <c r="J10" s="168"/>
      <c r="K10" s="168"/>
      <c r="L10" s="168"/>
      <c r="M10" s="168"/>
      <c r="N10" s="168"/>
      <c r="O10" s="168"/>
      <c r="P10" s="168"/>
      <c r="Q10" s="168"/>
      <c r="R10" s="168"/>
      <c r="S10" s="168"/>
      <c r="T10" s="168"/>
      <c r="U10" s="168"/>
      <c r="V10" s="168"/>
    </row>
    <row r="11" spans="1:22" s="171" customFormat="1">
      <c r="A11" s="208" t="s">
        <v>89</v>
      </c>
      <c r="B11" s="219">
        <f>'[1]Figure V 1-4_doc de travail'!F9</f>
        <v>366938</v>
      </c>
      <c r="C11" s="220">
        <f>'[1]Figure V 1-4_doc de travail'!G9</f>
        <v>14.73</v>
      </c>
      <c r="D11" s="221">
        <f>('[1]Figure V 1-4_doc de travail'!F9/'[1]Figure V 1-4_doc de travail'!D9-1)*100</f>
        <v>7.9016781987079066</v>
      </c>
      <c r="E11" s="222">
        <f>'[1]Figure V 1-4_doc de travail'!G9-'[1]Figure V 1-4_doc de travail'!E9</f>
        <v>0.96000000000000085</v>
      </c>
      <c r="F11" s="221">
        <f>100*(POWER('[1]Figure V 1-4_doc de travail'!F9/'[1]Figure V 1-4_doc de travail'!B9,1/(2016-2006))-1)</f>
        <v>5.1137110828039845</v>
      </c>
      <c r="G11" s="223">
        <f>('[1]Figure V 1-4_doc de travail'!G9-'[1]Figure V 1-4_doc de travail'!C9)/(2016-2006)</f>
        <v>0.57599999999999996</v>
      </c>
      <c r="H11" s="168"/>
      <c r="I11" s="168"/>
      <c r="J11" s="168"/>
      <c r="K11" s="168"/>
      <c r="L11" s="168"/>
      <c r="M11" s="168"/>
      <c r="N11" s="168"/>
      <c r="O11" s="168"/>
      <c r="P11" s="168"/>
      <c r="Q11" s="168"/>
      <c r="R11" s="168"/>
      <c r="S11" s="168"/>
      <c r="T11" s="168"/>
      <c r="U11" s="168"/>
      <c r="V11" s="168"/>
    </row>
    <row r="12" spans="1:22">
      <c r="A12" s="41" t="s">
        <v>18</v>
      </c>
      <c r="B12" s="46">
        <f>'[1]Figure V 1-4_doc de travail'!F10</f>
        <v>90700</v>
      </c>
      <c r="C12" s="47">
        <f>'[1]Figure V 1-4_doc de travail'!G10</f>
        <v>3.64</v>
      </c>
      <c r="D12" s="51">
        <f>('[1]Figure V 1-4_doc de travail'!F10/'[1]Figure V 1-4_doc de travail'!D10-1)*100</f>
        <v>0.90671413472771523</v>
      </c>
      <c r="E12" s="179">
        <f>'[1]Figure V 1-4_doc de travail'!G10-'[1]Figure V 1-4_doc de travail'!E10</f>
        <v>0</v>
      </c>
      <c r="F12" s="51">
        <f>100*(POWER('[1]Figure V 1-4_doc de travail'!F10/'[1]Figure V 1-4_doc de travail'!B10,1/(2016-2006))-1)</f>
        <v>1.7772721970837013</v>
      </c>
      <c r="G12" s="180">
        <f>('[1]Figure V 1-4_doc de travail'!G10-'[1]Figure V 1-4_doc de travail'!C10)/(2016-2006)</f>
        <v>5.800000000000001E-2</v>
      </c>
      <c r="H12" s="35"/>
      <c r="I12" s="35"/>
      <c r="J12" s="35"/>
      <c r="K12" s="35"/>
      <c r="L12" s="35"/>
      <c r="M12" s="35"/>
      <c r="N12" s="35"/>
      <c r="O12" s="35"/>
      <c r="P12" s="35"/>
      <c r="Q12" s="35"/>
      <c r="R12" s="35"/>
      <c r="S12" s="35"/>
      <c r="T12" s="35"/>
      <c r="U12" s="35"/>
      <c r="V12" s="35"/>
    </row>
    <row r="13" spans="1:22" s="171" customFormat="1">
      <c r="A13" s="208" t="s">
        <v>88</v>
      </c>
      <c r="B13" s="219">
        <f>'[1]Figure V 1-4_doc de travail'!F11</f>
        <v>89759</v>
      </c>
      <c r="C13" s="220">
        <f>'[1]Figure V 1-4_doc de travail'!G11</f>
        <v>3.6</v>
      </c>
      <c r="D13" s="221">
        <f>('[1]Figure V 1-4_doc de travail'!F11/'[1]Figure V 1-4_doc de travail'!D11-1)*100</f>
        <v>0.88114638943523893</v>
      </c>
      <c r="E13" s="222">
        <f>'[1]Figure V 1-4_doc de travail'!G11-'[1]Figure V 1-4_doc de travail'!E11</f>
        <v>0</v>
      </c>
      <c r="F13" s="221">
        <f>100*(POWER('[1]Figure V 1-4_doc de travail'!F11/'[1]Figure V 1-4_doc de travail'!B11,1/(2016-2006))-1)</f>
        <v>1.8222775101185862</v>
      </c>
      <c r="G13" s="223">
        <f>('[1]Figure V 1-4_doc de travail'!G11-'[1]Figure V 1-4_doc de travail'!C11)/(2016-2006)</f>
        <v>5.800000000000001E-2</v>
      </c>
      <c r="H13" s="168"/>
      <c r="I13" s="168"/>
      <c r="J13" s="168"/>
      <c r="K13" s="168"/>
      <c r="L13" s="168"/>
      <c r="M13" s="168"/>
      <c r="N13" s="168"/>
      <c r="O13" s="168"/>
      <c r="P13" s="168"/>
      <c r="Q13" s="168"/>
      <c r="R13" s="168"/>
      <c r="S13" s="168"/>
      <c r="T13" s="168"/>
      <c r="U13" s="168"/>
      <c r="V13" s="168"/>
    </row>
    <row r="14" spans="1:22" s="171" customFormat="1">
      <c r="A14" s="208" t="s">
        <v>89</v>
      </c>
      <c r="B14" s="219">
        <f>'[1]Figure V 1-4_doc de travail'!F12</f>
        <v>941</v>
      </c>
      <c r="C14" s="220">
        <f>'[1]Figure V 1-4_doc de travail'!G12</f>
        <v>0.04</v>
      </c>
      <c r="D14" s="221">
        <f>('[1]Figure V 1-4_doc de travail'!F12/'[1]Figure V 1-4_doc de travail'!D12-1)*100</f>
        <v>3.4065934065934167</v>
      </c>
      <c r="E14" s="222">
        <f>'[1]Figure V 1-4_doc de travail'!G12-'[1]Figure V 1-4_doc de travail'!E12</f>
        <v>0</v>
      </c>
      <c r="F14" s="221">
        <f>100*(POWER('[1]Figure V 1-4_doc de travail'!F12/'[1]Figure V 1-4_doc de travail'!B12,1/(2016-2006))-1)</f>
        <v>-1.7351034938753562</v>
      </c>
      <c r="G14" s="223">
        <f>('[1]Figure V 1-4_doc de travail'!G12-'[1]Figure V 1-4_doc de travail'!C12)/(2016-2006)</f>
        <v>-1.0000000000000002E-3</v>
      </c>
      <c r="H14" s="168"/>
      <c r="I14" s="168"/>
      <c r="J14" s="168"/>
      <c r="K14" s="168"/>
      <c r="L14" s="168"/>
      <c r="M14" s="168"/>
      <c r="N14" s="168"/>
      <c r="O14" s="168"/>
      <c r="P14" s="168"/>
      <c r="Q14" s="168"/>
      <c r="R14" s="168"/>
      <c r="S14" s="168"/>
      <c r="T14" s="168"/>
      <c r="U14" s="168"/>
      <c r="V14" s="168"/>
    </row>
    <row r="15" spans="1:22">
      <c r="A15" s="41" t="s">
        <v>19</v>
      </c>
      <c r="B15" s="46">
        <f>'[1]Figure V 1-4_doc de travail'!F13</f>
        <v>25360</v>
      </c>
      <c r="C15" s="47">
        <f>'[1]Figure V 1-4_doc de travail'!G13</f>
        <v>1.02</v>
      </c>
      <c r="D15" s="51">
        <f>('[1]Figure V 1-4_doc de travail'!F13/'[1]Figure V 1-4_doc de travail'!D13-1)*100</f>
        <v>-0.13782240598543272</v>
      </c>
      <c r="E15" s="179">
        <f>'[1]Figure V 1-4_doc de travail'!G13-'[1]Figure V 1-4_doc de travail'!E13</f>
        <v>-1.0000000000000009E-2</v>
      </c>
      <c r="F15" s="51">
        <f>100*(POWER('[1]Figure V 1-4_doc de travail'!F13/'[1]Figure V 1-4_doc de travail'!B13,1/(2016-2006))-1)</f>
        <v>0.2644527869631208</v>
      </c>
      <c r="G15" s="180">
        <f>('[1]Figure V 1-4_doc de travail'!G13-'[1]Figure V 1-4_doc de travail'!C13)/(2016-2006)</f>
        <v>3.0000000000000027E-3</v>
      </c>
      <c r="H15" s="35"/>
      <c r="I15" s="35"/>
      <c r="J15" s="35"/>
      <c r="K15" s="35"/>
      <c r="L15" s="35"/>
      <c r="M15" s="35"/>
      <c r="N15" s="35"/>
      <c r="O15" s="35"/>
      <c r="P15" s="35"/>
      <c r="Q15" s="35"/>
      <c r="R15" s="35"/>
      <c r="S15" s="35"/>
      <c r="T15" s="35"/>
      <c r="U15" s="35"/>
      <c r="V15" s="35"/>
    </row>
    <row r="16" spans="1:22" s="171" customFormat="1">
      <c r="A16" s="208" t="s">
        <v>88</v>
      </c>
      <c r="B16" s="219">
        <f>'[1]Figure V 1-4_doc de travail'!F14</f>
        <v>10768</v>
      </c>
      <c r="C16" s="220">
        <f>'[1]Figure V 1-4_doc de travail'!G14</f>
        <v>0.43</v>
      </c>
      <c r="D16" s="221">
        <f>('[1]Figure V 1-4_doc de travail'!F14/'[1]Figure V 1-4_doc de travail'!D14-1)*100</f>
        <v>-4.50514366796736</v>
      </c>
      <c r="E16" s="222">
        <f>'[1]Figure V 1-4_doc de travail'!G14-'[1]Figure V 1-4_doc de travail'!E14</f>
        <v>-3.0000000000000027E-2</v>
      </c>
      <c r="F16" s="221">
        <f>100*(POWER('[1]Figure V 1-4_doc de travail'!F14/'[1]Figure V 1-4_doc de travail'!B14,1/(2016-2006))-1)</f>
        <v>-0.68915266938225361</v>
      </c>
      <c r="G16" s="223">
        <f>('[1]Figure V 1-4_doc de travail'!G14-'[1]Figure V 1-4_doc de travail'!C14)/(2016-2006)</f>
        <v>-3.0000000000000027E-3</v>
      </c>
      <c r="H16" s="168"/>
      <c r="I16" s="168"/>
      <c r="J16" s="168"/>
      <c r="K16" s="168"/>
      <c r="L16" s="168"/>
      <c r="M16" s="168"/>
      <c r="N16" s="168"/>
      <c r="O16" s="168"/>
      <c r="P16" s="168"/>
      <c r="Q16" s="168"/>
      <c r="R16" s="168"/>
      <c r="S16" s="168"/>
      <c r="T16" s="168"/>
      <c r="U16" s="168"/>
      <c r="V16" s="168"/>
    </row>
    <row r="17" spans="1:22" s="171" customFormat="1">
      <c r="A17" s="208" t="s">
        <v>89</v>
      </c>
      <c r="B17" s="219">
        <f>'[1]Figure V 1-4_doc de travail'!F15</f>
        <v>14592</v>
      </c>
      <c r="C17" s="220">
        <f>'[1]Figure V 1-4_doc de travail'!G15</f>
        <v>0.59</v>
      </c>
      <c r="D17" s="221">
        <f>('[1]Figure V 1-4_doc de travail'!F15/'[1]Figure V 1-4_doc de travail'!D15-1)*100</f>
        <v>3.3500956158368123</v>
      </c>
      <c r="E17" s="222">
        <f>'[1]Figure V 1-4_doc de travail'!G15-'[1]Figure V 1-4_doc de travail'!E15</f>
        <v>2.0000000000000018E-2</v>
      </c>
      <c r="F17" s="221">
        <f>100*(POWER('[1]Figure V 1-4_doc de travail'!F15/'[1]Figure V 1-4_doc de travail'!B15,1/(2016-2006))-1)</f>
        <v>1.038268056814462</v>
      </c>
      <c r="G17" s="223">
        <f>('[1]Figure V 1-4_doc de travail'!G15-'[1]Figure V 1-4_doc de travail'!C15)/(2016-2006)</f>
        <v>5.9999999999999941E-3</v>
      </c>
      <c r="H17" s="168"/>
      <c r="I17" s="168"/>
      <c r="J17" s="168"/>
      <c r="K17" s="168"/>
      <c r="L17" s="168"/>
      <c r="M17" s="168"/>
      <c r="N17" s="168"/>
      <c r="O17" s="168"/>
      <c r="P17" s="168"/>
      <c r="Q17" s="168"/>
      <c r="R17" s="168"/>
      <c r="S17" s="168"/>
      <c r="T17" s="168"/>
      <c r="U17" s="168"/>
      <c r="V17" s="168"/>
    </row>
    <row r="18" spans="1:22" ht="28.5" customHeight="1">
      <c r="A18" s="260" t="s">
        <v>92</v>
      </c>
      <c r="B18" s="46">
        <f>'[1]Figure V 1-4_doc de travail'!F16</f>
        <v>70332</v>
      </c>
      <c r="C18" s="47">
        <f>'[1]Figure V 1-4_doc de travail'!G16</f>
        <v>2.82</v>
      </c>
      <c r="D18" s="51">
        <f>('[1]Figure V 1-4_doc de travail'!F16/'[1]Figure V 1-4_doc de travail'!D16-1)*100</f>
        <v>-1.9011088639375173</v>
      </c>
      <c r="E18" s="179">
        <f>'[1]Figure V 1-4_doc de travail'!G16-'[1]Figure V 1-4_doc de travail'!E16</f>
        <v>-8.0000000000000071E-2</v>
      </c>
      <c r="F18" s="51">
        <f>100*(POWER('[1]Figure V 1-4_doc de travail'!F16/'[1]Figure V 1-4_doc de travail'!B16,1/(2016-2006))-1)</f>
        <v>-2.5667381179573567</v>
      </c>
      <c r="G18" s="180">
        <f>('[1]Figure V 1-4_doc de travail'!G16-'[1]Figure V 1-4_doc de travail'!C16)/(2016-2006)</f>
        <v>-8.5000000000000006E-2</v>
      </c>
      <c r="H18" s="35"/>
      <c r="I18" s="35"/>
      <c r="J18" s="35"/>
      <c r="K18" s="35"/>
      <c r="L18" s="35"/>
      <c r="M18" s="35"/>
      <c r="N18" s="35"/>
      <c r="O18" s="35"/>
      <c r="P18" s="35"/>
      <c r="Q18" s="35"/>
      <c r="R18" s="35"/>
      <c r="S18" s="35"/>
      <c r="T18" s="35"/>
      <c r="U18" s="35"/>
      <c r="V18" s="35"/>
    </row>
    <row r="19" spans="1:22" s="171" customFormat="1">
      <c r="A19" s="208" t="s">
        <v>88</v>
      </c>
      <c r="B19" s="219">
        <f>'[1]Figure V 1-4_doc de travail'!F17</f>
        <v>49475</v>
      </c>
      <c r="C19" s="220">
        <f>'[1]Figure V 1-4_doc de travail'!G17</f>
        <v>1.99</v>
      </c>
      <c r="D19" s="221">
        <f>('[1]Figure V 1-4_doc de travail'!F17/'[1]Figure V 1-4_doc de travail'!D17-1)*100</f>
        <v>-2.0316429377636114</v>
      </c>
      <c r="E19" s="222">
        <f>'[1]Figure V 1-4_doc de travail'!G17-'[1]Figure V 1-4_doc de travail'!E17</f>
        <v>-5.9999999999999831E-2</v>
      </c>
      <c r="F19" s="221">
        <f>100*(POWER('[1]Figure V 1-4_doc de travail'!F17/'[1]Figure V 1-4_doc de travail'!B17,1/(2016-2006))-1)</f>
        <v>-4.5140562197398815</v>
      </c>
      <c r="G19" s="223">
        <f>('[1]Figure V 1-4_doc de travail'!G17-'[1]Figure V 1-4_doc de travail'!C17)/(2016-2006)</f>
        <v>-0.11700000000000002</v>
      </c>
      <c r="H19" s="168"/>
      <c r="I19" s="168"/>
      <c r="J19" s="168"/>
      <c r="K19" s="168"/>
      <c r="L19" s="168"/>
      <c r="M19" s="168"/>
      <c r="N19" s="168"/>
      <c r="O19" s="168"/>
      <c r="P19" s="168"/>
      <c r="Q19" s="168"/>
      <c r="R19" s="168"/>
      <c r="S19" s="168"/>
      <c r="T19" s="168"/>
      <c r="U19" s="168"/>
      <c r="V19" s="168"/>
    </row>
    <row r="20" spans="1:22" s="171" customFormat="1">
      <c r="A20" s="208" t="s">
        <v>89</v>
      </c>
      <c r="B20" s="219">
        <f>'[1]Figure V 1-4_doc de travail'!F18</f>
        <v>20857</v>
      </c>
      <c r="C20" s="220">
        <f>'[1]Figure V 1-4_doc de travail'!G18</f>
        <v>0.84</v>
      </c>
      <c r="D20" s="221">
        <f>('[1]Figure V 1-4_doc de travail'!F18/'[1]Figure V 1-4_doc de travail'!D18-1)*100</f>
        <v>-1.5900726620741712</v>
      </c>
      <c r="E20" s="222">
        <f>'[1]Figure V 1-4_doc de travail'!G18-'[1]Figure V 1-4_doc de travail'!E18</f>
        <v>-2.0000000000000018E-2</v>
      </c>
      <c r="F20" s="221">
        <f>100*(POWER('[1]Figure V 1-4_doc de travail'!F18/'[1]Figure V 1-4_doc de travail'!B18,1/(2016-2006))-1)</f>
        <v>5.0892984340731973</v>
      </c>
      <c r="G20" s="223">
        <f>('[1]Figure V 1-4_doc de travail'!G18-'[1]Figure V 1-4_doc de travail'!C18)/(2016-2006)</f>
        <v>3.2999999999999995E-2</v>
      </c>
      <c r="H20" s="168"/>
      <c r="I20" s="168"/>
      <c r="J20" s="168"/>
      <c r="K20" s="168"/>
      <c r="L20" s="168"/>
      <c r="M20" s="168"/>
      <c r="N20" s="168"/>
      <c r="O20" s="168"/>
      <c r="P20" s="168"/>
      <c r="Q20" s="168"/>
      <c r="R20" s="168"/>
      <c r="S20" s="168"/>
      <c r="T20" s="168"/>
      <c r="U20" s="168"/>
      <c r="V20" s="168"/>
    </row>
    <row r="21" spans="1:22">
      <c r="A21" s="41" t="s">
        <v>93</v>
      </c>
      <c r="B21" s="46">
        <f>'[1]Figure V 1-4_doc de travail'!F19</f>
        <v>271729</v>
      </c>
      <c r="C21" s="47">
        <f>'[1]Figure V 1-4_doc de travail'!G19</f>
        <v>10.91</v>
      </c>
      <c r="D21" s="51">
        <f>('[1]Figure V 1-4_doc de travail'!F19/'[1]Figure V 1-4_doc de travail'!D19-1)*100</f>
        <v>0.64409792955295586</v>
      </c>
      <c r="E21" s="179">
        <f>'[1]Figure V 1-4_doc de travail'!G19-'[1]Figure V 1-4_doc de travail'!E19</f>
        <v>-1.9999999999999574E-2</v>
      </c>
      <c r="F21" s="51">
        <f>100*(POWER('[1]Figure V 1-4_doc de travail'!F19/'[1]Figure V 1-4_doc de travail'!B19,1/(2016-2006))-1)</f>
        <v>-1.2129758540581959</v>
      </c>
      <c r="G21" s="180">
        <f>('[1]Figure V 1-4_doc de travail'!G19-'[1]Figure V 1-4_doc de travail'!C19)/(2016-2006)</f>
        <v>-0.14499999999999993</v>
      </c>
      <c r="H21" s="35"/>
      <c r="I21" s="35"/>
      <c r="J21" s="35"/>
      <c r="K21" s="35"/>
      <c r="L21" s="35"/>
      <c r="M21" s="35"/>
      <c r="N21" s="35"/>
      <c r="O21" s="35"/>
      <c r="P21" s="35"/>
      <c r="Q21" s="35"/>
      <c r="R21" s="35"/>
      <c r="S21" s="35"/>
      <c r="T21" s="35"/>
      <c r="U21" s="35"/>
      <c r="V21" s="35"/>
    </row>
    <row r="22" spans="1:22" s="171" customFormat="1">
      <c r="A22" s="208" t="s">
        <v>88</v>
      </c>
      <c r="B22" s="219">
        <f>'[1]Figure V 1-4_doc de travail'!F20</f>
        <v>263402</v>
      </c>
      <c r="C22" s="220">
        <f>'[1]Figure V 1-4_doc de travail'!G20</f>
        <v>10.57</v>
      </c>
      <c r="D22" s="221">
        <f>('[1]Figure V 1-4_doc de travail'!F20/'[1]Figure V 1-4_doc de travail'!D20-1)*100</f>
        <v>0.64074887763874155</v>
      </c>
      <c r="E22" s="222">
        <f>'[1]Figure V 1-4_doc de travail'!G20-'[1]Figure V 1-4_doc de travail'!E20</f>
        <v>-2.9999999999999361E-2</v>
      </c>
      <c r="F22" s="221">
        <f>100*(POWER('[1]Figure V 1-4_doc de travail'!F20/'[1]Figure V 1-4_doc de travail'!B20,1/(2016-2006))-1)</f>
        <v>-1.2676755541766505</v>
      </c>
      <c r="G22" s="223">
        <f>('[1]Figure V 1-4_doc de travail'!G20-'[1]Figure V 1-4_doc de travail'!C20)/(2016-2006)</f>
        <v>-0.14800000000000005</v>
      </c>
      <c r="H22" s="168"/>
      <c r="I22" s="168"/>
      <c r="J22" s="168"/>
      <c r="K22" s="168"/>
      <c r="L22" s="168"/>
      <c r="M22" s="168"/>
      <c r="N22" s="168"/>
      <c r="O22" s="168"/>
      <c r="P22" s="168"/>
      <c r="Q22" s="168"/>
      <c r="R22" s="168"/>
      <c r="S22" s="168"/>
      <c r="T22" s="168"/>
      <c r="U22" s="168"/>
      <c r="V22" s="168"/>
    </row>
    <row r="23" spans="1:22" s="171" customFormat="1">
      <c r="A23" s="208" t="s">
        <v>89</v>
      </c>
      <c r="B23" s="219">
        <f>'[1]Figure V 1-4_doc de travail'!F21</f>
        <v>8327</v>
      </c>
      <c r="C23" s="220">
        <f>'[1]Figure V 1-4_doc de travail'!G21</f>
        <v>0.33</v>
      </c>
      <c r="D23" s="221">
        <f>('[1]Figure V 1-4_doc de travail'!F21/'[1]Figure V 1-4_doc de travail'!D21-1)*100</f>
        <v>0.75015124016939438</v>
      </c>
      <c r="E23" s="222">
        <f>'[1]Figure V 1-4_doc de travail'!G21-'[1]Figure V 1-4_doc de travail'!E21</f>
        <v>0</v>
      </c>
      <c r="F23" s="221">
        <f>100*(POWER('[1]Figure V 1-4_doc de travail'!F21/'[1]Figure V 1-4_doc de travail'!B21,1/(2016-2006))-1)</f>
        <v>0.71419278461803959</v>
      </c>
      <c r="G23" s="223">
        <f>('[1]Figure V 1-4_doc de travail'!G21-'[1]Figure V 1-4_doc de travail'!C21)/(2016-2006)</f>
        <v>2.0000000000000018E-3</v>
      </c>
      <c r="H23" s="168"/>
      <c r="I23" s="168"/>
      <c r="J23" s="168"/>
      <c r="K23" s="168"/>
      <c r="L23" s="168"/>
      <c r="M23" s="168"/>
      <c r="N23" s="168"/>
      <c r="O23" s="168"/>
      <c r="P23" s="168"/>
      <c r="Q23" s="168"/>
      <c r="R23" s="168"/>
      <c r="S23" s="168"/>
      <c r="T23" s="168"/>
      <c r="U23" s="168"/>
      <c r="V23" s="168"/>
    </row>
    <row r="24" spans="1:22">
      <c r="A24" s="41" t="s">
        <v>78</v>
      </c>
      <c r="B24" s="46">
        <f>'[1]Figure V 1-4_doc de travail'!F22</f>
        <v>148795</v>
      </c>
      <c r="C24" s="47">
        <f>'[1]Figure V 1-4_doc de travail'!G22</f>
        <v>5.97</v>
      </c>
      <c r="D24" s="51">
        <f>('[1]Figure V 1-4_doc de travail'!F22/'[1]Figure V 1-4_doc de travail'!D22-1)*100</f>
        <v>-1.8839184448605995</v>
      </c>
      <c r="E24" s="179">
        <f>'[1]Figure V 1-4_doc de travail'!G22-'[1]Figure V 1-4_doc de travail'!E22</f>
        <v>-0.16999999999999993</v>
      </c>
      <c r="F24" s="51">
        <f>100*(POWER('[1]Figure V 1-4_doc de travail'!F22/'[1]Figure V 1-4_doc de travail'!B22,1/(2016-2006))-1)</f>
        <v>-3.9897334640670912</v>
      </c>
      <c r="G24" s="180">
        <f>('[1]Figure V 1-4_doc de travail'!G22-'[1]Figure V 1-4_doc de travail'!C22)/(2016-2006)</f>
        <v>-0.30300000000000005</v>
      </c>
      <c r="H24" s="44"/>
      <c r="I24" s="44"/>
      <c r="J24" s="44"/>
      <c r="K24" s="44"/>
      <c r="L24" s="44"/>
      <c r="M24" s="44"/>
      <c r="N24" s="44"/>
      <c r="O24" s="44"/>
      <c r="P24" s="44"/>
      <c r="Q24" s="44"/>
      <c r="R24" s="44"/>
      <c r="S24" s="44"/>
      <c r="T24" s="44"/>
      <c r="U24" s="44"/>
      <c r="V24" s="44"/>
    </row>
    <row r="25" spans="1:22" s="171" customFormat="1">
      <c r="A25" s="208" t="s">
        <v>88</v>
      </c>
      <c r="B25" s="219">
        <f>'[1]Figure V 1-4_doc de travail'!F23</f>
        <v>136884</v>
      </c>
      <c r="C25" s="220">
        <f>'[1]Figure V 1-4_doc de travail'!G23</f>
        <v>5.49</v>
      </c>
      <c r="D25" s="221">
        <f>('[1]Figure V 1-4_doc de travail'!F23/'[1]Figure V 1-4_doc de travail'!D23-1)*100</f>
        <v>-1.8316384342862091</v>
      </c>
      <c r="E25" s="222">
        <f>'[1]Figure V 1-4_doc de travail'!G23-'[1]Figure V 1-4_doc de travail'!E23</f>
        <v>-0.16000000000000014</v>
      </c>
      <c r="F25" s="221">
        <f>100*(POWER('[1]Figure V 1-4_doc de travail'!F23/'[1]Figure V 1-4_doc de travail'!B23,1/(2016-2006))-1)</f>
        <v>-1.9037371092542998</v>
      </c>
      <c r="G25" s="223">
        <f>('[1]Figure V 1-4_doc de travail'!G23-'[1]Figure V 1-4_doc de travail'!C23)/(2016-2006)</f>
        <v>-0.11899999999999995</v>
      </c>
      <c r="H25" s="44"/>
      <c r="I25" s="44"/>
      <c r="J25" s="44"/>
      <c r="K25" s="44"/>
      <c r="L25" s="44"/>
      <c r="M25" s="44"/>
      <c r="N25" s="44"/>
      <c r="O25" s="44"/>
      <c r="P25" s="44"/>
      <c r="Q25" s="44"/>
      <c r="R25" s="44"/>
      <c r="S25" s="44"/>
      <c r="T25" s="44"/>
      <c r="U25" s="44"/>
      <c r="V25" s="44"/>
    </row>
    <row r="26" spans="1:22" s="171" customFormat="1">
      <c r="A26" s="208" t="s">
        <v>89</v>
      </c>
      <c r="B26" s="219">
        <f>'[1]Figure V 1-4_doc de travail'!F24</f>
        <v>11911</v>
      </c>
      <c r="C26" s="220">
        <f>'[1]Figure V 1-4_doc de travail'!G24</f>
        <v>0.48</v>
      </c>
      <c r="D26" s="221">
        <f>('[1]Figure V 1-4_doc de travail'!F24/'[1]Figure V 1-4_doc de travail'!D24-1)*100</f>
        <v>-2.4807597838545914</v>
      </c>
      <c r="E26" s="222">
        <f>'[1]Figure V 1-4_doc de travail'!G24-'[1]Figure V 1-4_doc de travail'!E24</f>
        <v>-1.0000000000000009E-2</v>
      </c>
      <c r="F26" s="221">
        <f>100*(POWER('[1]Figure V 1-4_doc de travail'!F24/'[1]Figure V 1-4_doc de travail'!B24,1/(2016-2006))-1)</f>
        <v>-14.592637755261627</v>
      </c>
      <c r="G26" s="223">
        <f>('[1]Figure V 1-4_doc de travail'!G24-'[1]Figure V 1-4_doc de travail'!C24)/(2016-2006)</f>
        <v>-0.184</v>
      </c>
      <c r="H26" s="44"/>
      <c r="I26" s="44"/>
      <c r="J26" s="44"/>
      <c r="K26" s="44"/>
      <c r="L26" s="44"/>
      <c r="M26" s="44"/>
      <c r="N26" s="44"/>
      <c r="O26" s="44"/>
      <c r="P26" s="44"/>
      <c r="Q26" s="44"/>
      <c r="R26" s="44"/>
      <c r="S26" s="44"/>
      <c r="T26" s="44"/>
      <c r="U26" s="44"/>
      <c r="V26" s="44"/>
    </row>
    <row r="27" spans="1:22">
      <c r="A27" s="41" t="s">
        <v>195</v>
      </c>
      <c r="B27" s="46">
        <f>'[1]Figure V 1-4_doc de travail'!F25</f>
        <v>300475</v>
      </c>
      <c r="C27" s="47">
        <f>'[1]Figure V 1-4_doc de travail'!G25</f>
        <v>12.06</v>
      </c>
      <c r="D27" s="51">
        <f>('[1]Figure V 1-4_doc de travail'!F25/'[1]Figure V 1-4_doc de travail'!D25-1)*100</f>
        <v>0.73082016124976779</v>
      </c>
      <c r="E27" s="179">
        <f>'[1]Figure V 1-4_doc de travail'!G25-'[1]Figure V 1-4_doc de travail'!E25</f>
        <v>-1.9999999999999574E-2</v>
      </c>
      <c r="F27" s="51">
        <f>100*(POWER('[1]Figure V 1-4_doc de travail'!F25/'[1]Figure V 1-4_doc de travail'!B25,1/(2016-2006))-1)</f>
        <v>0.18511402252099352</v>
      </c>
      <c r="G27" s="180">
        <f>('[1]Figure V 1-4_doc de travail'!G25-'[1]Figure V 1-4_doc de travail'!C25)/(2016-2006)</f>
        <v>1.7999999999999971E-2</v>
      </c>
      <c r="H27" s="35"/>
      <c r="I27" s="35"/>
      <c r="J27" s="35"/>
      <c r="K27" s="35"/>
      <c r="L27" s="35"/>
      <c r="M27" s="35"/>
      <c r="N27" s="35"/>
      <c r="O27" s="35"/>
      <c r="P27" s="35"/>
      <c r="Q27" s="35"/>
      <c r="R27" s="35"/>
      <c r="S27" s="35"/>
      <c r="T27" s="35"/>
      <c r="U27" s="35"/>
      <c r="V27" s="35"/>
    </row>
    <row r="28" spans="1:22" s="171" customFormat="1">
      <c r="A28" s="208" t="s">
        <v>88</v>
      </c>
      <c r="B28" s="219">
        <f>'[1]Figure V 1-4_doc de travail'!F26</f>
        <v>297470</v>
      </c>
      <c r="C28" s="220">
        <f>'[1]Figure V 1-4_doc de travail'!G26</f>
        <v>11.94</v>
      </c>
      <c r="D28" s="221">
        <f>('[1]Figure V 1-4_doc de travail'!F26/'[1]Figure V 1-4_doc de travail'!D26-1)*100</f>
        <v>0.7024492628514345</v>
      </c>
      <c r="E28" s="222">
        <f>'[1]Figure V 1-4_doc de travail'!G26-'[1]Figure V 1-4_doc de travail'!E26</f>
        <v>-2.000000000000135E-2</v>
      </c>
      <c r="F28" s="221">
        <f>100*(POWER('[1]Figure V 1-4_doc de travail'!F26/'[1]Figure V 1-4_doc de travail'!B26,1/(2016-2006))-1)</f>
        <v>0.12858140791045525</v>
      </c>
      <c r="G28" s="223">
        <f>('[1]Figure V 1-4_doc de travail'!G26-'[1]Figure V 1-4_doc de travail'!C26)/(2016-2006)</f>
        <v>1.1999999999999922E-2</v>
      </c>
      <c r="H28" s="168"/>
      <c r="I28" s="168"/>
      <c r="J28" s="168"/>
      <c r="K28" s="168"/>
      <c r="L28" s="168"/>
      <c r="M28" s="168"/>
      <c r="N28" s="168"/>
      <c r="O28" s="168"/>
      <c r="P28" s="168"/>
      <c r="Q28" s="168"/>
      <c r="R28" s="168"/>
      <c r="S28" s="168"/>
      <c r="T28" s="168"/>
      <c r="U28" s="168"/>
      <c r="V28" s="168"/>
    </row>
    <row r="29" spans="1:22" s="171" customFormat="1">
      <c r="A29" s="208" t="s">
        <v>89</v>
      </c>
      <c r="B29" s="219">
        <f>'[1]Figure V 1-4_doc de travail'!F27</f>
        <v>3005</v>
      </c>
      <c r="C29" s="220">
        <f>'[1]Figure V 1-4_doc de travail'!G27</f>
        <v>0.12</v>
      </c>
      <c r="D29" s="221">
        <f>('[1]Figure V 1-4_doc de travail'!F27/'[1]Figure V 1-4_doc de travail'!D27-1)*100</f>
        <v>3.6206896551724155</v>
      </c>
      <c r="E29" s="222">
        <f>'[1]Figure V 1-4_doc de travail'!G27-'[1]Figure V 1-4_doc de travail'!E27</f>
        <v>0</v>
      </c>
      <c r="F29" s="221">
        <f>100*(POWER('[1]Figure V 1-4_doc de travail'!F27/'[1]Figure V 1-4_doc de travail'!B27,1/(2016-2006))-1)</f>
        <v>8.7653220277243307</v>
      </c>
      <c r="G29" s="223">
        <f>('[1]Figure V 1-4_doc de travail'!G27-'[1]Figure V 1-4_doc de travail'!C27)/(2016-2006)</f>
        <v>6.9999999999999993E-3</v>
      </c>
      <c r="H29" s="168"/>
      <c r="I29" s="168"/>
      <c r="J29" s="168"/>
      <c r="K29" s="168"/>
      <c r="L29" s="168"/>
      <c r="M29" s="168"/>
      <c r="N29" s="168"/>
      <c r="O29" s="168"/>
      <c r="P29" s="168"/>
      <c r="Q29" s="168"/>
      <c r="R29" s="168"/>
      <c r="S29" s="168"/>
      <c r="T29" s="168"/>
      <c r="U29" s="168"/>
      <c r="V29" s="168"/>
    </row>
    <row r="30" spans="1:22">
      <c r="A30" s="41" t="s">
        <v>20</v>
      </c>
      <c r="B30" s="46">
        <f>'[1]Figure V 1-4_doc de travail'!F28</f>
        <v>98124</v>
      </c>
      <c r="C30" s="47">
        <f>'[1]Figure V 1-4_doc de travail'!G28</f>
        <v>3.94</v>
      </c>
      <c r="D30" s="51">
        <f>('[1]Figure V 1-4_doc de travail'!F28/'[1]Figure V 1-4_doc de travail'!D28-1)*100</f>
        <v>0.16025804607673333</v>
      </c>
      <c r="E30" s="179">
        <f>'[1]Figure V 1-4_doc de travail'!G28-'[1]Figure V 1-4_doc de travail'!E28</f>
        <v>-3.0000000000000249E-2</v>
      </c>
      <c r="F30" s="51">
        <f>100*(POWER('[1]Figure V 1-4_doc de travail'!F28/'[1]Figure V 1-4_doc de travail'!B28,1/(2016-2006))-1)</f>
        <v>6.9446568776177164</v>
      </c>
      <c r="G30" s="180">
        <f>('[1]Figure V 1-4_doc de travail'!G28-'[1]Figure V 1-4_doc de travail'!C28)/(2016-2006)</f>
        <v>0.192</v>
      </c>
      <c r="H30" s="44"/>
      <c r="I30" s="44"/>
      <c r="J30" s="44"/>
      <c r="K30" s="44"/>
      <c r="L30" s="44"/>
      <c r="M30" s="44"/>
      <c r="N30" s="44"/>
      <c r="O30" s="44"/>
      <c r="P30" s="44"/>
      <c r="Q30" s="44"/>
      <c r="R30" s="44"/>
      <c r="S30" s="44"/>
      <c r="T30" s="44"/>
      <c r="U30" s="44"/>
      <c r="V30" s="44"/>
    </row>
    <row r="31" spans="1:22" s="171" customFormat="1">
      <c r="A31" s="208" t="s">
        <v>88</v>
      </c>
      <c r="B31" s="219">
        <f>'[1]Figure V 1-4_doc de travail'!F29</f>
        <v>18321</v>
      </c>
      <c r="C31" s="220">
        <f>'[1]Figure V 1-4_doc de travail'!G29</f>
        <v>0.74</v>
      </c>
      <c r="D31" s="221">
        <f>('[1]Figure V 1-4_doc de travail'!F29/'[1]Figure V 1-4_doc de travail'!D29-1)*100</f>
        <v>-3.9729545573667369</v>
      </c>
      <c r="E31" s="222">
        <f>'[1]Figure V 1-4_doc de travail'!G29-'[1]Figure V 1-4_doc de travail'!E29</f>
        <v>-3.0000000000000027E-2</v>
      </c>
      <c r="F31" s="221">
        <f>100*(POWER('[1]Figure V 1-4_doc de travail'!F29/'[1]Figure V 1-4_doc de travail'!B29,1/(2016-2006))-1)</f>
        <v>-5.7039367204287146</v>
      </c>
      <c r="G31" s="223">
        <f>('[1]Figure V 1-4_doc de travail'!G29-'[1]Figure V 1-4_doc de travail'!C29)/(2016-2006)</f>
        <v>-5.9000000000000011E-2</v>
      </c>
      <c r="H31" s="44"/>
      <c r="I31" s="44"/>
      <c r="J31" s="44"/>
      <c r="K31" s="44"/>
      <c r="L31" s="44"/>
      <c r="M31" s="44"/>
      <c r="N31" s="44"/>
      <c r="O31" s="44"/>
      <c r="P31" s="44"/>
      <c r="Q31" s="44"/>
      <c r="R31" s="44"/>
      <c r="S31" s="44"/>
      <c r="T31" s="44"/>
      <c r="U31" s="44"/>
      <c r="V31" s="44"/>
    </row>
    <row r="32" spans="1:22" s="171" customFormat="1" ht="15.75" thickBot="1">
      <c r="A32" s="210" t="s">
        <v>89</v>
      </c>
      <c r="B32" s="224">
        <f>'[1]Figure V 1-4_doc de travail'!F30</f>
        <v>79803</v>
      </c>
      <c r="C32" s="225">
        <f>'[1]Figure V 1-4_doc de travail'!G30</f>
        <v>3.2</v>
      </c>
      <c r="D32" s="226">
        <f>('[1]Figure V 1-4_doc de travail'!F30/'[1]Figure V 1-4_doc de travail'!D30-1)*100</f>
        <v>1.1598722239123838</v>
      </c>
      <c r="E32" s="227">
        <f>'[1]Figure V 1-4_doc de travail'!G30-'[1]Figure V 1-4_doc de travail'!E30</f>
        <v>1.0000000000000231E-2</v>
      </c>
      <c r="F32" s="226">
        <f>100*(POWER('[1]Figure V 1-4_doc de travail'!F30/'[1]Figure V 1-4_doc de travail'!B30,1/(2016-2006))-1)</f>
        <v>16.601640842973396</v>
      </c>
      <c r="G32" s="227">
        <f>('[1]Figure V 1-4_doc de travail'!G30-'[1]Figure V 1-4_doc de travail'!C30)/(2016-2006)</f>
        <v>0.251</v>
      </c>
      <c r="H32" s="44"/>
      <c r="I32" s="44"/>
      <c r="J32" s="44"/>
      <c r="K32" s="44"/>
      <c r="L32" s="44"/>
      <c r="M32" s="44"/>
      <c r="N32" s="44"/>
      <c r="O32" s="44"/>
      <c r="P32" s="44"/>
      <c r="Q32" s="44"/>
      <c r="R32" s="44"/>
      <c r="S32" s="44"/>
      <c r="T32" s="44"/>
      <c r="U32" s="44"/>
      <c r="V32" s="44"/>
    </row>
    <row r="33" spans="1:7">
      <c r="A33" s="469" t="s">
        <v>168</v>
      </c>
      <c r="B33" s="469"/>
      <c r="C33" s="469"/>
      <c r="D33" s="469"/>
      <c r="E33" s="469"/>
      <c r="F33" s="469"/>
      <c r="G33" s="469"/>
    </row>
    <row r="34" spans="1:7" ht="15" customHeight="1">
      <c r="A34" s="468" t="s">
        <v>5</v>
      </c>
      <c r="B34" s="468"/>
      <c r="C34" s="468"/>
      <c r="D34" s="468"/>
      <c r="E34" s="468"/>
      <c r="F34" s="468"/>
      <c r="G34" s="468"/>
    </row>
    <row r="35" spans="1:7" ht="15" customHeight="1">
      <c r="A35" s="468" t="s">
        <v>106</v>
      </c>
      <c r="B35" s="468"/>
      <c r="C35" s="468"/>
      <c r="D35" s="468"/>
      <c r="E35" s="468"/>
      <c r="F35" s="468"/>
      <c r="G35" s="468"/>
    </row>
    <row r="36" spans="1:7" ht="41.25" customHeight="1">
      <c r="A36" s="464" t="s">
        <v>107</v>
      </c>
      <c r="B36" s="464"/>
      <c r="C36" s="464"/>
      <c r="D36" s="464"/>
      <c r="E36" s="464"/>
      <c r="F36" s="464"/>
      <c r="G36" s="464"/>
    </row>
    <row r="37" spans="1:7" ht="21" customHeight="1">
      <c r="A37" s="171"/>
      <c r="B37" s="171"/>
      <c r="C37" s="171"/>
      <c r="D37" s="171"/>
      <c r="E37" s="171"/>
      <c r="F37" s="171"/>
      <c r="G37" s="171"/>
    </row>
    <row r="38" spans="1:7" ht="35.25" customHeight="1"/>
    <row r="40" spans="1:7">
      <c r="A40" s="35"/>
      <c r="B40" s="35"/>
      <c r="C40" s="48"/>
      <c r="D40" s="35"/>
      <c r="E40" s="35"/>
      <c r="F40" s="35"/>
      <c r="G40" s="35"/>
    </row>
    <row r="41" spans="1:7">
      <c r="A41" s="35"/>
      <c r="B41" s="35"/>
      <c r="C41" s="48"/>
      <c r="D41" s="35"/>
      <c r="E41" s="35"/>
      <c r="F41" s="35"/>
      <c r="G41" s="35"/>
    </row>
    <row r="45" spans="1:7">
      <c r="A45" s="35"/>
      <c r="B45" s="35"/>
      <c r="C45" s="48"/>
      <c r="D45" s="35"/>
      <c r="E45" s="35"/>
      <c r="F45" s="35"/>
      <c r="G45" s="35"/>
    </row>
  </sheetData>
  <mergeCells count="8">
    <mergeCell ref="A36:G36"/>
    <mergeCell ref="B3:C3"/>
    <mergeCell ref="D3:E3"/>
    <mergeCell ref="F3:G3"/>
    <mergeCell ref="A1:G1"/>
    <mergeCell ref="A35:G35"/>
    <mergeCell ref="A33:G33"/>
    <mergeCell ref="A34:G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Figure 1</vt:lpstr>
      <vt:lpstr>Figure 2</vt:lpstr>
      <vt:lpstr>Source Figure 2</vt:lpstr>
      <vt:lpstr>Figure E2-1</vt:lpstr>
      <vt:lpstr>Source Figure E2-1</vt:lpstr>
      <vt:lpstr>Figure E2-2</vt:lpstr>
      <vt:lpstr>Figure E2-3</vt:lpstr>
      <vt:lpstr>Source Figure E2-3</vt:lpstr>
      <vt:lpstr>Figure 3</vt:lpstr>
      <vt:lpstr>Figure 4</vt:lpstr>
      <vt:lpstr>Figure 5</vt:lpstr>
      <vt:lpstr>Figure 6</vt:lpstr>
      <vt:lpstr>Figure E3-1</vt:lpstr>
      <vt:lpstr>Figure 7</vt:lpstr>
      <vt:lpstr>Figure 8</vt:lpstr>
      <vt:lpstr>Figure 9</vt:lpstr>
      <vt:lpstr>Source Figure 9</vt:lpstr>
      <vt:lpstr>Figure 10</vt:lpstr>
      <vt:lpstr>Figure 11</vt:lpstr>
      <vt:lpstr>Source Figure 11</vt:lpstr>
      <vt:lpstr>Figure 12</vt:lpstr>
      <vt:lpstr>Source Figure 12</vt:lpstr>
      <vt:lpstr>Figure 13</vt:lpstr>
      <vt:lpstr>Figure 13 (Complémentaire)</vt:lpstr>
      <vt:lpstr>Figure 14</vt:lpstr>
      <vt:lpstr>Source Figure 14</vt:lpstr>
      <vt:lpstr>Figure 15</vt:lpstr>
      <vt:lpstr>Figure 15 (complémentaire)</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GAUTIER Nadine</cp:lastModifiedBy>
  <dcterms:created xsi:type="dcterms:W3CDTF">2017-07-12T10:40:31Z</dcterms:created>
  <dcterms:modified xsi:type="dcterms:W3CDTF">2021-06-14T15:17:22Z</dcterms:modified>
</cp:coreProperties>
</file>