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1.xml" ContentType="application/vnd.openxmlformats-officedocument.drawingml.chart+xml"/>
  <Override PartName="/xl/theme/themeOverride1.xml" ContentType="application/vnd.openxmlformats-officedocument.themeOverride+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3.xml" ContentType="application/vnd.openxmlformats-officedocument.drawing+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7.xml" ContentType="application/vnd.openxmlformats-officedocument.drawingml.chart+xml"/>
  <Override PartName="/xl/drawings/drawing17.xml" ContentType="application/vnd.openxmlformats-officedocument.drawingml.chartshapes+xml"/>
  <Override PartName="/xl/charts/chart18.xml" ContentType="application/vnd.openxmlformats-officedocument.drawingml.chart+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0" windowWidth="21630" windowHeight="5175" firstSheet="19" activeTab="24"/>
  </bookViews>
  <sheets>
    <sheet name="Figure V 2-1" sheetId="27" r:id="rId1"/>
    <sheet name="Figure V 2-2 " sheetId="44" r:id="rId2"/>
    <sheet name="Source Figure V 2-2" sheetId="45" r:id="rId3"/>
    <sheet name="Figure V 2-3" sheetId="28" r:id="rId4"/>
    <sheet name="Figure V 2-4" sheetId="29" r:id="rId5"/>
    <sheet name="Source Figure V 2-4" sheetId="41" r:id="rId6"/>
    <sheet name="Figure V 2-5" sheetId="14" r:id="rId7"/>
    <sheet name="Source Figure V 2-5 " sheetId="15" r:id="rId8"/>
    <sheet name="Figure V 2-6" sheetId="5" r:id="rId9"/>
    <sheet name="Source Figure V 2-6" sheetId="16" r:id="rId10"/>
    <sheet name="Figure V 2-7" sheetId="48" r:id="rId11"/>
    <sheet name="Source Figure V 2-7 " sheetId="49" r:id="rId12"/>
    <sheet name="Figure V2-8" sheetId="56" r:id="rId13"/>
    <sheet name="F V2-8 Source" sheetId="57" r:id="rId14"/>
    <sheet name="Figure V 2-9" sheetId="54" r:id="rId15"/>
    <sheet name="Source Figure V 2-9" sheetId="55" r:id="rId16"/>
    <sheet name="Figure V 2-10" sheetId="52" r:id="rId17"/>
    <sheet name="Source Figure V 2-10" sheetId="53" r:id="rId18"/>
    <sheet name="Figure V 2-E " sheetId="11" r:id="rId19"/>
    <sheet name="Source Figure V 2-E " sheetId="20" r:id="rId20"/>
    <sheet name="Figure V 2-11" sheetId="46" r:id="rId21"/>
    <sheet name="Source Figure V 2-11 " sheetId="35" r:id="rId22"/>
    <sheet name="Figure V 2-12" sheetId="47" r:id="rId23"/>
    <sheet name="Figure V 2-13 " sheetId="9" r:id="rId24"/>
    <sheet name="Figure V 2-14" sheetId="43" r:id="rId25"/>
    <sheet name="Source Figure V 2-14" sheetId="42" r:id="rId26"/>
    <sheet name="Figure V 2-15" sheetId="10" r:id="rId27"/>
    <sheet name="Source Figure V 2-15  " sheetId="21" r:id="rId28"/>
    <sheet name="Figure V 2-16 " sheetId="12" r:id="rId29"/>
    <sheet name="Source Figure V 2-16 " sheetId="22" r:id="rId30"/>
  </sheets>
  <externalReferences>
    <externalReference r:id="rId31"/>
  </externalReferences>
  <definedNames>
    <definedName name="_xlnm.Print_Area" localSheetId="20">'Figure V 2-11'!$A$1:$L$16</definedName>
    <definedName name="_xlnm.Print_Area" localSheetId="22">'Figure V 2-12'!$B$3:$H$15</definedName>
    <definedName name="_xlnm.Print_Area" localSheetId="24">'Figure V 2-14'!$A$1:$L$18</definedName>
    <definedName name="_xlnm.Print_Area" localSheetId="26">'Figure V 2-15'!$A$1:$H$22</definedName>
    <definedName name="_xlnm.Print_Area" localSheetId="28">'Figure V 2-16 '!$A$1:$I$21</definedName>
    <definedName name="_xlnm.Print_Area" localSheetId="17">'Source Figure V 2-10'!#REF!</definedName>
  </definedNames>
  <calcPr calcId="145621"/>
</workbook>
</file>

<file path=xl/calcChain.xml><?xml version="1.0" encoding="utf-8"?>
<calcChain xmlns="http://schemas.openxmlformats.org/spreadsheetml/2006/main">
  <c r="G8" i="21" l="1"/>
  <c r="G7" i="21"/>
  <c r="G6" i="21"/>
  <c r="G5" i="21"/>
  <c r="K14" i="20"/>
  <c r="K11" i="20"/>
  <c r="K10" i="20"/>
  <c r="K16" i="20" s="1"/>
  <c r="J14" i="20"/>
  <c r="C21" i="20"/>
  <c r="C20" i="20"/>
  <c r="F8" i="57"/>
  <c r="J5" i="35"/>
  <c r="J9" i="35"/>
  <c r="F7" i="53"/>
  <c r="B7" i="53"/>
  <c r="C7" i="53"/>
  <c r="D7" i="53"/>
  <c r="F8" i="21"/>
  <c r="F7" i="21"/>
  <c r="F6" i="21"/>
  <c r="F5" i="21"/>
  <c r="G7" i="57"/>
  <c r="G6" i="57"/>
  <c r="G5" i="57"/>
  <c r="G4" i="57"/>
  <c r="J9" i="55"/>
  <c r="J8" i="55"/>
  <c r="J7" i="55"/>
  <c r="J6" i="55"/>
  <c r="J5" i="55"/>
  <c r="J4" i="55"/>
  <c r="E7" i="53"/>
  <c r="E4" i="49"/>
  <c r="E5" i="49"/>
  <c r="E6" i="49"/>
  <c r="E7" i="49"/>
  <c r="C10" i="42"/>
  <c r="D10" i="42"/>
  <c r="J16" i="20"/>
  <c r="J15" i="20"/>
  <c r="D63" i="16"/>
  <c r="D61" i="16"/>
  <c r="D59" i="16"/>
  <c r="C63" i="16"/>
  <c r="C61" i="16"/>
  <c r="C59" i="16"/>
  <c r="D73" i="16"/>
  <c r="E73" i="16"/>
  <c r="F73" i="16"/>
  <c r="C73" i="16"/>
  <c r="G69" i="16"/>
  <c r="G70" i="16"/>
  <c r="G71" i="16"/>
  <c r="G68" i="16"/>
  <c r="G60" i="16"/>
  <c r="G62" i="16"/>
  <c r="G64" i="16"/>
  <c r="G58" i="16"/>
  <c r="K15" i="20" l="1"/>
</calcChain>
</file>

<file path=xl/sharedStrings.xml><?xml version="1.0" encoding="utf-8"?>
<sst xmlns="http://schemas.openxmlformats.org/spreadsheetml/2006/main" count="273" uniqueCount="192">
  <si>
    <t>Part 
(en %)</t>
  </si>
  <si>
    <t xml:space="preserve">Concours externe </t>
  </si>
  <si>
    <t>Concours unique</t>
  </si>
  <si>
    <t>-</t>
  </si>
  <si>
    <t xml:space="preserve">Recrutés externes </t>
  </si>
  <si>
    <t>(1) Flux annuel de pensions de droit direct entrées en paiement (titulaires FPE, hors militaires et ouvriers d'État).</t>
  </si>
  <si>
    <t>Catégorie A</t>
  </si>
  <si>
    <t>Catégorie B</t>
  </si>
  <si>
    <t>Total</t>
  </si>
  <si>
    <t>A</t>
  </si>
  <si>
    <t>B</t>
  </si>
  <si>
    <t>C</t>
  </si>
  <si>
    <t xml:space="preserve">Part        (en %) </t>
  </si>
  <si>
    <t>Bac</t>
  </si>
  <si>
    <t>Inconnu</t>
  </si>
  <si>
    <t>Bac +4</t>
  </si>
  <si>
    <t>A hors inconnu</t>
  </si>
  <si>
    <t>B hors inconnu</t>
  </si>
  <si>
    <t>C hors inconnu</t>
  </si>
  <si>
    <t>(en %)</t>
  </si>
  <si>
    <t>Ministères</t>
  </si>
  <si>
    <t xml:space="preserve">Défense </t>
  </si>
  <si>
    <t xml:space="preserve"> </t>
  </si>
  <si>
    <t>FPT</t>
  </si>
  <si>
    <t xml:space="preserve">C (avec concours) </t>
  </si>
  <si>
    <t>Interne total</t>
  </si>
  <si>
    <t>Ensemble</t>
    <phoneticPr fontId="1" type="noConversion"/>
  </si>
  <si>
    <t>Taux de renouvellement</t>
  </si>
  <si>
    <t>(1) La sélectivité au recrutement externe a été calculée à partir des résultats partiels obtenus (rapport présents/admis). Pour la catégorie C, elle est calculée hors recrutement externe sans concours et hors Pacte.</t>
  </si>
  <si>
    <t>annee</t>
  </si>
  <si>
    <t>taux</t>
  </si>
  <si>
    <t>cat</t>
  </si>
  <si>
    <t>Sans concours</t>
  </si>
  <si>
    <r>
      <t xml:space="preserve">C </t>
    </r>
    <r>
      <rPr>
        <vertAlign val="superscript"/>
        <sz val="11"/>
        <color indexed="8"/>
        <rFont val="Calibri"/>
        <family val="2"/>
      </rPr>
      <t>(1)</t>
    </r>
  </si>
  <si>
    <t>effectif titulaires</t>
  </si>
  <si>
    <t>Données</t>
  </si>
  <si>
    <t>Total général</t>
  </si>
  <si>
    <t>admis</t>
  </si>
  <si>
    <t xml:space="preserve">Champ : emplois principaux, situés en métropole et DOM (hors Mayotte), hors COM et étranger. Hors bénéficiaires de contrats aidés. </t>
  </si>
  <si>
    <t>poste</t>
  </si>
  <si>
    <t xml:space="preserve">present </t>
  </si>
  <si>
    <t xml:space="preserve">recrute </t>
  </si>
  <si>
    <t>evolution A</t>
  </si>
  <si>
    <t>evolution total</t>
  </si>
  <si>
    <t>Comparaison 2013/2014</t>
  </si>
  <si>
    <t>FPE</t>
  </si>
  <si>
    <t xml:space="preserve">FPE </t>
  </si>
  <si>
    <r>
      <t>C (recrutement direct)</t>
    </r>
    <r>
      <rPr>
        <i/>
        <vertAlign val="superscript"/>
        <sz val="8"/>
        <color indexed="8"/>
        <rFont val="Arial"/>
        <family val="2"/>
      </rPr>
      <t>(1)</t>
    </r>
  </si>
  <si>
    <t>A et  A+</t>
  </si>
  <si>
    <t>Pacte</t>
  </si>
  <si>
    <t>Evolution du nombre de postes offerts au recrutement externe et des recrutés dans la FPE</t>
  </si>
  <si>
    <t>H</t>
  </si>
  <si>
    <t>F</t>
  </si>
  <si>
    <t>Diplôme inconnu</t>
  </si>
  <si>
    <t xml:space="preserve">2014* </t>
  </si>
  <si>
    <t>(2) Taux de renouvellement non disponible pour 2003.</t>
  </si>
  <si>
    <t>Bac +3</t>
  </si>
  <si>
    <t>hors enseignants</t>
  </si>
  <si>
    <t xml:space="preserve">enseignants </t>
  </si>
  <si>
    <t>Bac +2</t>
  </si>
  <si>
    <t>Note : L'appellation des ministères renvoie à la nomenclature d'exécution de la loi de finances initiale de l'année.</t>
  </si>
  <si>
    <t>(1) Pour la FPE en catégorie C sans concours, les résultats sont estimés.</t>
  </si>
  <si>
    <t>(1) Concours de catégorie C hors recrutements directs de la FPT (données incomplètes).</t>
  </si>
  <si>
    <t>Culture et Communication</t>
  </si>
  <si>
    <t>Source : Enquêtes annuelles Bilan des recrutements dans la fonction publique de l'État, DGAFP - Département des études, des statistiques et des systèmes d’information.</t>
  </si>
  <si>
    <t>* Les résultats estimés corrigent l’absence de réponse pour certains recrutements, essentiellement sans concours ou Pacte.</t>
  </si>
  <si>
    <r>
      <t>2003</t>
    </r>
    <r>
      <rPr>
        <vertAlign val="superscript"/>
        <sz val="8"/>
        <rFont val="Arial"/>
        <family val="2"/>
      </rPr>
      <t>(2)</t>
    </r>
  </si>
  <si>
    <t>Source : Enquêtes annuelles Bilan des recrutements dans la fonction publique de l'État - DGAFP - Département des études, des statistiques et des systèmes d’information.</t>
  </si>
  <si>
    <t>Sources : Association nationale des directeurs et directeurs adjoints des centres de gestion ; Bureau du recrutement et des concours de la Ville de Paris ; Centre d'action sociale de la Ville de Paris.</t>
  </si>
  <si>
    <t>Formule</t>
  </si>
  <si>
    <t>effectif en valeur</t>
  </si>
  <si>
    <t>A et A+</t>
  </si>
  <si>
    <t>1 542 419</t>
  </si>
  <si>
    <t>Doctorat</t>
  </si>
  <si>
    <t>Année</t>
  </si>
  <si>
    <t>Ensemble</t>
  </si>
  <si>
    <t>Lecture : En 2015, 90,3 % des candidats ont été recrutés sur des emplois de catégorie A nécessitant un niveau de diplôme équivalent au doctorat ou au master 2.</t>
  </si>
  <si>
    <t>Lecture : En 2015, 25,4 % des candidats ont été recrutés sur des emplois de catégorie B nécessitant un niveau de diplôme équivalent à Bac+2.</t>
  </si>
  <si>
    <t>Catégorie</t>
  </si>
  <si>
    <t xml:space="preserve">Source Figure V 2-5 : Flux annuel de nouveaux pensionnés et de recrutés externes </t>
  </si>
  <si>
    <t>Nombre des concours dans lesquels l’épreuve de  RAEP est introduite, entre 2008 et 2015 par rapport au nombre total de concours</t>
  </si>
  <si>
    <t>Source Figure V 2-12</t>
  </si>
  <si>
    <t>Source Figure V 2-14</t>
  </si>
  <si>
    <t>Source Figure V2-15</t>
  </si>
  <si>
    <t>Source Figure 2-16</t>
  </si>
  <si>
    <r>
      <t xml:space="preserve">Figure V 2-1E : </t>
    </r>
    <r>
      <rPr>
        <b/>
        <sz val="10"/>
        <rFont val="Calibri"/>
        <family val="2"/>
      </rPr>
      <t>É</t>
    </r>
    <r>
      <rPr>
        <b/>
        <sz val="10"/>
        <rFont val="Arial"/>
        <family val="2"/>
      </rPr>
      <t>volution du nombre de concours de la fonction publique de l'</t>
    </r>
    <r>
      <rPr>
        <b/>
        <sz val="10"/>
        <rFont val="Calibri"/>
        <family val="2"/>
      </rPr>
      <t>É</t>
    </r>
    <r>
      <rPr>
        <b/>
        <sz val="10"/>
        <rFont val="Arial"/>
        <family val="2"/>
      </rPr>
      <t>tat dans lesquels l’épreuve de  RAEP est introduite, par type de concours</t>
    </r>
  </si>
  <si>
    <t>Source Figure V 2-E</t>
  </si>
  <si>
    <r>
      <t>Flux annuel de nouveaux pensionnés</t>
    </r>
    <r>
      <rPr>
        <vertAlign val="superscript"/>
        <sz val="8"/>
        <rFont val="Arial"/>
        <family val="2"/>
      </rPr>
      <t>(1)</t>
    </r>
  </si>
  <si>
    <t>Total postes offerts sans concours</t>
  </si>
  <si>
    <t>Total postes offerts sur concours</t>
  </si>
  <si>
    <t>Recrutements externes</t>
  </si>
  <si>
    <t>Total recrutements sur concours</t>
  </si>
  <si>
    <t>Total recrutements sans concours</t>
  </si>
  <si>
    <t>Postes offerts sur concours</t>
  </si>
  <si>
    <t>Postes offerts sans concours (hors Pacte)</t>
  </si>
  <si>
    <t xml:space="preserve">Niveau de diplôme </t>
  </si>
  <si>
    <r>
      <t>C (sans concours)</t>
    </r>
    <r>
      <rPr>
        <i/>
        <vertAlign val="superscript"/>
        <sz val="8"/>
        <color indexed="8"/>
        <rFont val="Arial"/>
        <family val="2"/>
      </rPr>
      <t>(1)</t>
    </r>
  </si>
  <si>
    <t xml:space="preserve">C (sur concours) </t>
  </si>
  <si>
    <t>Sur concours</t>
  </si>
  <si>
    <t>C (sans concours)</t>
  </si>
  <si>
    <t>Justice</t>
  </si>
  <si>
    <t xml:space="preserve">Travail, Emploi, et Dialogue social </t>
  </si>
  <si>
    <t>Sans diplôme</t>
  </si>
  <si>
    <t>Source Figure V 2-4</t>
  </si>
  <si>
    <r>
      <t xml:space="preserve">Figure V 2-4 : </t>
    </r>
    <r>
      <rPr>
        <b/>
        <sz val="10"/>
        <rFont val="Calibri"/>
        <family val="2"/>
      </rPr>
      <t>É</t>
    </r>
    <r>
      <rPr>
        <b/>
        <sz val="10"/>
        <rFont val="Arial"/>
        <family val="2"/>
      </rPr>
      <t>volution du nombre de postes offerts et des recrutements dans la FPE</t>
    </r>
  </si>
  <si>
    <t>Source  Figure V 2-2: évolution comparée du nombre de postes offerts aux concours de catégorie C</t>
  </si>
  <si>
    <r>
      <rPr>
        <sz val="8"/>
        <rFont val="Calibri"/>
        <family val="2"/>
      </rPr>
      <t>É</t>
    </r>
    <r>
      <rPr>
        <sz val="8"/>
        <rFont val="Arial"/>
        <family val="2"/>
      </rPr>
      <t>volution (en %)</t>
    </r>
  </si>
  <si>
    <t>Bac +5 et plus</t>
  </si>
  <si>
    <t>dont doctorat</t>
  </si>
  <si>
    <t>Figure V 2-11 : Part des femmes recrutées en catégorie A sur les postes d'enseignants et hors enseignants dans la FPE (en %)</t>
  </si>
  <si>
    <t xml:space="preserve">Bac +2 </t>
  </si>
  <si>
    <t>Bac +5</t>
  </si>
  <si>
    <t>Licence (Bac +3)</t>
  </si>
  <si>
    <t>Master 1 (Bac +4)</t>
  </si>
  <si>
    <t xml:space="preserve">Figure V 2-8 : Évolution de la part des recrutements externes dans la FPE en catégorie A par niveau d'études requis (en %) </t>
  </si>
  <si>
    <t>Figure V 2-7 : Evolution de la part des recrutememnts externes dans la FPE de chaque catégorie hiérarchique (en %)</t>
  </si>
  <si>
    <t>Master 2 ou Doctorat (Bac +5 ou plus)</t>
  </si>
  <si>
    <t>2015*</t>
  </si>
  <si>
    <r>
      <t xml:space="preserve">F V 2-2 : </t>
    </r>
    <r>
      <rPr>
        <b/>
        <sz val="10"/>
        <color indexed="8"/>
        <rFont val="Calibri"/>
        <family val="2"/>
      </rPr>
      <t>É</t>
    </r>
    <r>
      <rPr>
        <b/>
        <sz val="10"/>
        <color indexed="8"/>
        <rFont val="Arial"/>
        <family val="2"/>
      </rPr>
      <t>volution du nombre de postes offerts au recrutement externe aux concours de catégorie C</t>
    </r>
  </si>
  <si>
    <r>
      <t>Figure V 2-6 : Évolution de la sélectivité des recrutements externes dans la FPE par catégorie hiérarchique</t>
    </r>
    <r>
      <rPr>
        <b/>
        <vertAlign val="superscript"/>
        <sz val="10"/>
        <rFont val="Arial"/>
        <family val="2"/>
      </rPr>
      <t>(1)</t>
    </r>
  </si>
  <si>
    <t>Figure V 2-5 :  Taux de renouvellement et flux annuel des nouveaux pensionnés et des recrutés externes dans la FPE</t>
  </si>
  <si>
    <t>Figure V 2-7 : Evolution de la part des recrutememnts externes dans la FPE par catégorie hiérarchique (en %)</t>
  </si>
  <si>
    <t xml:space="preserve">Figure V 2-10 : Évolution de la part des recrutements externes dans la FPE en catégorie B par niveau d’études requis </t>
  </si>
  <si>
    <t xml:space="preserve">Figure V 2-10 : Évolution de la part des recrutements dans la FPE en la catégorie B par niveau d’étude requis </t>
  </si>
  <si>
    <t xml:space="preserve">Figure V 2-13 : Nombre de recrutements externes par ministère </t>
  </si>
  <si>
    <t>Figure V 2-15 : Nombre de recrutements externes dans la FPT par catégorie hiérarchique</t>
  </si>
  <si>
    <t>Figure V 2-16 Sélectivité des recrutements externes sur concours dans la FPT par catégorie hiérarchique</t>
  </si>
  <si>
    <t xml:space="preserve">Total recrutements externes </t>
  </si>
  <si>
    <t>FPT hors Ville de Paris</t>
  </si>
  <si>
    <t>Ville de Paris (y compris Centre d'action sociale)</t>
  </si>
  <si>
    <t>Troisième concours</t>
  </si>
  <si>
    <t>2016/2015</t>
  </si>
  <si>
    <t>2016/2006</t>
  </si>
  <si>
    <t>nombre de concours organisé FPE toutes voie d'accès confondus</t>
  </si>
  <si>
    <t xml:space="preserve">(723 ligne + 106 académie pour les concours déconcentré des ASS de l'éducation national ) </t>
  </si>
  <si>
    <t xml:space="preserve">nombre de recrutement externe organisé FPE </t>
  </si>
  <si>
    <t>Figure V 2-9 : Niveau de diplôme des lauréats au concours par catégorie hiérarchique sur l’ensemble des concours externes en 2016</t>
  </si>
  <si>
    <t>Lecture : En 2016, 88,8 % des candidats ont été recrutés sur des emplois de catégorie A nécessitant un niveau d'études équivalent au doctorat ou au master 2.</t>
  </si>
  <si>
    <t>Lecture : En 2016, 16,1 % des candidats ont été recrutés sur des emplois de catégorie B nécessitant un niveau d'études équivalent à Bac +2.</t>
  </si>
  <si>
    <r>
      <t>Agriculture, Agroalimentaire et Forêt/Enseignement privé agricole</t>
    </r>
    <r>
      <rPr>
        <vertAlign val="superscript"/>
        <sz val="8"/>
        <rFont val="Arial"/>
        <family val="2"/>
      </rPr>
      <t>(1)</t>
    </r>
  </si>
  <si>
    <r>
      <t xml:space="preserve">Ministères sociaux </t>
    </r>
    <r>
      <rPr>
        <b/>
        <vertAlign val="superscript"/>
        <sz val="8"/>
        <rFont val="Arial"/>
        <family val="2"/>
      </rPr>
      <t>(1)</t>
    </r>
    <r>
      <rPr>
        <sz val="8"/>
        <rFont val="Arial"/>
        <family val="2"/>
      </rPr>
      <t xml:space="preserve">: </t>
    </r>
  </si>
  <si>
    <t>Source : GRECO Report (Gestion des REcrutements et Concours Report, Enquêtes annuelles Bilan des recrutements dans la fonction publique de l'État, DGAFP - Département des études, des statistiques et des systèmes d’information.</t>
  </si>
  <si>
    <t>Figure V 2-8 : Évolution de la part des recrutements externes dans la FPE en catégorie A par niveau d'études requis</t>
  </si>
  <si>
    <t>Figure V 2-9 : Niveau de diplôme déclaré au moment de l'inscription des recrutés dans la FPE par catégorie hiérarchique en 2016</t>
  </si>
  <si>
    <t>Figure V 2-12 : Part des femmes parmi l'ensemble des recrutés dans la FPE par niveau de diplôme déclaré au moment de l'incscription(en %)</t>
  </si>
  <si>
    <t>2016/2015 Évolution           (en %)</t>
  </si>
  <si>
    <t>2016/2006 Évolution         (en %)</t>
  </si>
  <si>
    <t>2016/2015 Évolution         (en %)</t>
  </si>
  <si>
    <t>2016/2006 Évolution          (en %)</t>
  </si>
  <si>
    <t>Lecture : 67,9 % des agents recrutés en 2016 occupent des emplois de catégorie A dans la FPE.</t>
  </si>
  <si>
    <t>Figure V 2-14 : Profils comparés des recrutements externes dans la FPT et la FPE en 2016 (en %)</t>
  </si>
  <si>
    <r>
      <t>Affaires étrangères et Développement international</t>
    </r>
    <r>
      <rPr>
        <vertAlign val="superscript"/>
        <sz val="8"/>
        <rFont val="Arial"/>
        <family val="2"/>
      </rPr>
      <t>(1)(2)</t>
    </r>
  </si>
  <si>
    <r>
      <t>Ministères de l'enseignement :</t>
    </r>
    <r>
      <rPr>
        <sz val="8"/>
        <rFont val="Arial"/>
        <family val="2"/>
      </rPr>
      <t xml:space="preserve"> </t>
    </r>
    <r>
      <rPr>
        <sz val="8"/>
        <rFont val="Calibri"/>
        <family val="2"/>
      </rPr>
      <t>É</t>
    </r>
    <r>
      <rPr>
        <sz val="8"/>
        <rFont val="Arial"/>
        <family val="2"/>
      </rPr>
      <t>ducation nationale, Enseignement supérieur et Recherche</t>
    </r>
    <r>
      <rPr>
        <vertAlign val="superscript"/>
        <sz val="8"/>
        <rFont val="Arial"/>
        <family val="2"/>
      </rPr>
      <t>(1)(3)</t>
    </r>
  </si>
  <si>
    <t xml:space="preserve">(3) Certains ministères n'ont pas pu fournir tous les résultats de concours en 2014 (Éducation nationale et Écologie) , en 2015(Éducation nationale) et en 2016 (Ecologie, économique et financier, education national et enseignement supérieur, service du premier ministre). Cela concerne essentiellement les recrutements sans concours et les Pacte. Les résultats présentés sont estimés. Ils  prennent en compte le nombre de postes offerts aux concours pour lesquels les résultats n'ont pas été obtenus, en faisant l'hypothèse qu'ils ont été pourvus en nombre équivalent. </t>
  </si>
  <si>
    <t>(4) Y compris l’ENA et les IRA.</t>
  </si>
  <si>
    <r>
      <t>Ministères économiques et financiers</t>
    </r>
    <r>
      <rPr>
        <vertAlign val="superscript"/>
        <sz val="8"/>
        <rFont val="Arial"/>
        <family val="2"/>
      </rPr>
      <t>(1)(2)(3)</t>
    </r>
    <r>
      <rPr>
        <sz val="8"/>
        <rFont val="Arial"/>
        <family val="2"/>
      </rPr>
      <t xml:space="preserve"> : Économie, Industrie et Numérique, Finances et Comptes publics</t>
    </r>
  </si>
  <si>
    <r>
      <t xml:space="preserve">Intérieur, Outre-mer : </t>
    </r>
    <r>
      <rPr>
        <sz val="8"/>
        <rFont val="Arial"/>
        <family val="2"/>
      </rPr>
      <t xml:space="preserve">Police, Outre-mer, Intérieur </t>
    </r>
  </si>
  <si>
    <t>Affaires sociales</t>
  </si>
  <si>
    <r>
      <t>Écologie, Développement durable et Énergie, Logement</t>
    </r>
    <r>
      <rPr>
        <vertAlign val="superscript"/>
        <sz val="8"/>
        <rFont val="Arial"/>
        <family val="2"/>
      </rPr>
      <t>(2)</t>
    </r>
  </si>
  <si>
    <t>(2) Les années antérieurs l'IRD était placé à tort au ministère économiques et financiers dans les publications antérieurs. L'IRD est rattaché au ministère des Affaires étrangères et Développement internantional</t>
  </si>
  <si>
    <r>
      <t>45 867</t>
    </r>
    <r>
      <rPr>
        <b/>
        <vertAlign val="superscript"/>
        <sz val="8"/>
        <color theme="1"/>
        <rFont val="Arial"/>
        <family val="2"/>
      </rPr>
      <t>(2)</t>
    </r>
  </si>
  <si>
    <t>Lecture : En 2016, la sélectivité des concours de catégorie A s’établit à 6,0 soit 1 admis pour 6 présents.</t>
  </si>
  <si>
    <t>Source Figure V 2-6 : Évolution de la sélectivité (ensemble des recrutements externes) par catégorie hiérarchique de 2007 à 2016 (1)</t>
  </si>
  <si>
    <t>Figure V 2-1  : Nombre de postes offerts aux recrutements externes dans la fonction publique de l’État (FPE) par voie d’accès</t>
  </si>
  <si>
    <t>Postes offerts aux recrutements externes</t>
  </si>
  <si>
    <t>Source : GRECO Report (Gestion des REcrutements et Concours Report, enquêtes annuelles Bilan des recrutements dans la fonction publique de l'État, DGAFP - Département des études, des statistiques et des systèmes d’information.</t>
  </si>
  <si>
    <t>Figure V 2-3 : Nombre de recrutements externes et part des recrutements sans concours dans la FPE</t>
  </si>
  <si>
    <t>Pour répondre à des demandes spécifiques, certains concours ou voies d’accès recrutent plus de candidats que le nombre de postes offerts. Par exemple, en 2016, 1 085 candidats ont été recrutés pour 973 postes offerts aux recrutements externes sans concours.</t>
  </si>
  <si>
    <t>Lecture : En 2016, on dénombre 40 209 recrutés externes pour 41 700 départs à la retraite, soit un taux de renouvellement de 2,6 %.</t>
  </si>
  <si>
    <t>Sources :  GRECO Report (Gestion des REcrutements et Concours Report, enquêtes annuelles Bilan des recrutements dans la fonction publique de l'État, DGAFP - Département des études, des statistiques et des systèmes d’information ; FGE, Colter, DADS, Siasp, Insee; enquêtes SAE, Drees. Traitement DGAFP - Département des études, des statistiques et des systèmes d'information.</t>
  </si>
  <si>
    <r>
      <t>Services du Premier ministre</t>
    </r>
    <r>
      <rPr>
        <vertAlign val="superscript"/>
        <sz val="8"/>
        <rFont val="Arial"/>
        <family val="2"/>
      </rPr>
      <t>(3)(4)</t>
    </r>
  </si>
  <si>
    <r>
      <t>47 377</t>
    </r>
    <r>
      <rPr>
        <b/>
        <vertAlign val="superscript"/>
        <sz val="8"/>
        <color theme="1"/>
        <rFont val="Arial"/>
        <family val="2"/>
      </rPr>
      <t>(2)</t>
    </r>
  </si>
  <si>
    <r>
      <t>39 172</t>
    </r>
    <r>
      <rPr>
        <b/>
        <vertAlign val="superscript"/>
        <sz val="8"/>
        <color theme="1"/>
        <rFont val="Arial"/>
        <family val="2"/>
      </rPr>
      <t>(2)</t>
    </r>
  </si>
  <si>
    <r>
      <t>36 999</t>
    </r>
    <r>
      <rPr>
        <b/>
        <vertAlign val="superscript"/>
        <sz val="8"/>
        <color theme="1"/>
        <rFont val="Arial"/>
        <family val="2"/>
      </rPr>
      <t>(2)</t>
    </r>
  </si>
  <si>
    <r>
      <t>40 209</t>
    </r>
    <r>
      <rPr>
        <b/>
        <vertAlign val="superscript"/>
        <sz val="8"/>
        <color theme="1"/>
        <rFont val="Arial"/>
        <family val="2"/>
      </rPr>
      <t>(2)</t>
    </r>
  </si>
  <si>
    <t>Source : GRECO Report (Gestion des REcrutements et Concours Report, enquêtes annuelles Bilan des recrutements dans la fonction publique de l'État, DGAFP - Département des études, des statistiques et des systèmes d’information ; Association nationale des directeurs et directeurs adjoints des centres de gestion ;  Bureau du recrutement et des concours de la Ville de Paris ; Centre d'action sociale de la Ville de Paris.</t>
  </si>
  <si>
    <t>Total postes offerts aux recrutements externes</t>
  </si>
  <si>
    <t>Postes offerts aux recrutemenst externes</t>
  </si>
  <si>
    <t xml:space="preserve">Sources : GRECO Report (Gestion des REcrutements et Concours Report, enquêtes annuelles Bilan des recrutements dans la fonction publique de l'État, DGAFP - Département des études, des statistiques et des systèmes d’information ; FGE, Colter, DADS, Siasp, Insee ; Enquête SAE, Drees, traitement DGAFP –  Département des études, des statistiques et des systèmes d’information ; Service des retraites de l'État.
</t>
  </si>
  <si>
    <t>Note: Résultats estimés pour l'année 2008, 2009 et 2011 à 2014.</t>
  </si>
  <si>
    <t>Taux de renouvellement: nombre de recrutés par voie externe rapporté à l'effectif physique des titulaires au 31 décembre.</t>
  </si>
  <si>
    <r>
      <t>Catégorie C</t>
    </r>
    <r>
      <rPr>
        <vertAlign val="superscript"/>
        <sz val="8"/>
        <rFont val="Arial"/>
        <family val="2"/>
      </rPr>
      <t>(1)</t>
    </r>
  </si>
  <si>
    <t>Brevet et sans diplôme</t>
  </si>
  <si>
    <t>(1) Les EPA à double tutelles sont rattachés dans leurs ministères d’administrations : 
 Inra et Irstea : ministère de l’Agriculture, Agroalimentaire et Forêt 
 Inria : ministères économiques et financiers : Économie, Industrie et Numérique, Finances et Comptes publics
 IRD : ministère des Affaires étrangères et Développement international
 Inserm : ministère des Affaires sociales 
 INED : ministère du Travail Emploi ET Dialogue social</t>
  </si>
  <si>
    <t>Externes avec RAEP</t>
  </si>
  <si>
    <t>Internes avec RAEP</t>
  </si>
  <si>
    <t>Externes totaux</t>
  </si>
  <si>
    <t>Externes</t>
  </si>
  <si>
    <t>Internes</t>
  </si>
  <si>
    <r>
      <t>1) Recrutements externes : concours externe, troisi</t>
    </r>
    <r>
      <rPr>
        <sz val="8"/>
        <color indexed="8"/>
        <rFont val="Arial"/>
        <family val="2"/>
      </rPr>
      <t>ème concours, et concours unique.
Lecture figure a : En 2016, la FPE a organisé 428 concours externes. Parmi ces concours, 17 comportaient une épreuve de RAEP.                                                         Lecture figure b : Les sélections internes (concours internes, examens professionnels et concours de titularisation réservés - loi Sauvadet) avec épreuve de RAEP représentent 46,4 % de l’ensemble des sélections internes en 2016.</t>
    </r>
  </si>
  <si>
    <t>Brevet</t>
  </si>
  <si>
    <t>Source : GRECO Report (Gestion des REcrutements et Concours Report), enquêtes annuelles Bilan des recrutements dans la fonction publique de l'État, DGAFP - Département des études, des statistiques et des systèmes d’information.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</si>
</sst>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 _€_-;\-* #,##0\ _€_-;_-* &quot;-&quot;??\ _€_-;_-@_-"/>
    <numFmt numFmtId="165" formatCode="0.0"/>
    <numFmt numFmtId="166" formatCode="#,##0.0"/>
    <numFmt numFmtId="167" formatCode="0.0%"/>
    <numFmt numFmtId="168" formatCode="#,##0.000"/>
    <numFmt numFmtId="169" formatCode="_-* #,##0.0\ _€_-;\-* #,##0.0\ _€_-;_-* &quot;-&quot;?\ _€_-;_-@_-"/>
    <numFmt numFmtId="170" formatCode="#,##0_ ;\-#,##0\ "/>
  </numFmts>
  <fonts count="48" x14ac:knownFonts="1">
    <font>
      <sz val="11"/>
      <color theme="1"/>
      <name val="Calibri"/>
      <family val="2"/>
      <scheme val="minor"/>
    </font>
    <font>
      <sz val="11"/>
      <color indexed="8"/>
      <name val="Calibri"/>
      <family val="2"/>
    </font>
    <font>
      <sz val="8"/>
      <name val="Arial"/>
      <family val="2"/>
    </font>
    <font>
      <b/>
      <sz val="8"/>
      <name val="Arial"/>
      <family val="2"/>
    </font>
    <font>
      <b/>
      <sz val="10"/>
      <name val="Arial"/>
      <family val="2"/>
    </font>
    <font>
      <b/>
      <sz val="6.5"/>
      <name val="Arial"/>
      <family val="2"/>
    </font>
    <font>
      <b/>
      <sz val="7"/>
      <name val="Arial"/>
      <family val="2"/>
    </font>
    <font>
      <sz val="7"/>
      <name val="Arial"/>
      <family val="2"/>
    </font>
    <font>
      <sz val="6.5"/>
      <name val="Arial"/>
      <family val="2"/>
    </font>
    <font>
      <i/>
      <sz val="6.5"/>
      <name val="Arial"/>
      <family val="2"/>
    </font>
    <font>
      <i/>
      <sz val="8"/>
      <name val="Arial"/>
      <family val="2"/>
    </font>
    <font>
      <sz val="10"/>
      <name val="Arial"/>
      <family val="2"/>
    </font>
    <font>
      <i/>
      <sz val="10"/>
      <name val="Arial"/>
      <family val="2"/>
    </font>
    <font>
      <b/>
      <sz val="9"/>
      <name val="Arial"/>
      <family val="2"/>
    </font>
    <font>
      <sz val="8"/>
      <name val="Calibri"/>
      <family val="2"/>
    </font>
    <font>
      <vertAlign val="superscript"/>
      <sz val="11"/>
      <color indexed="8"/>
      <name val="Calibri"/>
      <family val="2"/>
    </font>
    <font>
      <b/>
      <sz val="10"/>
      <color indexed="8"/>
      <name val="Arial"/>
      <family val="2"/>
    </font>
    <font>
      <sz val="11"/>
      <color indexed="8"/>
      <name val="Calibri"/>
      <family val="2"/>
    </font>
    <font>
      <sz val="9"/>
      <name val="Arial"/>
      <family val="2"/>
    </font>
    <font>
      <i/>
      <vertAlign val="superscript"/>
      <sz val="8"/>
      <color indexed="8"/>
      <name val="Arial"/>
      <family val="2"/>
    </font>
    <font>
      <b/>
      <sz val="10"/>
      <name val="Calibri"/>
      <family val="2"/>
    </font>
    <font>
      <b/>
      <sz val="10"/>
      <color indexed="8"/>
      <name val="Calibri"/>
      <family val="2"/>
    </font>
    <font>
      <sz val="8"/>
      <color indexed="8"/>
      <name val="Arial"/>
      <family val="2"/>
    </font>
    <font>
      <vertAlign val="superscript"/>
      <sz val="8"/>
      <name val="Arial"/>
      <family val="2"/>
    </font>
    <font>
      <b/>
      <vertAlign val="superscript"/>
      <sz val="10"/>
      <name val="Arial"/>
      <family val="2"/>
    </font>
    <font>
      <i/>
      <sz val="9"/>
      <name val="Arial"/>
      <family val="2"/>
    </font>
    <font>
      <b/>
      <sz val="9"/>
      <color indexed="8"/>
      <name val="Arial"/>
      <family val="2"/>
    </font>
    <font>
      <sz val="9"/>
      <color indexed="10"/>
      <name val="Arial"/>
      <family val="2"/>
    </font>
    <font>
      <b/>
      <vertAlign val="superscript"/>
      <sz val="8"/>
      <name val="Arial"/>
      <family val="2"/>
    </font>
    <font>
      <sz val="11"/>
      <color theme="1"/>
      <name val="Calibri"/>
      <family val="2"/>
      <scheme val="minor"/>
    </font>
    <font>
      <b/>
      <sz val="11"/>
      <color theme="1"/>
      <name val="Calibri"/>
      <family val="2"/>
      <scheme val="minor"/>
    </font>
    <font>
      <sz val="8"/>
      <color theme="1"/>
      <name val="Calibri"/>
      <family val="2"/>
      <scheme val="minor"/>
    </font>
    <font>
      <sz val="8"/>
      <color theme="1"/>
      <name val="Arial"/>
      <family val="2"/>
    </font>
    <font>
      <i/>
      <sz val="8"/>
      <color theme="1"/>
      <name val="Arial"/>
      <family val="2"/>
    </font>
    <font>
      <b/>
      <sz val="8"/>
      <color theme="1"/>
      <name val="Calibri"/>
      <family val="2"/>
      <scheme val="minor"/>
    </font>
    <font>
      <i/>
      <sz val="10"/>
      <color theme="1"/>
      <name val="Calibri"/>
      <family val="2"/>
      <scheme val="minor"/>
    </font>
    <font>
      <sz val="10"/>
      <color theme="1"/>
      <name val="Calibri"/>
      <family val="2"/>
      <scheme val="minor"/>
    </font>
    <font>
      <b/>
      <sz val="8"/>
      <color theme="1"/>
      <name val="Arial"/>
      <family val="2"/>
    </font>
    <font>
      <sz val="9"/>
      <color theme="1"/>
      <name val="Arial"/>
      <family val="2"/>
    </font>
    <font>
      <sz val="9"/>
      <color theme="1"/>
      <name val="Calibri"/>
      <family val="2"/>
      <scheme val="minor"/>
    </font>
    <font>
      <i/>
      <sz val="11"/>
      <color theme="1"/>
      <name val="Calibri"/>
      <family val="2"/>
      <scheme val="minor"/>
    </font>
    <font>
      <b/>
      <sz val="9"/>
      <color theme="1"/>
      <name val="Arial"/>
      <family val="2"/>
    </font>
    <font>
      <b/>
      <sz val="11"/>
      <color rgb="FF000000"/>
      <name val="Arial"/>
      <family val="2"/>
    </font>
    <font>
      <sz val="11"/>
      <color rgb="FF000000"/>
      <name val="Arial"/>
      <family val="2"/>
    </font>
    <font>
      <sz val="8"/>
      <name val="Calibri"/>
      <family val="2"/>
      <scheme val="minor"/>
    </font>
    <font>
      <b/>
      <sz val="8"/>
      <name val="Calibri"/>
      <family val="2"/>
      <scheme val="minor"/>
    </font>
    <font>
      <b/>
      <vertAlign val="superscript"/>
      <sz val="8"/>
      <color theme="1"/>
      <name val="Arial"/>
      <family val="2"/>
    </font>
    <font>
      <b/>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bottom/>
      <diagonal/>
    </border>
    <border>
      <left/>
      <right/>
      <top/>
      <bottom style="thin">
        <color indexed="8"/>
      </bottom>
      <diagonal/>
    </border>
    <border>
      <left style="medium">
        <color rgb="FFC1C1C1"/>
      </left>
      <right/>
      <top/>
      <bottom/>
      <diagonal/>
    </border>
    <border>
      <left style="medium">
        <color rgb="FFC1C1C1"/>
      </left>
      <right/>
      <top style="medium">
        <color rgb="FFC1C1C1"/>
      </top>
      <bottom/>
      <diagonal/>
    </border>
    <border>
      <left/>
      <right/>
      <top style="medium">
        <color rgb="FFC1C1C1"/>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3" fontId="29" fillId="0" borderId="0" applyFont="0" applyFill="0" applyBorder="0" applyAlignment="0" applyProtection="0"/>
    <xf numFmtId="0" fontId="29" fillId="0" borderId="0"/>
    <xf numFmtId="0" fontId="17" fillId="0" borderId="0"/>
    <xf numFmtId="9" fontId="29" fillId="0" borderId="0" applyFont="0" applyFill="0" applyBorder="0" applyAlignment="0" applyProtection="0"/>
  </cellStyleXfs>
  <cellXfs count="387">
    <xf numFmtId="0" fontId="0" fillId="0" borderId="0" xfId="0"/>
    <xf numFmtId="0" fontId="6" fillId="0" borderId="0" xfId="0" applyFont="1" applyFill="1" applyBorder="1" applyAlignment="1">
      <alignment horizontal="left" wrapText="1"/>
    </xf>
    <xf numFmtId="3" fontId="6" fillId="0" borderId="0" xfId="0" applyNumberFormat="1" applyFont="1" applyFill="1" applyBorder="1" applyAlignment="1">
      <alignment horizontal="right"/>
    </xf>
    <xf numFmtId="166" fontId="9" fillId="0" borderId="0" xfId="0" applyNumberFormat="1" applyFont="1" applyFill="1" applyBorder="1"/>
    <xf numFmtId="0" fontId="2" fillId="0" borderId="0" xfId="0" applyFont="1" applyAlignment="1">
      <alignment horizontal="justify"/>
    </xf>
    <xf numFmtId="0" fontId="4" fillId="0" borderId="0" xfId="0" applyFont="1"/>
    <xf numFmtId="0" fontId="3" fillId="0" borderId="1" xfId="0" applyFont="1" applyFill="1" applyBorder="1"/>
    <xf numFmtId="3" fontId="5" fillId="0" borderId="0" xfId="0" applyNumberFormat="1" applyFont="1" applyFill="1" applyBorder="1" applyAlignment="1">
      <alignment horizontal="right"/>
    </xf>
    <xf numFmtId="0" fontId="4" fillId="0" borderId="0" xfId="0" applyFont="1" applyBorder="1" applyAlignment="1"/>
    <xf numFmtId="0" fontId="2" fillId="0" borderId="0" xfId="0" applyFont="1" applyAlignment="1"/>
    <xf numFmtId="0" fontId="0" fillId="0" borderId="0" xfId="0" applyAlignment="1">
      <alignment horizontal="left" indent="5"/>
    </xf>
    <xf numFmtId="0" fontId="12" fillId="0" borderId="0" xfId="0" applyFont="1"/>
    <xf numFmtId="0" fontId="12" fillId="0" borderId="0" xfId="0" applyFont="1" applyFill="1"/>
    <xf numFmtId="0" fontId="2" fillId="0" borderId="2" xfId="0" applyFont="1" applyFill="1" applyBorder="1"/>
    <xf numFmtId="0" fontId="2" fillId="0" borderId="2" xfId="0" applyFont="1" applyFill="1" applyBorder="1" applyAlignment="1">
      <alignment horizontal="right"/>
    </xf>
    <xf numFmtId="0" fontId="2" fillId="0" borderId="0" xfId="0" applyFont="1" applyAlignment="1">
      <alignment horizontal="justify" wrapText="1"/>
    </xf>
    <xf numFmtId="0" fontId="11" fillId="0" borderId="0" xfId="0" applyFont="1" applyAlignment="1">
      <alignment wrapText="1"/>
    </xf>
    <xf numFmtId="0" fontId="0" fillId="0" borderId="0" xfId="0" applyAlignment="1">
      <alignment wrapText="1"/>
    </xf>
    <xf numFmtId="165" fontId="0" fillId="0" borderId="2" xfId="0" applyNumberFormat="1" applyBorder="1"/>
    <xf numFmtId="0" fontId="0" fillId="0" borderId="2" xfId="0" applyBorder="1"/>
    <xf numFmtId="0" fontId="0" fillId="0" borderId="0" xfId="0" applyAlignment="1">
      <alignment horizontal="right"/>
    </xf>
    <xf numFmtId="165" fontId="0" fillId="0" borderId="0" xfId="0" applyNumberFormat="1" applyBorder="1"/>
    <xf numFmtId="0" fontId="0" fillId="0" borderId="0" xfId="0"/>
    <xf numFmtId="0" fontId="0" fillId="0" borderId="0" xfId="0" applyBorder="1"/>
    <xf numFmtId="0" fontId="2" fillId="0" borderId="0" xfId="0" applyFont="1" applyFill="1" applyBorder="1"/>
    <xf numFmtId="0" fontId="2" fillId="0" borderId="0" xfId="0" applyFont="1"/>
    <xf numFmtId="3" fontId="0" fillId="0" borderId="0" xfId="0" applyNumberFormat="1"/>
    <xf numFmtId="0" fontId="3" fillId="0" borderId="0" xfId="0" applyFont="1" applyFill="1" applyBorder="1" applyAlignment="1">
      <alignment horizontal="left"/>
    </xf>
    <xf numFmtId="3" fontId="8" fillId="0" borderId="0" xfId="0" applyNumberFormat="1" applyFont="1" applyFill="1" applyBorder="1" applyAlignment="1">
      <alignment horizontal="right" vertical="center"/>
    </xf>
    <xf numFmtId="3" fontId="5" fillId="0" borderId="0" xfId="0" applyNumberFormat="1" applyFont="1" applyBorder="1" applyAlignment="1">
      <alignment horizontal="right" vertical="center"/>
    </xf>
    <xf numFmtId="3"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2" fillId="0" borderId="0" xfId="0" applyFont="1" applyFill="1" applyBorder="1" applyAlignment="1">
      <alignment horizontal="left"/>
    </xf>
    <xf numFmtId="0" fontId="0" fillId="0" borderId="0" xfId="0" applyAlignment="1"/>
    <xf numFmtId="165" fontId="0" fillId="0" borderId="0" xfId="0" applyNumberFormat="1"/>
    <xf numFmtId="0" fontId="0" fillId="0" borderId="0" xfId="0" applyFill="1" applyBorder="1"/>
    <xf numFmtId="3" fontId="2" fillId="0" borderId="0" xfId="0" applyNumberFormat="1" applyFont="1" applyFill="1" applyBorder="1"/>
    <xf numFmtId="0" fontId="2" fillId="0" borderId="0" xfId="0" applyFont="1" applyFill="1" applyBorder="1" applyAlignment="1">
      <alignment wrapText="1"/>
    </xf>
    <xf numFmtId="0" fontId="3" fillId="0" borderId="0" xfId="0" applyFont="1" applyFill="1" applyBorder="1" applyAlignment="1">
      <alignment wrapText="1"/>
    </xf>
    <xf numFmtId="0" fontId="3" fillId="0" borderId="3" xfId="0" applyFont="1" applyFill="1" applyBorder="1"/>
    <xf numFmtId="0" fontId="2" fillId="0" borderId="1" xfId="0" applyFont="1" applyBorder="1" applyAlignment="1">
      <alignment horizontal="right"/>
    </xf>
    <xf numFmtId="0" fontId="31" fillId="0" borderId="0" xfId="0" applyFont="1" applyBorder="1" applyAlignment="1">
      <alignment wrapText="1"/>
    </xf>
    <xf numFmtId="0" fontId="0" fillId="0" borderId="0" xfId="0" applyAlignment="1">
      <alignment horizontal="center"/>
    </xf>
    <xf numFmtId="0" fontId="0" fillId="0" borderId="1" xfId="0" applyBorder="1"/>
    <xf numFmtId="3" fontId="2" fillId="2" borderId="2" xfId="0" applyNumberFormat="1" applyFont="1" applyFill="1" applyBorder="1"/>
    <xf numFmtId="3" fontId="2" fillId="2" borderId="3" xfId="0" applyNumberFormat="1" applyFont="1" applyFill="1" applyBorder="1"/>
    <xf numFmtId="3" fontId="2" fillId="2" borderId="2" xfId="0" applyNumberFormat="1" applyFont="1" applyFill="1" applyBorder="1" applyAlignment="1">
      <alignment horizontal="right"/>
    </xf>
    <xf numFmtId="1" fontId="2" fillId="2" borderId="2" xfId="0" applyNumberFormat="1" applyFont="1" applyFill="1" applyBorder="1"/>
    <xf numFmtId="1" fontId="2" fillId="2" borderId="4" xfId="0" applyNumberFormat="1" applyFont="1" applyFill="1" applyBorder="1"/>
    <xf numFmtId="3" fontId="2" fillId="2" borderId="4" xfId="0" applyNumberFormat="1" applyFont="1" applyFill="1" applyBorder="1"/>
    <xf numFmtId="3" fontId="2" fillId="2" borderId="5" xfId="0" applyNumberFormat="1" applyFont="1" applyFill="1" applyBorder="1"/>
    <xf numFmtId="0" fontId="6" fillId="0" borderId="0" xfId="0" applyFont="1" applyFill="1" applyBorder="1" applyAlignment="1">
      <alignment horizontal="right" vertical="center"/>
    </xf>
    <xf numFmtId="0" fontId="13" fillId="0" borderId="0" xfId="0" applyFont="1" applyAlignment="1">
      <alignment horizontal="justify"/>
    </xf>
    <xf numFmtId="0" fontId="30" fillId="0" borderId="2" xfId="0" applyFont="1" applyBorder="1"/>
    <xf numFmtId="3" fontId="0" fillId="0" borderId="2" xfId="0" applyNumberFormat="1" applyBorder="1"/>
    <xf numFmtId="0" fontId="31" fillId="0" borderId="0" xfId="0" applyFont="1"/>
    <xf numFmtId="0" fontId="31" fillId="0" borderId="0" xfId="0" applyFont="1" applyAlignment="1">
      <alignment horizontal="center"/>
    </xf>
    <xf numFmtId="0" fontId="2" fillId="0" borderId="0" xfId="0" applyFont="1" applyAlignment="1">
      <alignment horizontal="left"/>
    </xf>
    <xf numFmtId="3" fontId="2" fillId="2" borderId="2" xfId="0" applyNumberFormat="1" applyFont="1" applyFill="1" applyBorder="1" applyAlignment="1">
      <alignment wrapText="1"/>
    </xf>
    <xf numFmtId="3" fontId="2" fillId="2" borderId="2" xfId="0" applyNumberFormat="1" applyFont="1" applyFill="1" applyBorder="1" applyAlignment="1">
      <alignment horizontal="left" wrapText="1"/>
    </xf>
    <xf numFmtId="0" fontId="2" fillId="2" borderId="6" xfId="0" applyFont="1" applyFill="1" applyBorder="1" applyAlignment="1">
      <alignment wrapText="1"/>
    </xf>
    <xf numFmtId="0" fontId="32" fillId="0" borderId="3" xfId="0" applyFont="1" applyBorder="1"/>
    <xf numFmtId="3" fontId="32" fillId="0" borderId="0" xfId="0" applyNumberFormat="1" applyFont="1"/>
    <xf numFmtId="0" fontId="0" fillId="0" borderId="1" xfId="0" applyBorder="1" applyAlignment="1">
      <alignment horizontal="center"/>
    </xf>
    <xf numFmtId="1" fontId="2" fillId="2" borderId="2" xfId="0" applyNumberFormat="1" applyFont="1" applyFill="1" applyBorder="1" applyAlignment="1">
      <alignment horizontal="right"/>
    </xf>
    <xf numFmtId="0" fontId="31" fillId="0" borderId="0" xfId="0" applyFont="1" applyBorder="1"/>
    <xf numFmtId="0" fontId="3" fillId="0" borderId="1" xfId="0" applyFont="1" applyBorder="1"/>
    <xf numFmtId="0" fontId="31" fillId="0" borderId="1" xfId="0" applyFont="1" applyBorder="1"/>
    <xf numFmtId="0" fontId="31" fillId="0" borderId="1" xfId="0" applyFont="1" applyFill="1" applyBorder="1"/>
    <xf numFmtId="165" fontId="31" fillId="0" borderId="0" xfId="0" applyNumberFormat="1" applyFont="1"/>
    <xf numFmtId="0" fontId="10" fillId="0" borderId="0" xfId="0" applyFont="1" applyAlignment="1">
      <alignment wrapText="1"/>
    </xf>
    <xf numFmtId="0" fontId="33" fillId="0" borderId="0" xfId="0" applyFont="1" applyFill="1" applyBorder="1"/>
    <xf numFmtId="0" fontId="32" fillId="0" borderId="2" xfId="0" applyFont="1" applyBorder="1"/>
    <xf numFmtId="0" fontId="33" fillId="0" borderId="2" xfId="0" applyFont="1" applyBorder="1"/>
    <xf numFmtId="3" fontId="33" fillId="0" borderId="2" xfId="0" applyNumberFormat="1" applyFont="1" applyFill="1" applyBorder="1"/>
    <xf numFmtId="3" fontId="33" fillId="0" borderId="2" xfId="0" applyNumberFormat="1" applyFont="1" applyBorder="1"/>
    <xf numFmtId="3" fontId="32" fillId="0" borderId="2" xfId="0" applyNumberFormat="1" applyFont="1" applyBorder="1"/>
    <xf numFmtId="0" fontId="0" fillId="0" borderId="0" xfId="0" applyNumberFormat="1" applyBorder="1"/>
    <xf numFmtId="0" fontId="30" fillId="0" borderId="0" xfId="0" applyNumberFormat="1" applyFont="1" applyBorder="1"/>
    <xf numFmtId="165" fontId="31" fillId="0" borderId="7" xfId="0" applyNumberFormat="1" applyFont="1" applyBorder="1"/>
    <xf numFmtId="165" fontId="31" fillId="0" borderId="0" xfId="0" applyNumberFormat="1" applyFont="1" applyBorder="1"/>
    <xf numFmtId="0" fontId="0" fillId="0" borderId="0" xfId="0" applyFill="1"/>
    <xf numFmtId="0" fontId="34" fillId="0" borderId="1" xfId="0" applyFont="1" applyBorder="1"/>
    <xf numFmtId="0" fontId="31" fillId="0" borderId="2" xfId="0" applyFont="1" applyBorder="1"/>
    <xf numFmtId="3" fontId="32" fillId="0" borderId="0" xfId="0" applyNumberFormat="1" applyFont="1" applyFill="1"/>
    <xf numFmtId="10" fontId="0" fillId="2" borderId="2" xfId="0" applyNumberFormat="1" applyFill="1" applyBorder="1" applyAlignment="1">
      <alignment horizontal="right"/>
    </xf>
    <xf numFmtId="0" fontId="0" fillId="0" borderId="3" xfId="0" applyBorder="1"/>
    <xf numFmtId="0" fontId="30" fillId="0" borderId="0" xfId="0" applyFont="1" applyBorder="1"/>
    <xf numFmtId="0" fontId="31" fillId="0" borderId="0" xfId="0" applyFont="1" applyFill="1" applyBorder="1" applyAlignment="1">
      <alignment wrapText="1"/>
    </xf>
    <xf numFmtId="0" fontId="30" fillId="0" borderId="0" xfId="0" applyFont="1" applyFill="1" applyBorder="1"/>
    <xf numFmtId="165" fontId="30" fillId="0" borderId="0" xfId="0" applyNumberFormat="1" applyFont="1" applyBorder="1"/>
    <xf numFmtId="0" fontId="35" fillId="0" borderId="0" xfId="0" applyFont="1" applyBorder="1"/>
    <xf numFmtId="0" fontId="36" fillId="0" borderId="0" xfId="0" applyFont="1" applyBorder="1"/>
    <xf numFmtId="0" fontId="35" fillId="0" borderId="0" xfId="0" applyFont="1" applyFill="1" applyBorder="1"/>
    <xf numFmtId="3" fontId="30" fillId="0" borderId="0" xfId="0" applyNumberFormat="1" applyFont="1" applyFill="1" applyBorder="1"/>
    <xf numFmtId="165" fontId="30" fillId="0" borderId="0" xfId="0" applyNumberFormat="1" applyFont="1" applyFill="1" applyBorder="1"/>
    <xf numFmtId="165" fontId="0" fillId="0" borderId="0" xfId="0" applyNumberFormat="1" applyFill="1" applyBorder="1"/>
    <xf numFmtId="3" fontId="0" fillId="0" borderId="0" xfId="0" applyNumberFormat="1" applyFill="1" applyBorder="1"/>
    <xf numFmtId="0" fontId="0" fillId="0" borderId="0" xfId="0" applyFont="1" applyFill="1" applyBorder="1"/>
    <xf numFmtId="165" fontId="0"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Border="1" applyAlignment="1">
      <alignment horizontal="right"/>
    </xf>
    <xf numFmtId="166" fontId="0" fillId="0" borderId="0" xfId="0" applyNumberFormat="1" applyFill="1" applyBorder="1"/>
    <xf numFmtId="0" fontId="2" fillId="0" borderId="0" xfId="0" applyFont="1" applyFill="1" applyBorder="1" applyAlignment="1">
      <alignment horizontal="right"/>
    </xf>
    <xf numFmtId="0" fontId="32" fillId="0" borderId="0" xfId="0" applyFont="1" applyBorder="1" applyAlignment="1">
      <alignment vertical="center"/>
    </xf>
    <xf numFmtId="0" fontId="2" fillId="0" borderId="0" xfId="0" applyFont="1" applyFill="1" applyBorder="1" applyAlignment="1">
      <alignment vertical="center"/>
    </xf>
    <xf numFmtId="0" fontId="31" fillId="0" borderId="0" xfId="0" applyFont="1" applyBorder="1" applyAlignment="1">
      <alignment horizontal="center"/>
    </xf>
    <xf numFmtId="0" fontId="0" fillId="0" borderId="0" xfId="0" applyFill="1" applyBorder="1" applyAlignment="1"/>
    <xf numFmtId="165" fontId="31" fillId="0" borderId="0" xfId="0" applyNumberFormat="1" applyFont="1" applyBorder="1" applyAlignment="1">
      <alignment horizontal="center"/>
    </xf>
    <xf numFmtId="0" fontId="31" fillId="0" borderId="0" xfId="0" applyFont="1" applyBorder="1" applyAlignment="1"/>
    <xf numFmtId="0" fontId="31" fillId="0" borderId="0" xfId="0" applyFont="1" applyFill="1" applyBorder="1" applyAlignment="1">
      <alignment horizontal="center"/>
    </xf>
    <xf numFmtId="0" fontId="32" fillId="0" borderId="0" xfId="0" applyFont="1"/>
    <xf numFmtId="167" fontId="3" fillId="2" borderId="2" xfId="0" applyNumberFormat="1" applyFont="1" applyFill="1" applyBorder="1" applyAlignment="1"/>
    <xf numFmtId="167" fontId="3" fillId="2" borderId="4" xfId="0" applyNumberFormat="1" applyFont="1" applyFill="1" applyBorder="1" applyAlignment="1"/>
    <xf numFmtId="168" fontId="0" fillId="0" borderId="0" xfId="0" applyNumberFormat="1"/>
    <xf numFmtId="0" fontId="2" fillId="0" borderId="6" xfId="0" applyFont="1" applyFill="1" applyBorder="1" applyAlignment="1">
      <alignment vertical="center"/>
    </xf>
    <xf numFmtId="0" fontId="2" fillId="0" borderId="8" xfId="0" applyFont="1" applyFill="1" applyBorder="1" applyAlignment="1">
      <alignment vertical="center"/>
    </xf>
    <xf numFmtId="0" fontId="2" fillId="0" borderId="4" xfId="0" applyFont="1" applyFill="1" applyBorder="1" applyAlignment="1">
      <alignment vertical="center"/>
    </xf>
    <xf numFmtId="0" fontId="32" fillId="0" borderId="6" xfId="0" applyFont="1" applyBorder="1" applyAlignment="1">
      <alignment vertical="center"/>
    </xf>
    <xf numFmtId="0" fontId="32" fillId="0" borderId="8" xfId="0" applyFont="1" applyBorder="1" applyAlignment="1">
      <alignment vertical="center"/>
    </xf>
    <xf numFmtId="0" fontId="32" fillId="0" borderId="4" xfId="0" applyFont="1" applyBorder="1" applyAlignment="1">
      <alignment vertical="center"/>
    </xf>
    <xf numFmtId="0" fontId="0" fillId="0" borderId="2" xfId="0" applyFill="1" applyBorder="1"/>
    <xf numFmtId="0" fontId="0" fillId="0" borderId="0" xfId="0" applyFill="1" applyBorder="1" applyAlignment="1">
      <alignment horizontal="center"/>
    </xf>
    <xf numFmtId="0" fontId="0" fillId="0" borderId="9" xfId="0" applyBorder="1"/>
    <xf numFmtId="0" fontId="0" fillId="0" borderId="9" xfId="0" applyNumberFormat="1" applyBorder="1"/>
    <xf numFmtId="0" fontId="0" fillId="0" borderId="10" xfId="0" applyBorder="1"/>
    <xf numFmtId="0" fontId="0" fillId="0" borderId="10" xfId="0" applyNumberFormat="1" applyBorder="1"/>
    <xf numFmtId="0" fontId="0" fillId="0" borderId="11" xfId="0" applyBorder="1"/>
    <xf numFmtId="0" fontId="0" fillId="0" borderId="11" xfId="0" applyNumberForma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4" xfId="0" applyNumberFormat="1" applyBorder="1"/>
    <xf numFmtId="0" fontId="0" fillId="0" borderId="15" xfId="0" applyNumberFormat="1" applyBorder="1"/>
    <xf numFmtId="0" fontId="0" fillId="0" borderId="0" xfId="0" applyNumberFormat="1"/>
    <xf numFmtId="0" fontId="0" fillId="0" borderId="16" xfId="0" applyNumberFormat="1" applyBorder="1"/>
    <xf numFmtId="0" fontId="0" fillId="0" borderId="17" xfId="0" applyNumberFormat="1" applyBorder="1"/>
    <xf numFmtId="0" fontId="0" fillId="0" borderId="18" xfId="0" applyNumberFormat="1" applyBorder="1"/>
    <xf numFmtId="165" fontId="31" fillId="0" borderId="19" xfId="0" applyNumberFormat="1" applyFont="1" applyBorder="1"/>
    <xf numFmtId="0" fontId="4" fillId="0" borderId="0" xfId="0" applyFont="1" applyAlignment="1">
      <alignment wrapText="1"/>
    </xf>
    <xf numFmtId="0" fontId="30" fillId="0" borderId="2" xfId="0" applyFont="1" applyFill="1" applyBorder="1"/>
    <xf numFmtId="3" fontId="3" fillId="0" borderId="0" xfId="0" applyNumberFormat="1" applyFont="1" applyFill="1" applyBorder="1"/>
    <xf numFmtId="3" fontId="3" fillId="0" borderId="0" xfId="0" applyNumberFormat="1" applyFont="1" applyFill="1" applyBorder="1" applyAlignment="1">
      <alignment horizontal="right"/>
    </xf>
    <xf numFmtId="0" fontId="31" fillId="0" borderId="0" xfId="0" applyFont="1" applyFill="1" applyBorder="1"/>
    <xf numFmtId="0" fontId="32" fillId="0" borderId="2" xfId="0" applyFont="1" applyFill="1" applyBorder="1"/>
    <xf numFmtId="0" fontId="31" fillId="0" borderId="3" xfId="0" applyFont="1" applyBorder="1"/>
    <xf numFmtId="3" fontId="8" fillId="0" borderId="0" xfId="1" applyNumberFormat="1" applyFont="1" applyFill="1" applyBorder="1" applyAlignment="1">
      <alignment horizontal="center" vertical="center"/>
    </xf>
    <xf numFmtId="3" fontId="8" fillId="0" borderId="0" xfId="1" applyNumberFormat="1" applyFont="1" applyAlignment="1">
      <alignment horizontal="center" vertical="center"/>
    </xf>
    <xf numFmtId="165" fontId="8" fillId="0" borderId="0" xfId="0" applyNumberFormat="1" applyFont="1" applyAlignment="1">
      <alignment horizontal="center"/>
    </xf>
    <xf numFmtId="165" fontId="8" fillId="0" borderId="0" xfId="0" applyNumberFormat="1" applyFont="1" applyBorder="1" applyAlignment="1">
      <alignment horizontal="center"/>
    </xf>
    <xf numFmtId="3" fontId="5" fillId="0" borderId="0" xfId="1" applyNumberFormat="1" applyFont="1" applyFill="1" applyBorder="1" applyAlignment="1">
      <alignment horizontal="center"/>
    </xf>
    <xf numFmtId="165" fontId="5" fillId="0" borderId="0" xfId="0" applyNumberFormat="1" applyFont="1" applyAlignment="1">
      <alignment horizontal="center"/>
    </xf>
    <xf numFmtId="3" fontId="8" fillId="0" borderId="0" xfId="1" applyNumberFormat="1" applyFont="1" applyFill="1" applyBorder="1" applyAlignment="1">
      <alignment horizontal="center"/>
    </xf>
    <xf numFmtId="0" fontId="3" fillId="0" borderId="3" xfId="0" applyFont="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wrapText="1"/>
    </xf>
    <xf numFmtId="0" fontId="6" fillId="0" borderId="3" xfId="0" applyFont="1" applyBorder="1" applyAlignment="1">
      <alignment horizontal="center" wrapText="1"/>
    </xf>
    <xf numFmtId="0" fontId="0" fillId="0" borderId="20" xfId="0" applyBorder="1"/>
    <xf numFmtId="0" fontId="6" fillId="0" borderId="21" xfId="0" applyFont="1" applyFill="1" applyBorder="1" applyAlignment="1">
      <alignment horizontal="left" wrapText="1"/>
    </xf>
    <xf numFmtId="164" fontId="6" fillId="0" borderId="21" xfId="1" applyNumberFormat="1" applyFont="1" applyFill="1" applyBorder="1" applyAlignment="1">
      <alignment horizontal="center"/>
    </xf>
    <xf numFmtId="165" fontId="5" fillId="0" borderId="21" xfId="0" applyNumberFormat="1" applyFont="1" applyBorder="1" applyAlignment="1">
      <alignment horizontal="center"/>
    </xf>
    <xf numFmtId="1" fontId="0" fillId="0" borderId="0" xfId="0" applyNumberFormat="1"/>
    <xf numFmtId="164" fontId="0" fillId="0" borderId="0" xfId="0" applyNumberFormat="1"/>
    <xf numFmtId="169" fontId="0" fillId="0" borderId="0" xfId="0" applyNumberFormat="1"/>
    <xf numFmtId="0" fontId="17" fillId="0" borderId="0" xfId="3" applyFill="1" applyBorder="1"/>
    <xf numFmtId="0" fontId="2" fillId="0" borderId="0" xfId="3" applyFont="1" applyFill="1" applyBorder="1" applyAlignment="1">
      <alignment horizontal="left"/>
    </xf>
    <xf numFmtId="3" fontId="17" fillId="0" borderId="0" xfId="3" applyNumberFormat="1" applyFill="1" applyBorder="1"/>
    <xf numFmtId="166" fontId="17" fillId="0" borderId="0" xfId="3" applyNumberFormat="1" applyFill="1" applyBorder="1"/>
    <xf numFmtId="0" fontId="2" fillId="0" borderId="0" xfId="3" applyFont="1" applyFill="1" applyBorder="1"/>
    <xf numFmtId="164" fontId="32" fillId="2" borderId="2" xfId="1" applyNumberFormat="1" applyFont="1" applyFill="1" applyBorder="1" applyAlignment="1">
      <alignment horizontal="right"/>
    </xf>
    <xf numFmtId="3" fontId="32" fillId="2" borderId="2" xfId="0" applyNumberFormat="1" applyFont="1" applyFill="1" applyBorder="1" applyAlignment="1">
      <alignment horizontal="center"/>
    </xf>
    <xf numFmtId="10" fontId="32" fillId="2" borderId="2" xfId="0" applyNumberFormat="1" applyFont="1" applyFill="1" applyBorder="1" applyAlignment="1">
      <alignment horizontal="center"/>
    </xf>
    <xf numFmtId="164" fontId="32" fillId="2" borderId="2" xfId="1" applyNumberFormat="1" applyFont="1" applyFill="1" applyBorder="1" applyAlignment="1">
      <alignment horizontal="center"/>
    </xf>
    <xf numFmtId="0" fontId="36" fillId="2" borderId="2" xfId="0" applyFont="1" applyFill="1" applyBorder="1" applyAlignment="1">
      <alignment horizontal="center" wrapText="1"/>
    </xf>
    <xf numFmtId="165" fontId="0" fillId="0" borderId="0" xfId="0" applyNumberFormat="1" applyAlignment="1">
      <alignment horizontal="right"/>
    </xf>
    <xf numFmtId="0" fontId="38" fillId="0" borderId="0" xfId="0" applyFont="1" applyAlignment="1">
      <alignment horizontal="right" vertical="center"/>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3" borderId="10" xfId="0" applyFill="1" applyBorder="1" applyAlignment="1">
      <alignment wrapText="1"/>
    </xf>
    <xf numFmtId="165" fontId="0" fillId="3" borderId="10" xfId="0" applyNumberFormat="1" applyFill="1" applyBorder="1"/>
    <xf numFmtId="0" fontId="0" fillId="3" borderId="0" xfId="0" applyNumberFormat="1" applyFill="1" applyBorder="1"/>
    <xf numFmtId="165" fontId="0" fillId="3" borderId="0" xfId="0" applyNumberFormat="1" applyFill="1"/>
    <xf numFmtId="0" fontId="0" fillId="3" borderId="0" xfId="0" applyNumberFormat="1" applyFill="1"/>
    <xf numFmtId="0" fontId="0" fillId="0" borderId="10" xfId="0" applyFill="1" applyBorder="1" applyAlignment="1">
      <alignment wrapText="1"/>
    </xf>
    <xf numFmtId="0" fontId="0" fillId="0" borderId="10" xfId="0" applyNumberFormat="1" applyFill="1" applyBorder="1"/>
    <xf numFmtId="0" fontId="0" fillId="0" borderId="0" xfId="0" applyNumberFormat="1" applyFill="1"/>
    <xf numFmtId="165" fontId="0" fillId="0" borderId="0" xfId="0" applyNumberFormat="1" applyFill="1"/>
    <xf numFmtId="0" fontId="0" fillId="0" borderId="22" xfId="0" applyBorder="1"/>
    <xf numFmtId="0" fontId="39" fillId="0" borderId="1" xfId="0" applyFont="1" applyBorder="1"/>
    <xf numFmtId="0" fontId="18" fillId="0" borderId="1" xfId="0" applyFont="1" applyFill="1" applyBorder="1" applyAlignment="1">
      <alignment horizontal="center"/>
    </xf>
    <xf numFmtId="0" fontId="18" fillId="0" borderId="1" xfId="0" applyFont="1" applyFill="1" applyBorder="1" applyAlignment="1">
      <alignment horizontal="center" wrapText="1"/>
    </xf>
    <xf numFmtId="0" fontId="0" fillId="0" borderId="23" xfId="0" applyBorder="1"/>
    <xf numFmtId="3" fontId="0" fillId="0" borderId="2" xfId="0" applyNumberFormat="1" applyFill="1" applyBorder="1"/>
    <xf numFmtId="0" fontId="33" fillId="0" borderId="2" xfId="0" applyFont="1" applyFill="1" applyBorder="1"/>
    <xf numFmtId="0" fontId="40" fillId="0" borderId="0" xfId="0" applyFont="1" applyFill="1" applyBorder="1"/>
    <xf numFmtId="3" fontId="40" fillId="0" borderId="0" xfId="0" applyNumberFormat="1" applyFont="1" applyFill="1" applyBorder="1"/>
    <xf numFmtId="0" fontId="34" fillId="0" borderId="0" xfId="0" applyFont="1" applyFill="1" applyBorder="1" applyAlignment="1">
      <alignment wrapText="1"/>
    </xf>
    <xf numFmtId="0" fontId="34" fillId="0" borderId="1" xfId="0" applyFont="1" applyFill="1" applyBorder="1" applyAlignment="1">
      <alignment horizontal="center" wrapText="1"/>
    </xf>
    <xf numFmtId="0" fontId="32" fillId="0" borderId="22" xfId="0" applyFont="1" applyFill="1" applyBorder="1"/>
    <xf numFmtId="0" fontId="32" fillId="0" borderId="1" xfId="0" applyFont="1" applyFill="1" applyBorder="1"/>
    <xf numFmtId="165" fontId="32" fillId="0" borderId="22" xfId="0" applyNumberFormat="1" applyFont="1" applyFill="1" applyBorder="1"/>
    <xf numFmtId="165" fontId="32" fillId="0" borderId="1" xfId="0" applyNumberFormat="1" applyFont="1" applyFill="1" applyBorder="1"/>
    <xf numFmtId="0" fontId="32" fillId="0" borderId="0" xfId="0" applyFont="1" applyFill="1" applyBorder="1"/>
    <xf numFmtId="166" fontId="32" fillId="0" borderId="2" xfId="0" applyNumberFormat="1" applyFont="1" applyFill="1" applyBorder="1"/>
    <xf numFmtId="3" fontId="33" fillId="0" borderId="0" xfId="0" applyNumberFormat="1" applyFont="1" applyFill="1" applyBorder="1"/>
    <xf numFmtId="1" fontId="32" fillId="0" borderId="0" xfId="0" applyNumberFormat="1" applyFont="1" applyFill="1" applyBorder="1"/>
    <xf numFmtId="0" fontId="0" fillId="0" borderId="0" xfId="0" applyAlignment="1">
      <alignment wrapText="1"/>
    </xf>
    <xf numFmtId="0" fontId="0" fillId="0" borderId="7" xfId="0" applyBorder="1"/>
    <xf numFmtId="0" fontId="0" fillId="0" borderId="24" xfId="0" applyBorder="1"/>
    <xf numFmtId="3" fontId="0" fillId="0" borderId="3" xfId="0" applyNumberFormat="1" applyBorder="1"/>
    <xf numFmtId="0" fontId="0" fillId="0" borderId="5" xfId="0" applyBorder="1"/>
    <xf numFmtId="3" fontId="0" fillId="0" borderId="1" xfId="0" applyNumberFormat="1" applyBorder="1"/>
    <xf numFmtId="0" fontId="0" fillId="0" borderId="25" xfId="0" applyBorder="1"/>
    <xf numFmtId="0" fontId="32" fillId="0" borderId="0" xfId="0" applyFont="1" applyAlignment="1"/>
    <xf numFmtId="165" fontId="32" fillId="0" borderId="0" xfId="0" applyNumberFormat="1" applyFont="1"/>
    <xf numFmtId="0" fontId="32" fillId="0" borderId="20" xfId="0" applyFont="1" applyBorder="1" applyAlignment="1">
      <alignment wrapText="1"/>
    </xf>
    <xf numFmtId="0" fontId="32" fillId="0" borderId="20" xfId="0" applyFont="1" applyBorder="1"/>
    <xf numFmtId="0" fontId="37" fillId="0" borderId="3" xfId="0" applyFont="1" applyBorder="1" applyAlignment="1">
      <alignment horizontal="right"/>
    </xf>
    <xf numFmtId="0" fontId="2" fillId="0" borderId="0" xfId="0" applyFont="1" applyAlignment="1">
      <alignment wrapText="1"/>
    </xf>
    <xf numFmtId="3" fontId="0" fillId="0" borderId="22" xfId="0" applyNumberFormat="1" applyBorder="1"/>
    <xf numFmtId="0" fontId="32" fillId="0" borderId="0" xfId="0" applyFont="1" applyAlignment="1">
      <alignment wrapText="1"/>
    </xf>
    <xf numFmtId="0" fontId="32" fillId="0" borderId="0" xfId="0" applyFont="1" applyAlignment="1">
      <alignment vertical="center"/>
    </xf>
    <xf numFmtId="0" fontId="0" fillId="0" borderId="23" xfId="0" applyFill="1" applyBorder="1"/>
    <xf numFmtId="165" fontId="31" fillId="0" borderId="2" xfId="0" applyNumberFormat="1" applyFont="1" applyBorder="1"/>
    <xf numFmtId="0" fontId="0" fillId="0" borderId="4" xfId="0" applyBorder="1"/>
    <xf numFmtId="0" fontId="32" fillId="0" borderId="0" xfId="0" applyFont="1" applyBorder="1" applyAlignment="1">
      <alignment horizontal="right"/>
    </xf>
    <xf numFmtId="0" fontId="32" fillId="0" borderId="0" xfId="0" applyFont="1" applyFill="1" applyBorder="1" applyAlignment="1"/>
    <xf numFmtId="0" fontId="31" fillId="0" borderId="7" xfId="0" applyFont="1" applyBorder="1"/>
    <xf numFmtId="0" fontId="2" fillId="0" borderId="26" xfId="0" applyFont="1" applyFill="1" applyBorder="1" applyAlignment="1">
      <alignment horizontal="right"/>
    </xf>
    <xf numFmtId="2" fontId="0" fillId="0" borderId="0" xfId="0" applyNumberFormat="1"/>
    <xf numFmtId="3" fontId="0" fillId="0" borderId="0" xfId="0" applyNumberFormat="1" applyBorder="1"/>
    <xf numFmtId="166" fontId="32" fillId="0" borderId="0" xfId="0" applyNumberFormat="1" applyFont="1" applyFill="1" applyBorder="1"/>
    <xf numFmtId="165" fontId="31" fillId="0" borderId="0" xfId="0" applyNumberFormat="1" applyFont="1" applyFill="1" applyBorder="1" applyAlignment="1">
      <alignment horizontal="center"/>
    </xf>
    <xf numFmtId="0" fontId="0" fillId="0" borderId="25" xfId="0" applyFill="1" applyBorder="1"/>
    <xf numFmtId="165" fontId="32" fillId="0" borderId="20" xfId="0" applyNumberFormat="1" applyFont="1" applyBorder="1"/>
    <xf numFmtId="9" fontId="29" fillId="0" borderId="0" xfId="4" applyFont="1" applyBorder="1"/>
    <xf numFmtId="167" fontId="29" fillId="0" borderId="0" xfId="4" applyNumberFormat="1" applyFont="1"/>
    <xf numFmtId="165" fontId="32" fillId="0" borderId="0" xfId="0" applyNumberFormat="1" applyFont="1" applyAlignment="1">
      <alignment wrapText="1"/>
    </xf>
    <xf numFmtId="0" fontId="13" fillId="0" borderId="0" xfId="0" applyFont="1" applyAlignment="1">
      <alignment horizontal="left"/>
    </xf>
    <xf numFmtId="0" fontId="39" fillId="0" borderId="0" xfId="0" applyFont="1"/>
    <xf numFmtId="0" fontId="29" fillId="0" borderId="2" xfId="1" applyNumberFormat="1" applyFont="1" applyBorder="1"/>
    <xf numFmtId="0" fontId="25" fillId="0" borderId="0" xfId="0" applyFont="1" applyAlignment="1">
      <alignment horizontal="left"/>
    </xf>
    <xf numFmtId="0" fontId="39" fillId="0" borderId="0" xfId="0" applyFont="1" applyAlignment="1">
      <alignment horizontal="left"/>
    </xf>
    <xf numFmtId="0" fontId="26" fillId="0" borderId="0" xfId="0" applyFont="1" applyAlignment="1"/>
    <xf numFmtId="0" fontId="38" fillId="0" borderId="0" xfId="0" applyFont="1"/>
    <xf numFmtId="1" fontId="41" fillId="0" borderId="2" xfId="0" applyNumberFormat="1" applyFont="1" applyBorder="1" applyAlignment="1">
      <alignment horizontal="center" vertical="center" wrapText="1"/>
    </xf>
    <xf numFmtId="0" fontId="38" fillId="0" borderId="2" xfId="0" applyFont="1" applyBorder="1"/>
    <xf numFmtId="165" fontId="38" fillId="0" borderId="2" xfId="0" applyNumberFormat="1" applyFont="1" applyBorder="1"/>
    <xf numFmtId="0" fontId="38" fillId="0" borderId="2" xfId="0" applyFont="1" applyFill="1" applyBorder="1"/>
    <xf numFmtId="1" fontId="38" fillId="0" borderId="0" xfId="0" applyNumberFormat="1" applyFont="1"/>
    <xf numFmtId="0" fontId="13" fillId="0" borderId="0" xfId="0" applyFont="1"/>
    <xf numFmtId="165" fontId="39" fillId="0" borderId="0" xfId="0" applyNumberFormat="1" applyFont="1" applyBorder="1"/>
    <xf numFmtId="0" fontId="39" fillId="0" borderId="0" xfId="0" applyNumberFormat="1" applyFont="1" applyBorder="1"/>
    <xf numFmtId="0" fontId="39" fillId="0" borderId="0" xfId="0" applyFont="1" applyBorder="1"/>
    <xf numFmtId="0" fontId="39" fillId="0" borderId="0" xfId="0" applyFont="1" applyAlignment="1"/>
    <xf numFmtId="0" fontId="39" fillId="0" borderId="2" xfId="0" applyFont="1" applyBorder="1"/>
    <xf numFmtId="0" fontId="39" fillId="0" borderId="2" xfId="0" applyFont="1" applyFill="1" applyBorder="1"/>
    <xf numFmtId="165" fontId="39" fillId="0" borderId="2" xfId="0" applyNumberFormat="1" applyFont="1" applyBorder="1"/>
    <xf numFmtId="165" fontId="39" fillId="0" borderId="2" xfId="0" applyNumberFormat="1" applyFont="1" applyFill="1" applyBorder="1"/>
    <xf numFmtId="165" fontId="39" fillId="0" borderId="0" xfId="0" applyNumberFormat="1" applyFont="1"/>
    <xf numFmtId="0" fontId="18" fillId="0" borderId="0" xfId="0" applyFont="1" applyAlignment="1">
      <alignment horizontal="left"/>
    </xf>
    <xf numFmtId="0" fontId="13" fillId="0" borderId="0" xfId="0" applyNumberFormat="1" applyFont="1" applyBorder="1"/>
    <xf numFmtId="0" fontId="13" fillId="0" borderId="0" xfId="0" applyFont="1" applyBorder="1"/>
    <xf numFmtId="0" fontId="13" fillId="0" borderId="0" xfId="0" applyNumberFormat="1" applyFont="1" applyFill="1" applyBorder="1"/>
    <xf numFmtId="0" fontId="18" fillId="0" borderId="3" xfId="0" applyFont="1" applyBorder="1"/>
    <xf numFmtId="0" fontId="18" fillId="0" borderId="3" xfId="0" applyFont="1" applyBorder="1" applyAlignment="1">
      <alignment wrapText="1"/>
    </xf>
    <xf numFmtId="0" fontId="18" fillId="0" borderId="0" xfId="0" applyFont="1" applyFill="1" applyBorder="1"/>
    <xf numFmtId="0" fontId="18" fillId="0" borderId="0" xfId="0" applyFont="1" applyBorder="1"/>
    <xf numFmtId="165" fontId="39" fillId="0" borderId="11" xfId="0" applyNumberFormat="1" applyFont="1" applyBorder="1"/>
    <xf numFmtId="0" fontId="38" fillId="0" borderId="0" xfId="0" applyFont="1" applyAlignment="1">
      <alignment horizontal="left" vertical="center"/>
    </xf>
    <xf numFmtId="0" fontId="18" fillId="0" borderId="0" xfId="0" applyFont="1" applyAlignment="1">
      <alignment horizontal="right"/>
    </xf>
    <xf numFmtId="0" fontId="39" fillId="0" borderId="0" xfId="0" applyFont="1" applyAlignment="1">
      <alignment horizontal="right"/>
    </xf>
    <xf numFmtId="0" fontId="27" fillId="0" borderId="0" xfId="0" applyFont="1"/>
    <xf numFmtId="165" fontId="27" fillId="0" borderId="0" xfId="0" applyNumberFormat="1" applyFont="1"/>
    <xf numFmtId="0" fontId="38" fillId="0" borderId="0" xfId="0" applyFont="1" applyAlignment="1"/>
    <xf numFmtId="0" fontId="18" fillId="0" borderId="0" xfId="0" applyFont="1"/>
    <xf numFmtId="0" fontId="0" fillId="0" borderId="0" xfId="0" applyNumberFormat="1" applyFill="1" applyBorder="1"/>
    <xf numFmtId="0" fontId="32" fillId="0" borderId="0" xfId="0" applyFont="1" applyBorder="1"/>
    <xf numFmtId="3" fontId="0" fillId="0" borderId="0" xfId="0" applyNumberFormat="1" applyFill="1"/>
    <xf numFmtId="0" fontId="0" fillId="0" borderId="0" xfId="0" applyAlignment="1">
      <alignment wrapText="1"/>
    </xf>
    <xf numFmtId="3" fontId="5" fillId="0" borderId="0" xfId="0" applyNumberFormat="1" applyFont="1" applyFill="1" applyBorder="1" applyAlignment="1">
      <alignment horizontal="center" vertical="center" wrapText="1"/>
    </xf>
    <xf numFmtId="3" fontId="2" fillId="0" borderId="0" xfId="0" applyNumberFormat="1" applyFont="1" applyAlignment="1">
      <alignment horizontal="justify"/>
    </xf>
    <xf numFmtId="164" fontId="2" fillId="0" borderId="0" xfId="0" applyNumberFormat="1" applyFont="1" applyAlignment="1">
      <alignment horizontal="justify"/>
    </xf>
    <xf numFmtId="0" fontId="7" fillId="0" borderId="0" xfId="0" applyFont="1" applyFill="1" applyBorder="1" applyAlignment="1">
      <alignment horizontal="left" wrapText="1" indent="2"/>
    </xf>
    <xf numFmtId="165" fontId="5" fillId="0" borderId="0" xfId="0" applyNumberFormat="1" applyFont="1" applyBorder="1" applyAlignment="1">
      <alignment horizontal="center"/>
    </xf>
    <xf numFmtId="0" fontId="6" fillId="0" borderId="27" xfId="0" applyFont="1" applyBorder="1" applyAlignment="1">
      <alignment horizontal="center" wrapText="1"/>
    </xf>
    <xf numFmtId="0" fontId="37" fillId="0" borderId="20" xfId="0" applyFont="1" applyBorder="1"/>
    <xf numFmtId="0" fontId="2" fillId="0" borderId="0" xfId="0" applyFont="1" applyFill="1" applyBorder="1" applyAlignment="1"/>
    <xf numFmtId="0" fontId="32" fillId="0" borderId="0" xfId="0" applyFont="1" applyFill="1" applyAlignment="1">
      <alignment horizontal="center" wrapText="1"/>
    </xf>
    <xf numFmtId="166" fontId="5" fillId="0" borderId="0" xfId="0" applyNumberFormat="1" applyFont="1" applyFill="1" applyBorder="1" applyAlignment="1">
      <alignment horizontal="center" vertical="center" wrapText="1"/>
    </xf>
    <xf numFmtId="0" fontId="33" fillId="0" borderId="0" xfId="0" applyFont="1" applyAlignment="1">
      <alignment horizontal="right" wrapText="1"/>
    </xf>
    <xf numFmtId="165" fontId="33" fillId="0" borderId="0" xfId="0" applyNumberFormat="1" applyFont="1" applyAlignment="1">
      <alignment wrapText="1"/>
    </xf>
    <xf numFmtId="0" fontId="38" fillId="0" borderId="0" xfId="0" applyFont="1" applyFill="1" applyBorder="1"/>
    <xf numFmtId="165" fontId="38" fillId="0" borderId="0" xfId="0" applyNumberFormat="1" applyFont="1" applyBorder="1"/>
    <xf numFmtId="0" fontId="42" fillId="0" borderId="0" xfId="0" applyFont="1" applyAlignment="1">
      <alignment horizontal="center" vertical="top" wrapText="1"/>
    </xf>
    <xf numFmtId="0" fontId="43" fillId="0" borderId="0" xfId="0" applyFont="1" applyAlignment="1">
      <alignment vertical="top" wrapText="1"/>
    </xf>
    <xf numFmtId="0" fontId="42" fillId="0" borderId="30" xfId="0" applyFont="1" applyBorder="1" applyAlignment="1">
      <alignment horizontal="center" vertical="top" wrapText="1"/>
    </xf>
    <xf numFmtId="165" fontId="43" fillId="0" borderId="0" xfId="0" applyNumberFormat="1" applyFont="1" applyAlignment="1">
      <alignment vertical="top" wrapText="1"/>
    </xf>
    <xf numFmtId="0" fontId="0" fillId="0" borderId="0" xfId="0" applyAlignment="1">
      <alignment vertical="center" wrapText="1"/>
    </xf>
    <xf numFmtId="0" fontId="0" fillId="0" borderId="0" xfId="0" applyAlignment="1">
      <alignment vertical="center"/>
    </xf>
    <xf numFmtId="0" fontId="2" fillId="0" borderId="1" xfId="0" applyFont="1" applyFill="1" applyBorder="1" applyAlignment="1">
      <alignment horizontal="right"/>
    </xf>
    <xf numFmtId="3" fontId="2" fillId="0" borderId="28" xfId="0" applyNumberFormat="1" applyFont="1" applyFill="1" applyBorder="1"/>
    <xf numFmtId="3" fontId="32" fillId="0" borderId="28" xfId="0" applyNumberFormat="1" applyFont="1" applyFill="1" applyBorder="1"/>
    <xf numFmtId="3" fontId="37" fillId="0" borderId="3" xfId="0" applyNumberFormat="1" applyFont="1" applyFill="1" applyBorder="1" applyAlignment="1">
      <alignment horizontal="right"/>
    </xf>
    <xf numFmtId="0" fontId="3" fillId="0" borderId="0" xfId="0" applyFont="1" applyFill="1" applyBorder="1"/>
    <xf numFmtId="0" fontId="32" fillId="0" borderId="3" xfId="0" applyFont="1" applyFill="1" applyBorder="1"/>
    <xf numFmtId="0" fontId="42" fillId="0" borderId="0" xfId="0" applyFont="1" applyBorder="1" applyAlignment="1">
      <alignment horizontal="center" vertical="top" wrapText="1"/>
    </xf>
    <xf numFmtId="165" fontId="44" fillId="0" borderId="26" xfId="0" applyNumberFormat="1" applyFont="1" applyBorder="1" applyAlignment="1">
      <alignment horizontal="right"/>
    </xf>
    <xf numFmtId="165" fontId="44" fillId="0" borderId="28" xfId="0" applyNumberFormat="1" applyFont="1" applyBorder="1" applyAlignment="1">
      <alignment horizontal="right"/>
    </xf>
    <xf numFmtId="166" fontId="32" fillId="0" borderId="28" xfId="0" applyNumberFormat="1" applyFont="1" applyBorder="1" applyAlignment="1">
      <alignment horizontal="right"/>
    </xf>
    <xf numFmtId="165" fontId="45" fillId="0" borderId="25" xfId="0" applyNumberFormat="1" applyFont="1" applyBorder="1" applyAlignment="1">
      <alignment horizontal="right"/>
    </xf>
    <xf numFmtId="3" fontId="32" fillId="0" borderId="0" xfId="0" applyNumberFormat="1" applyFont="1" applyFill="1" applyBorder="1"/>
    <xf numFmtId="165" fontId="31" fillId="0" borderId="24" xfId="0" applyNumberFormat="1" applyFont="1" applyBorder="1"/>
    <xf numFmtId="0" fontId="18" fillId="0" borderId="0" xfId="0" applyFont="1" applyBorder="1" applyAlignment="1">
      <alignment wrapText="1"/>
    </xf>
    <xf numFmtId="0" fontId="25" fillId="0" borderId="0" xfId="0" applyFont="1" applyBorder="1" applyAlignment="1">
      <alignment horizontal="left"/>
    </xf>
    <xf numFmtId="0" fontId="43" fillId="0" borderId="0" xfId="0" applyFont="1" applyBorder="1" applyAlignment="1">
      <alignment vertical="top" wrapText="1"/>
    </xf>
    <xf numFmtId="3" fontId="0" fillId="0" borderId="7" xfId="0" applyNumberFormat="1" applyBorder="1"/>
    <xf numFmtId="3" fontId="0" fillId="0" borderId="5" xfId="0" applyNumberFormat="1" applyBorder="1"/>
    <xf numFmtId="0" fontId="32" fillId="0" borderId="0" xfId="0" applyFont="1" applyAlignment="1">
      <alignment horizontal="left"/>
    </xf>
    <xf numFmtId="0" fontId="2" fillId="0" borderId="0" xfId="0" applyFont="1" applyFill="1" applyBorder="1" applyAlignment="1">
      <alignment horizontal="left" wrapText="1"/>
    </xf>
    <xf numFmtId="170" fontId="0" fillId="0" borderId="0" xfId="0" applyNumberFormat="1"/>
    <xf numFmtId="0" fontId="0" fillId="0" borderId="0" xfId="0"/>
    <xf numFmtId="3" fontId="37" fillId="0" borderId="3" xfId="0" applyNumberFormat="1" applyFont="1" applyBorder="1" applyAlignment="1">
      <alignment horizontal="right"/>
    </xf>
    <xf numFmtId="0" fontId="0" fillId="0" borderId="0" xfId="0"/>
    <xf numFmtId="0" fontId="18" fillId="0" borderId="36" xfId="0" applyFont="1" applyFill="1" applyBorder="1" applyAlignment="1">
      <alignment horizontal="left" wrapText="1" indent="2"/>
    </xf>
    <xf numFmtId="0" fontId="13" fillId="0" borderId="33" xfId="0" applyFont="1" applyFill="1" applyBorder="1" applyAlignment="1">
      <alignment vertical="center"/>
    </xf>
    <xf numFmtId="0" fontId="13" fillId="0" borderId="27" xfId="0" applyFont="1" applyFill="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3" fontId="18" fillId="0" borderId="0" xfId="0" applyNumberFormat="1" applyFont="1" applyFill="1" applyBorder="1" applyAlignment="1">
      <alignment horizontal="center"/>
    </xf>
    <xf numFmtId="3" fontId="18" fillId="0" borderId="0" xfId="0" applyNumberFormat="1" applyFont="1" applyBorder="1" applyAlignment="1">
      <alignment horizontal="center"/>
    </xf>
    <xf numFmtId="165" fontId="18" fillId="0" borderId="0" xfId="0" applyNumberFormat="1" applyFont="1" applyBorder="1" applyAlignment="1">
      <alignment horizontal="center"/>
    </xf>
    <xf numFmtId="165" fontId="18" fillId="0" borderId="37" xfId="0" applyNumberFormat="1" applyFont="1" applyBorder="1" applyAlignment="1">
      <alignment horizontal="center"/>
    </xf>
    <xf numFmtId="0" fontId="13" fillId="0" borderId="27" xfId="0" applyFont="1" applyFill="1" applyBorder="1" applyAlignment="1">
      <alignment horizontal="center" vertical="center"/>
    </xf>
    <xf numFmtId="3" fontId="13" fillId="0" borderId="0" xfId="0" applyNumberFormat="1" applyFont="1" applyBorder="1" applyAlignment="1">
      <alignment horizontal="center" vertical="center"/>
    </xf>
    <xf numFmtId="165" fontId="13" fillId="0" borderId="0" xfId="0" applyNumberFormat="1" applyFont="1" applyBorder="1" applyAlignment="1">
      <alignment horizontal="center" vertical="center"/>
    </xf>
    <xf numFmtId="165" fontId="13" fillId="0" borderId="37" xfId="0" applyNumberFormat="1" applyFont="1" applyBorder="1" applyAlignment="1">
      <alignment horizontal="center" vertical="center"/>
    </xf>
    <xf numFmtId="3" fontId="18" fillId="0" borderId="0" xfId="0" applyNumberFormat="1" applyFont="1" applyFill="1" applyBorder="1" applyAlignment="1">
      <alignment horizontal="center" vertical="center"/>
    </xf>
    <xf numFmtId="3" fontId="18" fillId="0" borderId="0" xfId="0" applyNumberFormat="1" applyFont="1" applyBorder="1" applyAlignment="1">
      <alignment horizontal="center" vertical="center"/>
    </xf>
    <xf numFmtId="165" fontId="18" fillId="0" borderId="0" xfId="0" applyNumberFormat="1" applyFont="1" applyBorder="1" applyAlignment="1">
      <alignment horizontal="center" vertical="center"/>
    </xf>
    <xf numFmtId="165" fontId="18" fillId="0" borderId="37" xfId="0" applyNumberFormat="1" applyFont="1" applyBorder="1" applyAlignment="1">
      <alignment horizontal="center" vertical="center"/>
    </xf>
    <xf numFmtId="0" fontId="18" fillId="0" borderId="0" xfId="0" applyFont="1" applyFill="1" applyBorder="1" applyAlignment="1">
      <alignment horizontal="center" vertical="center"/>
    </xf>
    <xf numFmtId="3" fontId="13" fillId="0" borderId="21" xfId="0" applyNumberFormat="1" applyFont="1" applyFill="1" applyBorder="1" applyAlignment="1">
      <alignment horizontal="center" vertical="center"/>
    </xf>
    <xf numFmtId="165" fontId="13" fillId="0" borderId="21" xfId="0" applyNumberFormat="1" applyFont="1" applyBorder="1" applyAlignment="1">
      <alignment horizontal="center" vertical="center"/>
    </xf>
    <xf numFmtId="165" fontId="13" fillId="0" borderId="39" xfId="0" applyNumberFormat="1" applyFont="1" applyBorder="1" applyAlignment="1">
      <alignment horizontal="center" vertical="center"/>
    </xf>
    <xf numFmtId="0" fontId="13" fillId="0" borderId="36" xfId="0" applyFont="1" applyFill="1" applyBorder="1" applyAlignment="1">
      <alignment horizontal="left" vertical="center" wrapText="1"/>
    </xf>
    <xf numFmtId="0" fontId="13" fillId="0" borderId="38" xfId="0" applyFont="1" applyFill="1" applyBorder="1" applyAlignment="1">
      <alignment horizontal="left" vertical="center" wrapText="1"/>
    </xf>
    <xf numFmtId="3" fontId="13" fillId="0" borderId="0" xfId="0" applyNumberFormat="1" applyFont="1" applyFill="1" applyBorder="1" applyAlignment="1">
      <alignment horizontal="center" vertical="center"/>
    </xf>
    <xf numFmtId="166" fontId="13" fillId="0" borderId="0" xfId="0" applyNumberFormat="1" applyFont="1" applyFill="1" applyBorder="1" applyAlignment="1">
      <alignment horizontal="center" vertical="center"/>
    </xf>
    <xf numFmtId="166" fontId="13" fillId="0" borderId="22" xfId="0" applyNumberFormat="1" applyFont="1" applyFill="1" applyBorder="1" applyAlignment="1">
      <alignment horizontal="center" vertical="center"/>
    </xf>
    <xf numFmtId="166" fontId="13" fillId="0" borderId="37" xfId="0" applyNumberFormat="1" applyFont="1" applyFill="1" applyBorder="1" applyAlignment="1">
      <alignment horizontal="center" vertical="center"/>
    </xf>
    <xf numFmtId="0" fontId="47" fillId="0" borderId="0" xfId="0" applyFont="1"/>
    <xf numFmtId="0" fontId="10" fillId="0" borderId="0" xfId="0" applyFont="1" applyAlignment="1">
      <alignment horizontal="left" wrapText="1"/>
    </xf>
    <xf numFmtId="0" fontId="33" fillId="0" borderId="0" xfId="0" applyFont="1" applyAlignment="1">
      <alignment horizontal="left" vertical="center" wrapText="1"/>
    </xf>
    <xf numFmtId="0" fontId="33" fillId="0" borderId="0" xfId="0" applyFont="1" applyAlignment="1">
      <alignment horizontal="left" wrapText="1"/>
    </xf>
    <xf numFmtId="0" fontId="33" fillId="0" borderId="0" xfId="0" applyFont="1" applyAlignment="1">
      <alignment vertical="top" wrapText="1"/>
    </xf>
    <xf numFmtId="0" fontId="0" fillId="0" borderId="0" xfId="0"/>
    <xf numFmtId="0" fontId="10" fillId="0" borderId="0" xfId="0" applyFont="1" applyFill="1" applyAlignment="1">
      <alignment horizontal="left" wrapText="1"/>
    </xf>
    <xf numFmtId="0" fontId="10" fillId="0" borderId="0" xfId="3" applyFont="1" applyFill="1" applyBorder="1" applyAlignment="1">
      <alignment wrapText="1"/>
    </xf>
    <xf numFmtId="0" fontId="10" fillId="0" borderId="0" xfId="0" applyFont="1" applyAlignment="1">
      <alignment horizontal="justify" wrapText="1"/>
    </xf>
    <xf numFmtId="0" fontId="0" fillId="0" borderId="0" xfId="0" applyAlignment="1">
      <alignment wrapText="1"/>
    </xf>
    <xf numFmtId="0" fontId="2" fillId="0" borderId="0" xfId="0" applyFont="1" applyAlignment="1">
      <alignment horizontal="left" wrapText="1"/>
    </xf>
    <xf numFmtId="0" fontId="2" fillId="0" borderId="0" xfId="0" applyFont="1" applyAlignment="1">
      <alignment horizontal="justify" wrapText="1"/>
    </xf>
    <xf numFmtId="0" fontId="11" fillId="0" borderId="0" xfId="0" applyFont="1" applyAlignment="1">
      <alignment wrapText="1"/>
    </xf>
    <xf numFmtId="0" fontId="2" fillId="0" borderId="0" xfId="0" applyFont="1" applyFill="1" applyBorder="1" applyAlignment="1">
      <alignment horizontal="center" vertical="center"/>
    </xf>
    <xf numFmtId="0" fontId="0" fillId="3" borderId="29" xfId="0" applyFill="1" applyBorder="1" applyAlignment="1">
      <alignment horizontal="center"/>
    </xf>
    <xf numFmtId="0" fontId="18"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horizontal="left" vertical="center" wrapText="1"/>
    </xf>
    <xf numFmtId="0" fontId="42" fillId="0" borderId="31" xfId="0" applyFont="1" applyBorder="1" applyAlignment="1">
      <alignment horizontal="center" vertical="top" wrapText="1"/>
    </xf>
    <xf numFmtId="0" fontId="42" fillId="0" borderId="30" xfId="0" applyFont="1" applyBorder="1" applyAlignment="1">
      <alignment horizontal="center" vertical="top" wrapText="1"/>
    </xf>
    <xf numFmtId="0" fontId="42" fillId="0" borderId="32" xfId="0" applyFont="1" applyBorder="1" applyAlignment="1">
      <alignment horizontal="center" vertical="top" wrapText="1"/>
    </xf>
    <xf numFmtId="0" fontId="43" fillId="0" borderId="0" xfId="0" applyFont="1" applyAlignment="1">
      <alignment vertical="top" wrapText="1"/>
    </xf>
    <xf numFmtId="0" fontId="32" fillId="0" borderId="0" xfId="0" applyFont="1" applyAlignment="1">
      <alignment horizontal="left" wrapText="1"/>
    </xf>
    <xf numFmtId="0" fontId="32" fillId="0" borderId="0" xfId="0" applyFont="1" applyAlignment="1">
      <alignment horizontal="left"/>
    </xf>
    <xf numFmtId="0" fontId="13" fillId="0" borderId="0" xfId="0" applyFont="1" applyAlignment="1">
      <alignment horizontal="left" wrapText="1"/>
    </xf>
    <xf numFmtId="0" fontId="33" fillId="0" borderId="0" xfId="0" applyFont="1" applyBorder="1" applyAlignment="1">
      <alignment horizontal="left" wrapText="1"/>
    </xf>
    <xf numFmtId="0" fontId="42" fillId="0" borderId="0" xfId="0" applyFont="1" applyBorder="1" applyAlignment="1">
      <alignment horizontal="center" vertical="top" wrapText="1"/>
    </xf>
    <xf numFmtId="0" fontId="2" fillId="0" borderId="0" xfId="0" applyFont="1" applyFill="1" applyBorder="1" applyAlignment="1">
      <alignment horizontal="left" wrapText="1"/>
    </xf>
    <xf numFmtId="0" fontId="2" fillId="0" borderId="5" xfId="0" applyFont="1" applyBorder="1" applyAlignment="1">
      <alignment horizontal="center"/>
    </xf>
    <xf numFmtId="0" fontId="2" fillId="0" borderId="23" xfId="0" applyFont="1" applyBorder="1" applyAlignment="1">
      <alignment horizontal="center"/>
    </xf>
    <xf numFmtId="0" fontId="32" fillId="0" borderId="0" xfId="0" applyFont="1" applyAlignment="1">
      <alignment horizontal="left" vertical="top" wrapText="1"/>
    </xf>
    <xf numFmtId="0" fontId="32" fillId="0" borderId="0" xfId="0" applyFont="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center"/>
    </xf>
  </cellXfs>
  <cellStyles count="5">
    <cellStyle name="Milliers" xfId="1" builtinId="3"/>
    <cellStyle name="Normal" xfId="0" builtinId="0"/>
    <cellStyle name="Normal 2" xfId="2"/>
    <cellStyle name="Normal 3" xfId="3"/>
    <cellStyle name="Pourcentage" xfId="4" builtinId="5"/>
  </cellStyles>
  <dxfs count="8">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52843394575676E-2"/>
          <c:y val="0.14909740449110528"/>
          <c:w val="0.82478805774278219"/>
          <c:h val="0.5993205016039661"/>
        </c:manualLayout>
      </c:layout>
      <c:areaChart>
        <c:grouping val="stacked"/>
        <c:varyColors val="0"/>
        <c:ser>
          <c:idx val="0"/>
          <c:order val="0"/>
          <c:tx>
            <c:strRef>
              <c:f>'Source Figure V 2-2'!$B$5</c:f>
              <c:strCache>
                <c:ptCount val="1"/>
                <c:pt idx="0">
                  <c:v>Postes offerts sur concours</c:v>
                </c:pt>
              </c:strCache>
            </c:strRef>
          </c:tx>
          <c:spPr>
            <a:pattFill prst="pct30">
              <a:fgClr>
                <a:schemeClr val="accent1"/>
              </a:fgClr>
              <a:bgClr>
                <a:schemeClr val="bg1"/>
              </a:bgClr>
            </a:pattFill>
          </c:spPr>
          <c:cat>
            <c:numRef>
              <c:f>'Source Figure V 2-2'!$C$4:$O$4</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'Source Figure V 2-2'!$C$5:$O$5</c:f>
              <c:numCache>
                <c:formatCode>#,##0</c:formatCode>
                <c:ptCount val="13"/>
                <c:pt idx="0">
                  <c:v>6676</c:v>
                </c:pt>
                <c:pt idx="1">
                  <c:v>6148</c:v>
                </c:pt>
                <c:pt idx="2">
                  <c:v>2756</c:v>
                </c:pt>
                <c:pt idx="3">
                  <c:v>2537</c:v>
                </c:pt>
                <c:pt idx="4">
                  <c:v>3542</c:v>
                </c:pt>
                <c:pt idx="5">
                  <c:v>3131</c:v>
                </c:pt>
                <c:pt idx="6">
                  <c:v>3428</c:v>
                </c:pt>
                <c:pt idx="7">
                  <c:v>2303</c:v>
                </c:pt>
                <c:pt idx="8">
                  <c:v>2128</c:v>
                </c:pt>
                <c:pt idx="9">
                  <c:v>1995</c:v>
                </c:pt>
                <c:pt idx="10">
                  <c:v>3262</c:v>
                </c:pt>
                <c:pt idx="11" formatCode="General">
                  <c:v>3325</c:v>
                </c:pt>
                <c:pt idx="12">
                  <c:v>4137</c:v>
                </c:pt>
              </c:numCache>
            </c:numRef>
          </c:val>
        </c:ser>
        <c:ser>
          <c:idx val="1"/>
          <c:order val="1"/>
          <c:tx>
            <c:strRef>
              <c:f>'Source Figure V 2-2'!$B$6</c:f>
              <c:strCache>
                <c:ptCount val="1"/>
                <c:pt idx="0">
                  <c:v>Postes offerts sans concours (hors Pacte)</c:v>
                </c:pt>
              </c:strCache>
            </c:strRef>
          </c:tx>
          <c:spPr>
            <a:solidFill>
              <a:srgbClr val="FFFF00"/>
            </a:solidFill>
          </c:spPr>
          <c:cat>
            <c:numRef>
              <c:f>'Source Figure V 2-2'!$C$4:$O$4</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'Source Figure V 2-2'!$C$6:$O$6</c:f>
              <c:numCache>
                <c:formatCode>#,##0</c:formatCode>
                <c:ptCount val="13"/>
                <c:pt idx="0">
                  <c:v>2908</c:v>
                </c:pt>
                <c:pt idx="1">
                  <c:v>2878</c:v>
                </c:pt>
                <c:pt idx="2">
                  <c:v>194</c:v>
                </c:pt>
                <c:pt idx="3">
                  <c:v>616</c:v>
                </c:pt>
                <c:pt idx="4">
                  <c:v>1884</c:v>
                </c:pt>
                <c:pt idx="5">
                  <c:v>1114</c:v>
                </c:pt>
                <c:pt idx="6">
                  <c:v>1243</c:v>
                </c:pt>
                <c:pt idx="7">
                  <c:v>1168</c:v>
                </c:pt>
                <c:pt idx="8">
                  <c:v>1118</c:v>
                </c:pt>
                <c:pt idx="9">
                  <c:v>1049</c:v>
                </c:pt>
                <c:pt idx="10">
                  <c:v>1225</c:v>
                </c:pt>
                <c:pt idx="11" formatCode="General">
                  <c:v>566</c:v>
                </c:pt>
                <c:pt idx="12">
                  <c:v>973</c:v>
                </c:pt>
              </c:numCache>
            </c:numRef>
          </c:val>
        </c:ser>
        <c:ser>
          <c:idx val="2"/>
          <c:order val="2"/>
          <c:tx>
            <c:strRef>
              <c:f>'Source Figure V 2-2'!$B$7</c:f>
              <c:strCache>
                <c:ptCount val="1"/>
                <c:pt idx="0">
                  <c:v>Pacte</c:v>
                </c:pt>
              </c:strCache>
            </c:strRef>
          </c:tx>
          <c:spPr>
            <a:blipFill>
              <a:blip xmlns:r="http://schemas.openxmlformats.org/officeDocument/2006/relationships" r:embed="rId1"/>
              <a:tile tx="0" ty="0" sx="100000" sy="100000" flip="none" algn="tl"/>
            </a:blipFill>
            <a:ln w="25400">
              <a:noFill/>
            </a:ln>
          </c:spPr>
          <c:cat>
            <c:numRef>
              <c:f>'Source Figure V 2-2'!$C$4:$O$4</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'Source Figure V 2-2'!$C$7:$O$7</c:f>
              <c:numCache>
                <c:formatCode>#,##0</c:formatCode>
                <c:ptCount val="13"/>
                <c:pt idx="1">
                  <c:v>80</c:v>
                </c:pt>
                <c:pt idx="2">
                  <c:v>413</c:v>
                </c:pt>
                <c:pt idx="3">
                  <c:v>266</c:v>
                </c:pt>
                <c:pt idx="4">
                  <c:v>688</c:v>
                </c:pt>
                <c:pt idx="5">
                  <c:v>564</c:v>
                </c:pt>
                <c:pt idx="6">
                  <c:v>397</c:v>
                </c:pt>
                <c:pt idx="7">
                  <c:v>374</c:v>
                </c:pt>
                <c:pt idx="8">
                  <c:v>364</c:v>
                </c:pt>
                <c:pt idx="9">
                  <c:v>291</c:v>
                </c:pt>
                <c:pt idx="10">
                  <c:v>274</c:v>
                </c:pt>
                <c:pt idx="11" formatCode="General">
                  <c:v>311</c:v>
                </c:pt>
                <c:pt idx="12">
                  <c:v>324</c:v>
                </c:pt>
              </c:numCache>
            </c:numRef>
          </c:val>
        </c:ser>
        <c:dLbls>
          <c:showLegendKey val="0"/>
          <c:showVal val="0"/>
          <c:showCatName val="0"/>
          <c:showSerName val="0"/>
          <c:showPercent val="0"/>
          <c:showBubbleSize val="0"/>
        </c:dLbls>
        <c:axId val="161652096"/>
        <c:axId val="162976896"/>
      </c:areaChart>
      <c:catAx>
        <c:axId val="16165209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62976896"/>
        <c:crosses val="autoZero"/>
        <c:auto val="1"/>
        <c:lblAlgn val="ctr"/>
        <c:lblOffset val="100"/>
        <c:noMultiLvlLbl val="0"/>
      </c:catAx>
      <c:valAx>
        <c:axId val="162976896"/>
        <c:scaling>
          <c:orientation val="minMax"/>
        </c:scaling>
        <c:delete val="0"/>
        <c:axPos val="l"/>
        <c:majorGridlines>
          <c:spPr>
            <a:ln>
              <a:solidFill>
                <a:schemeClr val="accent1">
                  <a:lumMod val="20000"/>
                  <a:lumOff val="80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61652096"/>
        <c:crosses val="autoZero"/>
        <c:crossBetween val="midCat"/>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Arial"/>
                <a:ea typeface="Arial"/>
                <a:cs typeface="Arial"/>
              </a:defRPr>
            </a:pPr>
            <a:r>
              <a:rPr lang="fr-FR" sz="850" b="1" i="0" u="none" strike="noStrike" baseline="0">
                <a:solidFill>
                  <a:srgbClr val="000000"/>
                </a:solidFill>
                <a:latin typeface="Arial"/>
                <a:cs typeface="Arial"/>
              </a:rPr>
              <a:t>a - Recrutement externe </a:t>
            </a:r>
            <a:r>
              <a:rPr lang="fr-FR" sz="850" b="1" i="0" u="none" strike="noStrike" baseline="30000">
                <a:solidFill>
                  <a:srgbClr val="000000"/>
                </a:solidFill>
                <a:latin typeface="Arial"/>
                <a:cs typeface="Arial"/>
              </a:rPr>
              <a:t>(1)</a:t>
            </a:r>
          </a:p>
        </c:rich>
      </c:tx>
      <c:layout>
        <c:manualLayout>
          <c:xMode val="edge"/>
          <c:yMode val="edge"/>
          <c:x val="0.34507099861728635"/>
          <c:y val="4.7619117377769637E-2"/>
        </c:manualLayout>
      </c:layout>
      <c:overlay val="0"/>
      <c:spPr>
        <a:noFill/>
        <a:ln w="25400">
          <a:noFill/>
        </a:ln>
      </c:spPr>
    </c:title>
    <c:autoTitleDeleted val="0"/>
    <c:plotArea>
      <c:layout>
        <c:manualLayout>
          <c:layoutTarget val="inner"/>
          <c:xMode val="edge"/>
          <c:yMode val="edge"/>
          <c:x val="0.10181818181818182"/>
          <c:y val="0.38918918918918921"/>
          <c:w val="0.82060606060606056"/>
          <c:h val="0.29557619198945423"/>
        </c:manualLayout>
      </c:layout>
      <c:lineChart>
        <c:grouping val="standard"/>
        <c:varyColors val="0"/>
        <c:ser>
          <c:idx val="1"/>
          <c:order val="1"/>
          <c:tx>
            <c:strRef>
              <c:f>'Source Figure V 2-E '!$B$7</c:f>
              <c:strCache>
                <c:ptCount val="1"/>
                <c:pt idx="0">
                  <c:v>Externes totaux</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8.3561627605417983E-3"/>
                  <c:y val="-3.83244471122724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0698363258422972E-2"/>
                  <c:y val="-4.394807151348233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9698111816581732E-2"/>
                  <c:y val="-4.508880336146322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5130861008304565E-2"/>
                  <c:y val="-3.225196850393706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4.6267087276550996E-2"/>
                  <c:y val="-6.446291887932618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4573966897670911E-2"/>
                  <c:y val="4.716498809741805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5.7725560330195318E-2"/>
                  <c:y val="5.62578282365867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6267087276550996E-2"/>
                  <c:y val="4.961191478972105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6.7297581493165087E-2"/>
                  <c:y val="7.441860465116279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5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2-E '!$C$5:$K$5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'Source Figure V 2-E '!$C$7:$K$7</c:f>
              <c:numCache>
                <c:formatCode>General</c:formatCode>
                <c:ptCount val="9"/>
                <c:pt idx="0">
                  <c:v>654</c:v>
                </c:pt>
                <c:pt idx="1">
                  <c:v>580</c:v>
                </c:pt>
                <c:pt idx="2">
                  <c:v>565</c:v>
                </c:pt>
                <c:pt idx="3">
                  <c:v>498</c:v>
                </c:pt>
                <c:pt idx="4">
                  <c:v>475</c:v>
                </c:pt>
                <c:pt idx="5">
                  <c:v>407</c:v>
                </c:pt>
                <c:pt idx="6">
                  <c:v>478</c:v>
                </c:pt>
                <c:pt idx="7">
                  <c:v>488</c:v>
                </c:pt>
                <c:pt idx="8">
                  <c:v>428</c:v>
                </c:pt>
              </c:numCache>
            </c:numRef>
          </c:val>
          <c:smooth val="0"/>
        </c:ser>
        <c:dLbls>
          <c:showLegendKey val="0"/>
          <c:showVal val="0"/>
          <c:showCatName val="0"/>
          <c:showSerName val="0"/>
          <c:showPercent val="0"/>
          <c:showBubbleSize val="0"/>
        </c:dLbls>
        <c:marker val="1"/>
        <c:smooth val="0"/>
        <c:axId val="161848704"/>
        <c:axId val="161932800"/>
      </c:lineChart>
      <c:lineChart>
        <c:grouping val="standard"/>
        <c:varyColors val="0"/>
        <c:ser>
          <c:idx val="0"/>
          <c:order val="0"/>
          <c:tx>
            <c:strRef>
              <c:f>'Source Figure V 2-E '!$B$6</c:f>
              <c:strCache>
                <c:ptCount val="1"/>
                <c:pt idx="0">
                  <c:v>Externes avec RAEP</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2.6620253047909544E-2"/>
                  <c:y val="-4.86465873380177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2786331042272506E-3"/>
                  <c:y val="-2.618269128914939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5099582817175451E-2"/>
                  <c:y val="-3.936537080846956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5.0423507787078665E-2"/>
                  <c:y val="4.370335103460904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4.6346241420137942E-2"/>
                  <c:y val="3.85443447476042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4.527285824287737E-2"/>
                  <c:y val="-4.163144723188671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0202020202020204E-2"/>
                  <c:y val="-3.587443946188340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7854889589905363E-2"/>
                  <c:y val="-1.860465116279069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5.4679284963196635E-2"/>
                  <c:y val="-3.720930232558139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5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2-E '!$C$5:$K$5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'Source Figure V 2-E '!$C$6:$K$6</c:f>
              <c:numCache>
                <c:formatCode>General</c:formatCode>
                <c:ptCount val="9"/>
                <c:pt idx="0">
                  <c:v>8</c:v>
                </c:pt>
                <c:pt idx="1">
                  <c:v>9</c:v>
                </c:pt>
                <c:pt idx="2">
                  <c:v>7</c:v>
                </c:pt>
                <c:pt idx="3">
                  <c:v>12</c:v>
                </c:pt>
                <c:pt idx="4">
                  <c:v>12</c:v>
                </c:pt>
                <c:pt idx="5">
                  <c:v>13</c:v>
                </c:pt>
                <c:pt idx="6">
                  <c:v>19</c:v>
                </c:pt>
                <c:pt idx="7">
                  <c:v>18</c:v>
                </c:pt>
                <c:pt idx="8">
                  <c:v>17</c:v>
                </c:pt>
              </c:numCache>
            </c:numRef>
          </c:val>
          <c:smooth val="0"/>
        </c:ser>
        <c:dLbls>
          <c:showLegendKey val="0"/>
          <c:showVal val="0"/>
          <c:showCatName val="0"/>
          <c:showSerName val="0"/>
          <c:showPercent val="0"/>
          <c:showBubbleSize val="0"/>
        </c:dLbls>
        <c:marker val="1"/>
        <c:smooth val="0"/>
        <c:axId val="161934336"/>
        <c:axId val="162480896"/>
      </c:lineChart>
      <c:catAx>
        <c:axId val="161848704"/>
        <c:scaling>
          <c:orientation val="minMax"/>
        </c:scaling>
        <c:delete val="0"/>
        <c:axPos val="b"/>
        <c:title>
          <c:tx>
            <c:rich>
              <a:bodyPr/>
              <a:lstStyle/>
              <a:p>
                <a:pPr>
                  <a:defRPr sz="475" b="0" i="0" u="none" strike="noStrike" baseline="0">
                    <a:solidFill>
                      <a:srgbClr val="000000"/>
                    </a:solidFill>
                    <a:latin typeface="Arial"/>
                    <a:ea typeface="Arial"/>
                    <a:cs typeface="Arial"/>
                  </a:defRPr>
                </a:pPr>
                <a:r>
                  <a:rPr lang="fr-FR"/>
                  <a:t>Nombre de concours</a:t>
                </a:r>
              </a:p>
            </c:rich>
          </c:tx>
          <c:layout>
            <c:manualLayout>
              <c:xMode val="edge"/>
              <c:yMode val="edge"/>
              <c:x val="2.5454515346464972E-2"/>
              <c:y val="0.2540540804492461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fr-FR"/>
          </a:p>
        </c:txPr>
        <c:crossAx val="161932800"/>
        <c:crosses val="autoZero"/>
        <c:auto val="1"/>
        <c:lblAlgn val="ctr"/>
        <c:lblOffset val="100"/>
        <c:tickLblSkip val="1"/>
        <c:tickMarkSkip val="1"/>
        <c:noMultiLvlLbl val="0"/>
      </c:catAx>
      <c:valAx>
        <c:axId val="161932800"/>
        <c:scaling>
          <c:orientation val="minMax"/>
        </c:scaling>
        <c:delete val="0"/>
        <c:axPos val="l"/>
        <c:majorGridlines>
          <c:spPr>
            <a:ln w="3175">
              <a:solidFill>
                <a:schemeClr val="bg1">
                  <a:lumMod val="95000"/>
                </a:schemeClr>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Calibri"/>
                <a:ea typeface="Calibri"/>
                <a:cs typeface="Calibri"/>
              </a:defRPr>
            </a:pPr>
            <a:endParaRPr lang="fr-FR"/>
          </a:p>
        </c:txPr>
        <c:crossAx val="161848704"/>
        <c:crosses val="autoZero"/>
        <c:crossBetween val="between"/>
      </c:valAx>
      <c:catAx>
        <c:axId val="161934336"/>
        <c:scaling>
          <c:orientation val="minMax"/>
        </c:scaling>
        <c:delete val="1"/>
        <c:axPos val="b"/>
        <c:numFmt formatCode="General" sourceLinked="1"/>
        <c:majorTickMark val="out"/>
        <c:minorTickMark val="none"/>
        <c:tickLblPos val="nextTo"/>
        <c:crossAx val="162480896"/>
        <c:crosses val="autoZero"/>
        <c:auto val="1"/>
        <c:lblAlgn val="ctr"/>
        <c:lblOffset val="100"/>
        <c:noMultiLvlLbl val="0"/>
      </c:catAx>
      <c:valAx>
        <c:axId val="162480896"/>
        <c:scaling>
          <c:orientation val="minMax"/>
        </c:scaling>
        <c:delete val="0"/>
        <c:axPos val="r"/>
        <c:numFmt formatCode="General" sourceLinked="1"/>
        <c:majorTickMark val="out"/>
        <c:minorTickMark val="none"/>
        <c:tickLblPos val="nextTo"/>
        <c:txPr>
          <a:bodyPr rot="0" vert="horz"/>
          <a:lstStyle/>
          <a:p>
            <a:pPr>
              <a:defRPr sz="500" b="0" i="0" u="none" strike="noStrike" baseline="0">
                <a:solidFill>
                  <a:srgbClr val="000000"/>
                </a:solidFill>
                <a:latin typeface="Arial"/>
                <a:ea typeface="Arial"/>
                <a:cs typeface="Arial"/>
              </a:defRPr>
            </a:pPr>
            <a:endParaRPr lang="fr-FR"/>
          </a:p>
        </c:txPr>
        <c:crossAx val="161934336"/>
        <c:crosses val="max"/>
        <c:crossBetween val="between"/>
      </c:valAx>
      <c:spPr>
        <a:solidFill>
          <a:srgbClr val="FFFFFF"/>
        </a:solidFill>
        <a:ln w="12700">
          <a:solidFill>
            <a:srgbClr val="FFFFFF"/>
          </a:solidFill>
          <a:prstDash val="solid"/>
        </a:ln>
      </c:spPr>
    </c:plotArea>
    <c:legend>
      <c:legendPos val="b"/>
      <c:layout>
        <c:manualLayout>
          <c:xMode val="edge"/>
          <c:yMode val="edge"/>
          <c:x val="0.13940535035644203"/>
          <c:y val="0.85627491912348164"/>
          <c:w val="0.72727257673232493"/>
          <c:h val="9.189183910150766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60" b="1" i="0" u="none" strike="noStrike" baseline="0">
                <a:solidFill>
                  <a:srgbClr val="000000"/>
                </a:solidFill>
                <a:latin typeface="Calibri"/>
                <a:ea typeface="Calibri"/>
                <a:cs typeface="Calibri"/>
              </a:defRPr>
            </a:pPr>
            <a:r>
              <a:rPr lang="fr-FR"/>
              <a:t>Postes d'enseignants</a:t>
            </a:r>
          </a:p>
        </c:rich>
      </c:tx>
      <c:layout/>
      <c:overlay val="0"/>
    </c:title>
    <c:autoTitleDeleted val="0"/>
    <c:plotArea>
      <c:layout>
        <c:manualLayout>
          <c:layoutTarget val="inner"/>
          <c:xMode val="edge"/>
          <c:yMode val="edge"/>
          <c:x val="8.7969016726379634E-2"/>
          <c:y val="0.15847970926711083"/>
          <c:w val="0.77585895593385013"/>
          <c:h val="0.69163587724611342"/>
        </c:manualLayout>
      </c:layout>
      <c:barChart>
        <c:barDir val="bar"/>
        <c:grouping val="clustered"/>
        <c:varyColors val="0"/>
        <c:ser>
          <c:idx val="0"/>
          <c:order val="0"/>
          <c:tx>
            <c:strRef>
              <c:f>'Source Figure V 2-11 '!$C$5</c:f>
              <c:strCache>
                <c:ptCount val="1"/>
                <c:pt idx="0">
                  <c:v>H</c:v>
                </c:pt>
              </c:strCache>
            </c:strRef>
          </c:tx>
          <c:invertIfNegative val="0"/>
          <c:dLbls>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2-11 '!$D$4:$J$4</c:f>
              <c:numCache>
                <c:formatCode>General</c:formatCode>
                <c:ptCount val="7"/>
                <c:pt idx="0">
                  <c:v>2010</c:v>
                </c:pt>
                <c:pt idx="1">
                  <c:v>2011</c:v>
                </c:pt>
                <c:pt idx="2">
                  <c:v>2012</c:v>
                </c:pt>
                <c:pt idx="3">
                  <c:v>2013</c:v>
                </c:pt>
                <c:pt idx="4">
                  <c:v>2014</c:v>
                </c:pt>
                <c:pt idx="5">
                  <c:v>2015</c:v>
                </c:pt>
                <c:pt idx="6">
                  <c:v>2016</c:v>
                </c:pt>
              </c:numCache>
            </c:numRef>
          </c:cat>
          <c:val>
            <c:numRef>
              <c:f>'Source Figure V 2-11 '!$D$5:$J$5</c:f>
              <c:numCache>
                <c:formatCode>0.0</c:formatCode>
                <c:ptCount val="7"/>
                <c:pt idx="0">
                  <c:v>27.574924748069623</c:v>
                </c:pt>
                <c:pt idx="1">
                  <c:v>33.407335907335906</c:v>
                </c:pt>
                <c:pt idx="2" formatCode="General">
                  <c:v>29.5</c:v>
                </c:pt>
                <c:pt idx="3" formatCode="General">
                  <c:v>27.5</c:v>
                </c:pt>
                <c:pt idx="4" formatCode="General">
                  <c:v>27.4</c:v>
                </c:pt>
                <c:pt idx="5" formatCode="General">
                  <c:v>28.4</c:v>
                </c:pt>
                <c:pt idx="6" formatCode="General">
                  <c:v>27.799999999999997</c:v>
                </c:pt>
              </c:numCache>
            </c:numRef>
          </c:val>
        </c:ser>
        <c:ser>
          <c:idx val="1"/>
          <c:order val="1"/>
          <c:tx>
            <c:strRef>
              <c:f>'Source Figure V 2-11 '!$C$6</c:f>
              <c:strCache>
                <c:ptCount val="1"/>
                <c:pt idx="0">
                  <c:v>F</c:v>
                </c:pt>
              </c:strCache>
            </c:strRef>
          </c:tx>
          <c:spPr>
            <a:solidFill>
              <a:schemeClr val="accent2">
                <a:lumMod val="40000"/>
                <a:lumOff val="60000"/>
              </a:schemeClr>
            </a:solidFill>
          </c:spPr>
          <c:invertIfNegative val="0"/>
          <c:dLbls>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2-11 '!$D$4:$J$4</c:f>
              <c:numCache>
                <c:formatCode>General</c:formatCode>
                <c:ptCount val="7"/>
                <c:pt idx="0">
                  <c:v>2010</c:v>
                </c:pt>
                <c:pt idx="1">
                  <c:v>2011</c:v>
                </c:pt>
                <c:pt idx="2">
                  <c:v>2012</c:v>
                </c:pt>
                <c:pt idx="3">
                  <c:v>2013</c:v>
                </c:pt>
                <c:pt idx="4">
                  <c:v>2014</c:v>
                </c:pt>
                <c:pt idx="5">
                  <c:v>2015</c:v>
                </c:pt>
                <c:pt idx="6">
                  <c:v>2016</c:v>
                </c:pt>
              </c:numCache>
            </c:numRef>
          </c:cat>
          <c:val>
            <c:numRef>
              <c:f>'Source Figure V 2-11 '!$D$6:$J$6</c:f>
              <c:numCache>
                <c:formatCode>0.0</c:formatCode>
                <c:ptCount val="7"/>
                <c:pt idx="0">
                  <c:v>72.42507525193038</c:v>
                </c:pt>
                <c:pt idx="1">
                  <c:v>66.592664092664094</c:v>
                </c:pt>
                <c:pt idx="2" formatCode="General">
                  <c:v>70.5</c:v>
                </c:pt>
                <c:pt idx="3" formatCode="General">
                  <c:v>72.5</c:v>
                </c:pt>
                <c:pt idx="4" formatCode="General">
                  <c:v>72.599999999999994</c:v>
                </c:pt>
                <c:pt idx="5" formatCode="General">
                  <c:v>71.599999999999994</c:v>
                </c:pt>
                <c:pt idx="6" formatCode="General">
                  <c:v>72.2</c:v>
                </c:pt>
              </c:numCache>
            </c:numRef>
          </c:val>
        </c:ser>
        <c:dLbls>
          <c:showLegendKey val="0"/>
          <c:showVal val="0"/>
          <c:showCatName val="0"/>
          <c:showSerName val="0"/>
          <c:showPercent val="0"/>
          <c:showBubbleSize val="0"/>
        </c:dLbls>
        <c:gapWidth val="150"/>
        <c:axId val="162749440"/>
        <c:axId val="162784000"/>
      </c:barChart>
      <c:catAx>
        <c:axId val="16274944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62784000"/>
        <c:crosses val="autoZero"/>
        <c:auto val="1"/>
        <c:lblAlgn val="ctr"/>
        <c:lblOffset val="100"/>
        <c:noMultiLvlLbl val="0"/>
      </c:catAx>
      <c:valAx>
        <c:axId val="162784000"/>
        <c:scaling>
          <c:orientation val="minMax"/>
        </c:scaling>
        <c:delete val="0"/>
        <c:axPos val="b"/>
        <c:majorGridlines>
          <c:spPr>
            <a:ln>
              <a:solidFill>
                <a:schemeClr val="accent1">
                  <a:lumMod val="20000"/>
                  <a:lumOff val="80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62749440"/>
        <c:crosses val="autoZero"/>
        <c:crossBetween val="between"/>
      </c:valAx>
    </c:plotArea>
    <c:legend>
      <c:legendPos val="r"/>
      <c:layout/>
      <c:overlay val="0"/>
      <c:txPr>
        <a:bodyPr/>
        <a:lstStyle/>
        <a:p>
          <a:pPr>
            <a:defRPr sz="82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alibri"/>
                <a:ea typeface="Calibri"/>
                <a:cs typeface="Calibri"/>
              </a:defRPr>
            </a:pPr>
            <a:r>
              <a:rPr lang="fr-FR"/>
              <a:t>Postes hors enseignants</a:t>
            </a:r>
          </a:p>
        </c:rich>
      </c:tx>
      <c:layout>
        <c:manualLayout>
          <c:xMode val="edge"/>
          <c:yMode val="edge"/>
          <c:x val="0.28001667760279969"/>
          <c:y val="4.1573817357337374E-2"/>
        </c:manualLayout>
      </c:layout>
      <c:overlay val="0"/>
    </c:title>
    <c:autoTitleDeleted val="0"/>
    <c:plotArea>
      <c:layout>
        <c:manualLayout>
          <c:layoutTarget val="inner"/>
          <c:xMode val="edge"/>
          <c:yMode val="edge"/>
          <c:x val="8.8119161427239731E-2"/>
          <c:y val="0.15095285505781755"/>
          <c:w val="0.77735827102216759"/>
          <c:h val="0.6450477690288714"/>
        </c:manualLayout>
      </c:layout>
      <c:barChart>
        <c:barDir val="bar"/>
        <c:grouping val="clustered"/>
        <c:varyColors val="0"/>
        <c:ser>
          <c:idx val="0"/>
          <c:order val="0"/>
          <c:tx>
            <c:strRef>
              <c:f>'Source Figure V 2-11 '!$C$9</c:f>
              <c:strCache>
                <c:ptCount val="1"/>
                <c:pt idx="0">
                  <c:v>H</c:v>
                </c:pt>
              </c:strCache>
            </c:strRef>
          </c:tx>
          <c:invertIfNegative val="0"/>
          <c:dLbls>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2-11 '!$D$8:$J$8</c:f>
              <c:numCache>
                <c:formatCode>General</c:formatCode>
                <c:ptCount val="7"/>
                <c:pt idx="0">
                  <c:v>2010</c:v>
                </c:pt>
                <c:pt idx="1">
                  <c:v>2011</c:v>
                </c:pt>
                <c:pt idx="2">
                  <c:v>2012</c:v>
                </c:pt>
                <c:pt idx="3">
                  <c:v>2013</c:v>
                </c:pt>
                <c:pt idx="4">
                  <c:v>2014</c:v>
                </c:pt>
                <c:pt idx="5">
                  <c:v>2015</c:v>
                </c:pt>
                <c:pt idx="6">
                  <c:v>2016</c:v>
                </c:pt>
              </c:numCache>
            </c:numRef>
          </c:cat>
          <c:val>
            <c:numRef>
              <c:f>'Source Figure V 2-11 '!$D$9:$J$9</c:f>
              <c:numCache>
                <c:formatCode>0.0</c:formatCode>
                <c:ptCount val="7"/>
                <c:pt idx="0">
                  <c:v>51.746303835440322</c:v>
                </c:pt>
                <c:pt idx="1">
                  <c:v>48.730051697010566</c:v>
                </c:pt>
                <c:pt idx="2" formatCode="General">
                  <c:v>42.2</c:v>
                </c:pt>
                <c:pt idx="3" formatCode="General">
                  <c:v>43.7</c:v>
                </c:pt>
                <c:pt idx="4" formatCode="General">
                  <c:v>41.8</c:v>
                </c:pt>
                <c:pt idx="5" formatCode="General">
                  <c:v>45.3</c:v>
                </c:pt>
                <c:pt idx="6" formatCode="General">
                  <c:v>44</c:v>
                </c:pt>
              </c:numCache>
            </c:numRef>
          </c:val>
        </c:ser>
        <c:ser>
          <c:idx val="1"/>
          <c:order val="1"/>
          <c:tx>
            <c:strRef>
              <c:f>'Source Figure V 2-11 '!$C$10</c:f>
              <c:strCache>
                <c:ptCount val="1"/>
                <c:pt idx="0">
                  <c:v>F</c:v>
                </c:pt>
              </c:strCache>
            </c:strRef>
          </c:tx>
          <c:spPr>
            <a:solidFill>
              <a:schemeClr val="accent2">
                <a:lumMod val="40000"/>
                <a:lumOff val="60000"/>
              </a:schemeClr>
            </a:solidFill>
          </c:spPr>
          <c:invertIfNegative val="0"/>
          <c:dLbls>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2-11 '!$D$8:$J$8</c:f>
              <c:numCache>
                <c:formatCode>General</c:formatCode>
                <c:ptCount val="7"/>
                <c:pt idx="0">
                  <c:v>2010</c:v>
                </c:pt>
                <c:pt idx="1">
                  <c:v>2011</c:v>
                </c:pt>
                <c:pt idx="2">
                  <c:v>2012</c:v>
                </c:pt>
                <c:pt idx="3">
                  <c:v>2013</c:v>
                </c:pt>
                <c:pt idx="4">
                  <c:v>2014</c:v>
                </c:pt>
                <c:pt idx="5">
                  <c:v>2015</c:v>
                </c:pt>
                <c:pt idx="6">
                  <c:v>2016</c:v>
                </c:pt>
              </c:numCache>
            </c:numRef>
          </c:cat>
          <c:val>
            <c:numRef>
              <c:f>'Source Figure V 2-11 '!$D$10:$J$10</c:f>
              <c:numCache>
                <c:formatCode>0.0</c:formatCode>
                <c:ptCount val="7"/>
                <c:pt idx="0">
                  <c:v>48.253696164559678</c:v>
                </c:pt>
                <c:pt idx="1">
                  <c:v>51.269948302989434</c:v>
                </c:pt>
                <c:pt idx="2" formatCode="General">
                  <c:v>57.8</c:v>
                </c:pt>
                <c:pt idx="3" formatCode="General">
                  <c:v>56.3</c:v>
                </c:pt>
                <c:pt idx="4" formatCode="General">
                  <c:v>58.2</c:v>
                </c:pt>
                <c:pt idx="5" formatCode="General">
                  <c:v>54.7</c:v>
                </c:pt>
                <c:pt idx="6" formatCode="General">
                  <c:v>56</c:v>
                </c:pt>
              </c:numCache>
            </c:numRef>
          </c:val>
        </c:ser>
        <c:dLbls>
          <c:showLegendKey val="0"/>
          <c:showVal val="0"/>
          <c:showCatName val="0"/>
          <c:showSerName val="0"/>
          <c:showPercent val="0"/>
          <c:showBubbleSize val="0"/>
        </c:dLbls>
        <c:gapWidth val="150"/>
        <c:axId val="162863360"/>
        <c:axId val="162873344"/>
      </c:barChart>
      <c:catAx>
        <c:axId val="16286336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62873344"/>
        <c:crosses val="autoZero"/>
        <c:auto val="1"/>
        <c:lblAlgn val="ctr"/>
        <c:lblOffset val="100"/>
        <c:noMultiLvlLbl val="0"/>
      </c:catAx>
      <c:valAx>
        <c:axId val="162873344"/>
        <c:scaling>
          <c:orientation val="minMax"/>
        </c:scaling>
        <c:delete val="0"/>
        <c:axPos val="b"/>
        <c:majorGridlines>
          <c:spPr>
            <a:ln>
              <a:solidFill>
                <a:schemeClr val="accent1">
                  <a:lumMod val="20000"/>
                  <a:lumOff val="80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62863360"/>
        <c:crosses val="autoZero"/>
        <c:crossBetween val="between"/>
      </c:valAx>
    </c:plotArea>
    <c:legend>
      <c:legendPos val="r"/>
      <c:layout>
        <c:manualLayout>
          <c:xMode val="edge"/>
          <c:yMode val="edge"/>
          <c:x val="0.92203357392825902"/>
          <c:y val="0.45557256047219452"/>
          <c:w val="7.796642607174098E-2"/>
          <c:h val="0.21479329168360994"/>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aseline="0"/>
              <a:t>Selon la catégorie hiérarchique</a:t>
            </a:r>
            <a:endParaRPr lang="fr-FR"/>
          </a:p>
        </c:rich>
      </c:tx>
      <c:layout>
        <c:manualLayout>
          <c:xMode val="edge"/>
          <c:yMode val="edge"/>
          <c:x val="0.20842863793696739"/>
          <c:y val="1.8604549431321084E-2"/>
        </c:manualLayout>
      </c:layout>
      <c:overlay val="1"/>
    </c:title>
    <c:autoTitleDeleted val="0"/>
    <c:plotArea>
      <c:layout>
        <c:manualLayout>
          <c:layoutTarget val="inner"/>
          <c:xMode val="edge"/>
          <c:yMode val="edge"/>
          <c:x val="9.4833647079462111E-2"/>
          <c:y val="0.1566841287696181"/>
          <c:w val="0.75678395669291343"/>
          <c:h val="0.68305878044314228"/>
        </c:manualLayout>
      </c:layout>
      <c:barChart>
        <c:barDir val="col"/>
        <c:grouping val="clustered"/>
        <c:varyColors val="0"/>
        <c:ser>
          <c:idx val="0"/>
          <c:order val="0"/>
          <c:tx>
            <c:strRef>
              <c:f>'Source Figure V 2-14'!$C$5</c:f>
              <c:strCache>
                <c:ptCount val="1"/>
                <c:pt idx="0">
                  <c:v>FPT</c:v>
                </c:pt>
              </c:strCache>
            </c:strRef>
          </c:tx>
          <c:invertIfNegative val="0"/>
          <c:dLbls>
            <c:dLbl>
              <c:idx val="0"/>
              <c:layout>
                <c:manualLayout>
                  <c:x val="0"/>
                  <c:y val="1.3267716535433072E-2"/>
                </c:manualLayout>
              </c:layout>
              <c:numFmt formatCode="#,##0.0" sourceLinked="0"/>
              <c:spPr/>
              <c:txPr>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0282776349614395E-2"/>
                  <c:y val="1.7805774278215222E-2"/>
                </c:manualLayout>
              </c:layout>
              <c:numFmt formatCode="#,##0.0" sourceLinked="0"/>
              <c:spPr/>
              <c:txPr>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2.6077763535372032E-2"/>
                </c:manualLayout>
              </c:layout>
              <c:numFmt formatCode="#,##0.0" sourceLinked="0"/>
              <c:spPr/>
              <c:txPr>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3.2937271015930207E-3"/>
                  <c:y val="2.8015748031496063E-2"/>
                </c:manualLayout>
              </c:layout>
              <c:numFmt formatCode="#,##0.0" sourceLinked="0"/>
              <c:spPr/>
              <c:txPr>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Figure V 2-14'!$B$6:$B$9</c:f>
              <c:strCache>
                <c:ptCount val="4"/>
                <c:pt idx="0">
                  <c:v>A et  A+</c:v>
                </c:pt>
                <c:pt idx="1">
                  <c:v>B</c:v>
                </c:pt>
                <c:pt idx="2">
                  <c:v>C (sur concours) </c:v>
                </c:pt>
                <c:pt idx="3">
                  <c:v>C (sans concours)(1)</c:v>
                </c:pt>
              </c:strCache>
            </c:strRef>
          </c:cat>
          <c:val>
            <c:numRef>
              <c:f>'Source Figure V 2-14'!$C$6:$C$9</c:f>
              <c:numCache>
                <c:formatCode>#,##0.0</c:formatCode>
                <c:ptCount val="4"/>
                <c:pt idx="0">
                  <c:v>7.5701447485765252</c:v>
                </c:pt>
                <c:pt idx="1">
                  <c:v>13.222885367359538</c:v>
                </c:pt>
                <c:pt idx="2">
                  <c:v>11.456403923989848</c:v>
                </c:pt>
                <c:pt idx="3">
                  <c:v>67.750565960074098</c:v>
                </c:pt>
              </c:numCache>
            </c:numRef>
          </c:val>
        </c:ser>
        <c:ser>
          <c:idx val="1"/>
          <c:order val="1"/>
          <c:tx>
            <c:strRef>
              <c:f>'Source Figure V 2-14'!$D$5</c:f>
              <c:strCache>
                <c:ptCount val="1"/>
                <c:pt idx="0">
                  <c:v>FPE </c:v>
                </c:pt>
              </c:strCache>
            </c:strRef>
          </c:tx>
          <c:invertIfNegative val="0"/>
          <c:dLbls>
            <c:dLbl>
              <c:idx val="0"/>
              <c:layout>
                <c:manualLayout>
                  <c:x val="-3.4721238251388242E-3"/>
                  <c:y val="2.3106299212598425E-2"/>
                </c:manualLayout>
              </c:layout>
              <c:numFmt formatCode="#,##0.0" sourceLinked="0"/>
              <c:spPr/>
              <c:txPr>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9444444444444441E-3"/>
                  <c:y val="2.9464689006897392E-3"/>
                </c:manualLayout>
              </c:layout>
              <c:numFmt formatCode="#,##0.0" sourceLinked="0"/>
              <c:spPr/>
              <c:txPr>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3888888888888952E-2"/>
                  <c:y val="2.274357565769395E-2"/>
                </c:manualLayout>
              </c:layout>
              <c:numFmt formatCode="#,##0.0" sourceLinked="0"/>
              <c:spPr/>
              <c:txPr>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Figure V 2-14'!$B$6:$B$9</c:f>
              <c:strCache>
                <c:ptCount val="4"/>
                <c:pt idx="0">
                  <c:v>A et  A+</c:v>
                </c:pt>
                <c:pt idx="1">
                  <c:v>B</c:v>
                </c:pt>
                <c:pt idx="2">
                  <c:v>C (sur concours) </c:v>
                </c:pt>
                <c:pt idx="3">
                  <c:v>C (sans concours)(1)</c:v>
                </c:pt>
              </c:strCache>
            </c:strRef>
          </c:cat>
          <c:val>
            <c:numRef>
              <c:f>'Source Figure V 2-14'!$D$6:$D$9</c:f>
              <c:numCache>
                <c:formatCode>#,##0.0</c:formatCode>
                <c:ptCount val="4"/>
                <c:pt idx="0">
                  <c:v>67.907682359670716</c:v>
                </c:pt>
                <c:pt idx="1">
                  <c:v>17.988510035066778</c:v>
                </c:pt>
                <c:pt idx="2">
                  <c:v>10.666766146882539</c:v>
                </c:pt>
                <c:pt idx="3">
                  <c:v>3.4370414583799649</c:v>
                </c:pt>
              </c:numCache>
            </c:numRef>
          </c:val>
        </c:ser>
        <c:dLbls>
          <c:showLegendKey val="0"/>
          <c:showVal val="0"/>
          <c:showCatName val="0"/>
          <c:showSerName val="0"/>
          <c:showPercent val="0"/>
          <c:showBubbleSize val="0"/>
        </c:dLbls>
        <c:gapWidth val="150"/>
        <c:axId val="163681408"/>
        <c:axId val="163682944"/>
      </c:barChart>
      <c:catAx>
        <c:axId val="16368140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63682944"/>
        <c:crosses val="autoZero"/>
        <c:auto val="1"/>
        <c:lblAlgn val="ctr"/>
        <c:lblOffset val="100"/>
        <c:noMultiLvlLbl val="0"/>
      </c:catAx>
      <c:valAx>
        <c:axId val="163682944"/>
        <c:scaling>
          <c:orientation val="minMax"/>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3681408"/>
        <c:crosses val="autoZero"/>
        <c:crossBetween val="between"/>
      </c:valAx>
      <c:spPr>
        <a:noFill/>
        <a:ln w="0">
          <a:solidFill>
            <a:schemeClr val="bg1">
              <a:lumMod val="95000"/>
            </a:schemeClr>
          </a:solidFill>
        </a:ln>
      </c:spPr>
    </c:plotArea>
    <c:legend>
      <c:legendPos val="r"/>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Selon</a:t>
            </a:r>
            <a:r>
              <a:rPr lang="fr-FR" baseline="0"/>
              <a:t> le </a:t>
            </a:r>
            <a:r>
              <a:rPr lang="fr-FR"/>
              <a:t>type de recrutement externe</a:t>
            </a:r>
          </a:p>
        </c:rich>
      </c:tx>
      <c:layout>
        <c:manualLayout>
          <c:xMode val="edge"/>
          <c:yMode val="edge"/>
          <c:x val="0.15214995763324859"/>
          <c:y val="6.2016622922134732E-3"/>
        </c:manualLayout>
      </c:layout>
      <c:overlay val="1"/>
    </c:title>
    <c:autoTitleDeleted val="0"/>
    <c:plotArea>
      <c:layout>
        <c:manualLayout>
          <c:layoutTarget val="inner"/>
          <c:xMode val="edge"/>
          <c:yMode val="edge"/>
          <c:x val="0.13967718602103868"/>
          <c:y val="0.15115266841644795"/>
          <c:w val="0.54632774164099052"/>
          <c:h val="0.73237722028932428"/>
        </c:manualLayout>
      </c:layout>
      <c:barChart>
        <c:barDir val="col"/>
        <c:grouping val="clustered"/>
        <c:varyColors val="0"/>
        <c:ser>
          <c:idx val="0"/>
          <c:order val="0"/>
          <c:tx>
            <c:strRef>
              <c:f>'Source Figure V 2-14'!$F$6</c:f>
              <c:strCache>
                <c:ptCount val="1"/>
                <c:pt idx="0">
                  <c:v>Sur concours</c:v>
                </c:pt>
              </c:strCache>
            </c:strRef>
          </c:tx>
          <c:invertIfNegative val="0"/>
          <c:dLbls>
            <c:dLbl>
              <c:idx val="0"/>
              <c:layout>
                <c:manualLayout>
                  <c:x val="0"/>
                  <c:y val="1.3674662760178233E-2"/>
                </c:manualLayout>
              </c:layout>
              <c:spPr/>
              <c:txPr>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7.4731123725813482E-3"/>
                </c:manualLayout>
              </c:layout>
              <c:spPr/>
              <c:txPr>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Figure V 2-14'!$G$5:$H$5</c:f>
              <c:strCache>
                <c:ptCount val="2"/>
                <c:pt idx="0">
                  <c:v>FPT</c:v>
                </c:pt>
                <c:pt idx="1">
                  <c:v>FPE</c:v>
                </c:pt>
              </c:strCache>
            </c:strRef>
          </c:cat>
          <c:val>
            <c:numRef>
              <c:f>'Source Figure V 2-14'!$G$6:$H$6</c:f>
              <c:numCache>
                <c:formatCode>0.0</c:formatCode>
                <c:ptCount val="2"/>
                <c:pt idx="0">
                  <c:v>32.249434039925909</c:v>
                </c:pt>
                <c:pt idx="1">
                  <c:v>96.562958541620034</c:v>
                </c:pt>
              </c:numCache>
            </c:numRef>
          </c:val>
        </c:ser>
        <c:ser>
          <c:idx val="1"/>
          <c:order val="1"/>
          <c:tx>
            <c:strRef>
              <c:f>'Source Figure V 2-14'!$F$7</c:f>
              <c:strCache>
                <c:ptCount val="1"/>
                <c:pt idx="0">
                  <c:v>Sans concours</c:v>
                </c:pt>
              </c:strCache>
            </c:strRef>
          </c:tx>
          <c:invertIfNegative val="0"/>
          <c:dLbls>
            <c:dLbl>
              <c:idx val="0"/>
              <c:layout>
                <c:manualLayout>
                  <c:x val="-1.4492753623188406E-2"/>
                  <c:y val="1.271561984984435E-3"/>
                </c:manualLayout>
              </c:layout>
              <c:spPr/>
              <c:txPr>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Figure V 2-14'!$G$5:$H$5</c:f>
              <c:strCache>
                <c:ptCount val="2"/>
                <c:pt idx="0">
                  <c:v>FPT</c:v>
                </c:pt>
                <c:pt idx="1">
                  <c:v>FPE</c:v>
                </c:pt>
              </c:strCache>
            </c:strRef>
          </c:cat>
          <c:val>
            <c:numRef>
              <c:f>'Source Figure V 2-14'!$G$7:$H$7</c:f>
              <c:numCache>
                <c:formatCode>0.0</c:formatCode>
                <c:ptCount val="2"/>
                <c:pt idx="0">
                  <c:v>67.750565960074098</c:v>
                </c:pt>
                <c:pt idx="1">
                  <c:v>3.4370414583799649</c:v>
                </c:pt>
              </c:numCache>
            </c:numRef>
          </c:val>
        </c:ser>
        <c:dLbls>
          <c:showLegendKey val="0"/>
          <c:showVal val="0"/>
          <c:showCatName val="0"/>
          <c:showSerName val="0"/>
          <c:showPercent val="0"/>
          <c:showBubbleSize val="0"/>
        </c:dLbls>
        <c:gapWidth val="150"/>
        <c:axId val="163919360"/>
        <c:axId val="163920896"/>
      </c:barChart>
      <c:catAx>
        <c:axId val="1639193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3920896"/>
        <c:crosses val="autoZero"/>
        <c:auto val="1"/>
        <c:lblAlgn val="ctr"/>
        <c:lblOffset val="100"/>
        <c:noMultiLvlLbl val="0"/>
      </c:catAx>
      <c:valAx>
        <c:axId val="163920896"/>
        <c:scaling>
          <c:orientation val="minMax"/>
          <c:max val="10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3919360"/>
        <c:crosses val="autoZero"/>
        <c:crossBetween val="between"/>
      </c:valAx>
    </c:plotArea>
    <c:legend>
      <c:legendPos val="r"/>
      <c:layout/>
      <c:overlay val="0"/>
      <c:txPr>
        <a:bodyPr/>
        <a:lstStyle/>
        <a:p>
          <a:pPr>
            <a:defRPr sz="73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'Source Figure V 2-15  '!$B$4</c:f>
              <c:strCache>
                <c:ptCount val="1"/>
                <c:pt idx="0">
                  <c:v>2011</c:v>
                </c:pt>
              </c:strCache>
            </c:strRef>
          </c:tx>
          <c:invertIfNegative val="0"/>
          <c:dLbls>
            <c:dLbl>
              <c:idx val="0"/>
              <c:layout>
                <c:manualLayout>
                  <c:x val="-1.3888888888888888E-2"/>
                  <c:y val="4.6296296296296294E-3"/>
                </c:manualLayout>
              </c:layout>
              <c:tx>
                <c:rich>
                  <a:bodyPr/>
                  <a:lstStyle/>
                  <a:p>
                    <a:pPr>
                      <a:defRPr sz="700" b="0" i="0" u="none" strike="noStrike" baseline="0">
                        <a:solidFill>
                          <a:srgbClr val="000000"/>
                        </a:solidFill>
                        <a:latin typeface="Arial"/>
                        <a:ea typeface="Arial"/>
                        <a:cs typeface="Arial"/>
                      </a:defRPr>
                    </a:pPr>
                    <a:r>
                      <a:rPr lang="fr-FR"/>
                      <a:t>2 848</a:t>
                    </a:r>
                  </a:p>
                </c:rich>
              </c:tx>
              <c:spPr/>
              <c:dLblPos val="outEnd"/>
              <c:showLegendKey val="0"/>
              <c:showVal val="0"/>
              <c:showCatName val="0"/>
              <c:showSerName val="0"/>
              <c:showPercent val="0"/>
              <c:showBubbleSize val="0"/>
              <c:extLst>
                <c:ext xmlns:c15="http://schemas.microsoft.com/office/drawing/2012/chart" uri="{CE6537A1-D6FC-4f65-9D91-7224C49458BB}"/>
              </c:extLst>
            </c:dLbl>
            <c:dLbl>
              <c:idx val="1"/>
              <c:layout>
                <c:manualLayout>
                  <c:x val="-6.7459692538432261E-3"/>
                  <c:y val="-9.7619376525216986E-5"/>
                </c:manualLayout>
              </c:layout>
              <c:tx>
                <c:rich>
                  <a:bodyPr/>
                  <a:lstStyle/>
                  <a:p>
                    <a:pPr>
                      <a:defRPr sz="700" b="0" i="0" u="none" strike="noStrike" baseline="0">
                        <a:solidFill>
                          <a:srgbClr val="000000"/>
                        </a:solidFill>
                        <a:latin typeface="Arial"/>
                        <a:ea typeface="Arial"/>
                        <a:cs typeface="Arial"/>
                      </a:defRPr>
                    </a:pPr>
                    <a:r>
                      <a:rPr lang="fr-FR"/>
                      <a:t>5 536</a:t>
                    </a:r>
                  </a:p>
                </c:rich>
              </c:tx>
              <c:spPr/>
              <c:dLblPos val="outEnd"/>
              <c:showLegendKey val="0"/>
              <c:showVal val="0"/>
              <c:showCatName val="0"/>
              <c:showSerName val="0"/>
              <c:showPercent val="0"/>
              <c:showBubbleSize val="0"/>
              <c:extLst>
                <c:ext xmlns:c15="http://schemas.microsoft.com/office/drawing/2012/chart" uri="{CE6537A1-D6FC-4f65-9D91-7224C49458BB}"/>
              </c:extLst>
            </c:dLbl>
            <c:dLbl>
              <c:idx val="2"/>
              <c:layout>
                <c:manualLayout>
                  <c:x val="-8.3333333333333332E-3"/>
                  <c:y val="1.3888888888888888E-2"/>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4285714285714199E-2"/>
                  <c:y val="4.4348666942947918E-3"/>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Figure V 2-15  '!$A$5:$A$8</c:f>
              <c:strCache>
                <c:ptCount val="4"/>
                <c:pt idx="0">
                  <c:v>A et A+</c:v>
                </c:pt>
                <c:pt idx="1">
                  <c:v>B</c:v>
                </c:pt>
                <c:pt idx="2">
                  <c:v>C (sur concours) </c:v>
                </c:pt>
                <c:pt idx="3">
                  <c:v>C (sans concours)</c:v>
                </c:pt>
              </c:strCache>
            </c:strRef>
          </c:cat>
          <c:val>
            <c:numRef>
              <c:f>'Source Figure V 2-15  '!$B$5:$B$8</c:f>
              <c:numCache>
                <c:formatCode>#,##0</c:formatCode>
                <c:ptCount val="4"/>
                <c:pt idx="0">
                  <c:v>2848</c:v>
                </c:pt>
                <c:pt idx="1">
                  <c:v>5536</c:v>
                </c:pt>
                <c:pt idx="2">
                  <c:v>5251</c:v>
                </c:pt>
                <c:pt idx="3">
                  <c:v>22862</c:v>
                </c:pt>
              </c:numCache>
            </c:numRef>
          </c:val>
        </c:ser>
        <c:ser>
          <c:idx val="0"/>
          <c:order val="1"/>
          <c:tx>
            <c:strRef>
              <c:f>'Source Figure V 2-15  '!$C$4</c:f>
              <c:strCache>
                <c:ptCount val="1"/>
                <c:pt idx="0">
                  <c:v>2012</c:v>
                </c:pt>
              </c:strCache>
            </c:strRef>
          </c:tx>
          <c:invertIfNegative val="0"/>
          <c:dLbls>
            <c:dLbl>
              <c:idx val="0"/>
              <c:layout>
                <c:manualLayout>
                  <c:x val="1.0317397825271841E-2"/>
                  <c:y val="-7.5097297048395267E-2"/>
                </c:manualLayout>
              </c:layout>
              <c:tx>
                <c:rich>
                  <a:bodyPr/>
                  <a:lstStyle/>
                  <a:p>
                    <a:pPr>
                      <a:defRPr sz="700" b="0" i="0" u="none" strike="noStrike" baseline="0">
                        <a:solidFill>
                          <a:srgbClr val="000000"/>
                        </a:solidFill>
                        <a:latin typeface="Arial"/>
                        <a:ea typeface="Arial"/>
                        <a:cs typeface="Arial"/>
                      </a:defRPr>
                    </a:pPr>
                    <a:r>
                      <a:rPr lang="fr-FR"/>
                      <a:t>2 502</a:t>
                    </a:r>
                  </a:p>
                </c:rich>
              </c:tx>
              <c:spPr/>
              <c:dLblPos val="outEnd"/>
              <c:showLegendKey val="0"/>
              <c:showVal val="0"/>
              <c:showCatName val="0"/>
              <c:showSerName val="0"/>
              <c:showPercent val="0"/>
              <c:showBubbleSize val="0"/>
              <c:extLst>
                <c:ext xmlns:c15="http://schemas.microsoft.com/office/drawing/2012/chart" uri="{CE6537A1-D6FC-4f65-9D91-7224C49458BB}"/>
              </c:extLst>
            </c:dLbl>
            <c:dLbl>
              <c:idx val="1"/>
              <c:layout>
                <c:manualLayout>
                  <c:x val="2.3809523809523812E-3"/>
                  <c:y val="0"/>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0718331261223927E-2"/>
                  <c:y val="-9.3080996454390566E-3"/>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1507686539182603E-2"/>
                  <c:y val="-0.10779720955933141"/>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Figure V 2-15  '!$A$5:$A$8</c:f>
              <c:strCache>
                <c:ptCount val="4"/>
                <c:pt idx="0">
                  <c:v>A et A+</c:v>
                </c:pt>
                <c:pt idx="1">
                  <c:v>B</c:v>
                </c:pt>
                <c:pt idx="2">
                  <c:v>C (sur concours) </c:v>
                </c:pt>
                <c:pt idx="3">
                  <c:v>C (sans concours)</c:v>
                </c:pt>
              </c:strCache>
            </c:strRef>
          </c:cat>
          <c:val>
            <c:numRef>
              <c:f>'Source Figure V 2-15  '!$C$5:$C$8</c:f>
              <c:numCache>
                <c:formatCode>#,##0</c:formatCode>
                <c:ptCount val="4"/>
                <c:pt idx="0">
                  <c:v>2502</c:v>
                </c:pt>
                <c:pt idx="1">
                  <c:v>4644</c:v>
                </c:pt>
                <c:pt idx="2">
                  <c:v>6375</c:v>
                </c:pt>
                <c:pt idx="3">
                  <c:v>18643</c:v>
                </c:pt>
              </c:numCache>
            </c:numRef>
          </c:val>
        </c:ser>
        <c:ser>
          <c:idx val="2"/>
          <c:order val="2"/>
          <c:tx>
            <c:strRef>
              <c:f>'Source Figure V 2-15  '!$D$4</c:f>
              <c:strCache>
                <c:ptCount val="1"/>
                <c:pt idx="0">
                  <c:v>2013</c:v>
                </c:pt>
              </c:strCache>
            </c:strRef>
          </c:tx>
          <c:invertIfNegative val="0"/>
          <c:dLbls>
            <c:dLbl>
              <c:idx val="0"/>
              <c:layout>
                <c:manualLayout>
                  <c:x val="-5.7644110275688991E-3"/>
                  <c:y val="0"/>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9.5238095238095247E-3"/>
                  <c:y val="-2.8070175438596492E-2"/>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3.2581453634085212E-3"/>
                  <c:y val="-3.2748906386701665E-2"/>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3.5714285714285712E-2"/>
                  <c:y val="-9.3567251461988306E-3"/>
                </c:manualLayout>
              </c:layout>
              <c:tx>
                <c:rich>
                  <a:bodyPr/>
                  <a:lstStyle/>
                  <a:p>
                    <a:pPr>
                      <a:defRPr sz="700" b="0" i="0" u="none" strike="noStrike" baseline="0">
                        <a:solidFill>
                          <a:srgbClr val="000000"/>
                        </a:solidFill>
                        <a:latin typeface="Arial"/>
                        <a:ea typeface="Arial"/>
                        <a:cs typeface="Arial"/>
                      </a:defRPr>
                    </a:pPr>
                    <a:r>
                      <a:rPr lang="fr-FR"/>
                      <a:t>22 235</a:t>
                    </a:r>
                  </a:p>
                </c:rich>
              </c:tx>
              <c:spPr/>
              <c:dLblPos val="outEnd"/>
              <c:showLegendKey val="0"/>
              <c:showVal val="0"/>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'Source Figure V 2-15  '!$A$5:$A$8</c:f>
              <c:strCache>
                <c:ptCount val="4"/>
                <c:pt idx="0">
                  <c:v>A et A+</c:v>
                </c:pt>
                <c:pt idx="1">
                  <c:v>B</c:v>
                </c:pt>
                <c:pt idx="2">
                  <c:v>C (sur concours) </c:v>
                </c:pt>
                <c:pt idx="3">
                  <c:v>C (sans concours)</c:v>
                </c:pt>
              </c:strCache>
            </c:strRef>
          </c:cat>
          <c:val>
            <c:numRef>
              <c:f>'Source Figure V 2-15  '!$D$5:$D$8</c:f>
              <c:numCache>
                <c:formatCode>#,##0</c:formatCode>
                <c:ptCount val="4"/>
                <c:pt idx="0">
                  <c:v>2019</c:v>
                </c:pt>
                <c:pt idx="1">
                  <c:v>5441</c:v>
                </c:pt>
                <c:pt idx="2">
                  <c:v>4950</c:v>
                </c:pt>
                <c:pt idx="3">
                  <c:v>22235</c:v>
                </c:pt>
              </c:numCache>
            </c:numRef>
          </c:val>
        </c:ser>
        <c:ser>
          <c:idx val="3"/>
          <c:order val="3"/>
          <c:tx>
            <c:strRef>
              <c:f>'Source Figure V 2-15  '!$E$4</c:f>
              <c:strCache>
                <c:ptCount val="1"/>
                <c:pt idx="0">
                  <c:v>2014</c:v>
                </c:pt>
              </c:strCache>
            </c:strRef>
          </c:tx>
          <c:invertIfNegative val="0"/>
          <c:dLbls>
            <c:dLbl>
              <c:idx val="0"/>
              <c:layout>
                <c:manualLayout>
                  <c:x val="7.5187969924812026E-3"/>
                  <c:y val="-3.6837500575585944E-7"/>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0025062656641603E-2"/>
                  <c:y val="8.5768989696134682E-17"/>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0125313283208017E-3"/>
                  <c:y val="0"/>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5060683204073176E-3"/>
                  <c:y val="0"/>
                </c:manualLayout>
              </c:layout>
              <c:spPr/>
              <c:txPr>
                <a:bodyPr/>
                <a:lstStyle/>
                <a:p>
                  <a:pPr>
                    <a:defRPr sz="7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Figure V 2-15  '!$A$5:$A$8</c:f>
              <c:strCache>
                <c:ptCount val="4"/>
                <c:pt idx="0">
                  <c:v>A et A+</c:v>
                </c:pt>
                <c:pt idx="1">
                  <c:v>B</c:v>
                </c:pt>
                <c:pt idx="2">
                  <c:v>C (sur concours) </c:v>
                </c:pt>
                <c:pt idx="3">
                  <c:v>C (sans concours)</c:v>
                </c:pt>
              </c:strCache>
            </c:strRef>
          </c:cat>
          <c:val>
            <c:numRef>
              <c:f>'Source Figure V 2-15  '!$E$5:$E$8</c:f>
              <c:numCache>
                <c:formatCode>#,##0</c:formatCode>
                <c:ptCount val="4"/>
                <c:pt idx="0">
                  <c:v>2656</c:v>
                </c:pt>
                <c:pt idx="1">
                  <c:v>4250</c:v>
                </c:pt>
                <c:pt idx="2">
                  <c:v>6592</c:v>
                </c:pt>
                <c:pt idx="3">
                  <c:v>17189</c:v>
                </c:pt>
              </c:numCache>
            </c:numRef>
          </c:val>
        </c:ser>
        <c:ser>
          <c:idx val="4"/>
          <c:order val="4"/>
          <c:tx>
            <c:strRef>
              <c:f>'Source Figure V 2-15  '!$F$4</c:f>
              <c:strCache>
                <c:ptCount val="1"/>
                <c:pt idx="0">
                  <c:v>2015</c:v>
                </c:pt>
              </c:strCache>
            </c:strRef>
          </c:tx>
          <c:invertIfNegative val="0"/>
          <c:dLbls>
            <c:dLbl>
              <c:idx val="0"/>
              <c:layout>
                <c:manualLayout>
                  <c:x val="1.2531328320802004E-2"/>
                  <c:y val="6.4780955012202421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2531328320802004E-2"/>
                  <c:y val="7.8256112722751764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0125313283208017E-3"/>
                  <c:y val="2.4651287010176361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7543859649122806E-2"/>
                  <c:y val="-3.6636736197448984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7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Figure V 2-15  '!$A$5:$A$8</c:f>
              <c:strCache>
                <c:ptCount val="4"/>
                <c:pt idx="0">
                  <c:v>A et A+</c:v>
                </c:pt>
                <c:pt idx="1">
                  <c:v>B</c:v>
                </c:pt>
                <c:pt idx="2">
                  <c:v>C (sur concours) </c:v>
                </c:pt>
                <c:pt idx="3">
                  <c:v>C (sans concours)</c:v>
                </c:pt>
              </c:strCache>
            </c:strRef>
          </c:cat>
          <c:val>
            <c:numRef>
              <c:f>'Source Figure V 2-15  '!$F$5:$F$8</c:f>
              <c:numCache>
                <c:formatCode>#,##0</c:formatCode>
                <c:ptCount val="4"/>
                <c:pt idx="0">
                  <c:v>2394</c:v>
                </c:pt>
                <c:pt idx="1">
                  <c:v>4879</c:v>
                </c:pt>
                <c:pt idx="2">
                  <c:v>5907</c:v>
                </c:pt>
                <c:pt idx="3">
                  <c:v>18156</c:v>
                </c:pt>
              </c:numCache>
            </c:numRef>
          </c:val>
        </c:ser>
        <c:ser>
          <c:idx val="5"/>
          <c:order val="5"/>
          <c:tx>
            <c:strRef>
              <c:f>'Source Figure V 2-15  '!$G$4</c:f>
              <c:strCache>
                <c:ptCount val="1"/>
                <c:pt idx="0">
                  <c:v>2016</c:v>
                </c:pt>
              </c:strCache>
            </c:strRef>
          </c:tx>
          <c:invertIfNegative val="0"/>
          <c:dLbls>
            <c:dLbl>
              <c:idx val="0"/>
              <c:layout>
                <c:manualLayout>
                  <c:x val="1.0025062656641603E-2"/>
                  <c:y val="8.8888888888888892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7.5187969924812026E-3"/>
                  <c:y val="9.8245614035087719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5062656641604009E-3"/>
                  <c:y val="1.403508771929824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2531328320802004E-2"/>
                  <c:y val="9.8245614035087719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7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'Source Figure V 2-15  '!$A$5:$A$8</c:f>
              <c:strCache>
                <c:ptCount val="4"/>
                <c:pt idx="0">
                  <c:v>A et A+</c:v>
                </c:pt>
                <c:pt idx="1">
                  <c:v>B</c:v>
                </c:pt>
                <c:pt idx="2">
                  <c:v>C (sur concours) </c:v>
                </c:pt>
                <c:pt idx="3">
                  <c:v>C (sans concours)</c:v>
                </c:pt>
              </c:strCache>
            </c:strRef>
          </c:cat>
          <c:val>
            <c:numRef>
              <c:f>'Source Figure V 2-15  '!$G$5:$G$8</c:f>
              <c:numCache>
                <c:formatCode>#,##0</c:formatCode>
                <c:ptCount val="4"/>
                <c:pt idx="0">
                  <c:v>2207</c:v>
                </c:pt>
                <c:pt idx="1">
                  <c:v>3855</c:v>
                </c:pt>
                <c:pt idx="2">
                  <c:v>3340</c:v>
                </c:pt>
                <c:pt idx="3">
                  <c:v>19710</c:v>
                </c:pt>
              </c:numCache>
            </c:numRef>
          </c:val>
        </c:ser>
        <c:dLbls>
          <c:showLegendKey val="0"/>
          <c:showVal val="0"/>
          <c:showCatName val="0"/>
          <c:showSerName val="0"/>
          <c:showPercent val="0"/>
          <c:showBubbleSize val="0"/>
        </c:dLbls>
        <c:gapWidth val="150"/>
        <c:axId val="164409728"/>
        <c:axId val="164411264"/>
      </c:barChart>
      <c:catAx>
        <c:axId val="1644097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64411264"/>
        <c:crosses val="autoZero"/>
        <c:auto val="1"/>
        <c:lblAlgn val="ctr"/>
        <c:lblOffset val="100"/>
        <c:noMultiLvlLbl val="0"/>
      </c:catAx>
      <c:valAx>
        <c:axId val="164411264"/>
        <c:scaling>
          <c:orientation val="minMax"/>
        </c:scaling>
        <c:delete val="0"/>
        <c:axPos val="l"/>
        <c:majorGridlines>
          <c:spPr>
            <a:ln>
              <a:solidFill>
                <a:schemeClr val="bg1">
                  <a:lumMod val="95000"/>
                </a:schemeClr>
              </a:solidFill>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4409728"/>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331154964007164E-2"/>
          <c:y val="5.128205128205128E-2"/>
          <c:w val="0.90322852415208121"/>
          <c:h val="0.68367931281317118"/>
        </c:manualLayout>
      </c:layout>
      <c:barChart>
        <c:barDir val="col"/>
        <c:grouping val="clustered"/>
        <c:varyColors val="0"/>
        <c:ser>
          <c:idx val="0"/>
          <c:order val="0"/>
          <c:tx>
            <c:strRef>
              <c:f>'Source Figure V 2-16 '!$D$3</c:f>
              <c:strCache>
                <c:ptCount val="1"/>
                <c:pt idx="0">
                  <c:v>FPT hors Ville de Paris</c:v>
                </c:pt>
              </c:strCache>
            </c:strRef>
          </c:tx>
          <c:invertIfNegative val="0"/>
          <c:dLbls>
            <c:dLbl>
              <c:idx val="6"/>
              <c:layout>
                <c:manualLayout>
                  <c:x val="-6.9324090121317154E-3"/>
                  <c:y val="-1.3888888888888888E-2"/>
                </c:manualLayout>
              </c:layout>
              <c:spPr/>
              <c:txPr>
                <a:bodyPr/>
                <a:lstStyle/>
                <a:p>
                  <a:pPr>
                    <a:defRPr sz="7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6.9324090121317154E-3"/>
                  <c:y val="0"/>
                </c:manualLayout>
              </c:layout>
              <c:spPr/>
              <c:txPr>
                <a:bodyPr/>
                <a:lstStyle/>
                <a:p>
                  <a:pPr>
                    <a:defRPr sz="7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7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'Source Figure V 2-16 '!$B$4:$C$21</c:f>
              <c:multiLvlStrCache>
                <c:ptCount val="18"/>
                <c:lvl>
                  <c:pt idx="0">
                    <c:v>2011</c:v>
                  </c:pt>
                  <c:pt idx="1">
                    <c:v>2012</c:v>
                  </c:pt>
                  <c:pt idx="2">
                    <c:v>2013</c:v>
                  </c:pt>
                  <c:pt idx="3">
                    <c:v>2014</c:v>
                  </c:pt>
                  <c:pt idx="4">
                    <c:v>2015</c:v>
                  </c:pt>
                  <c:pt idx="5">
                    <c:v>2016</c:v>
                  </c:pt>
                  <c:pt idx="6">
                    <c:v>2011</c:v>
                  </c:pt>
                  <c:pt idx="7">
                    <c:v>2012</c:v>
                  </c:pt>
                  <c:pt idx="8">
                    <c:v>2013</c:v>
                  </c:pt>
                  <c:pt idx="9">
                    <c:v>2014</c:v>
                  </c:pt>
                  <c:pt idx="10">
                    <c:v>2015</c:v>
                  </c:pt>
                  <c:pt idx="11">
                    <c:v>2016</c:v>
                  </c:pt>
                  <c:pt idx="12">
                    <c:v>2011</c:v>
                  </c:pt>
                  <c:pt idx="13">
                    <c:v>2012</c:v>
                  </c:pt>
                  <c:pt idx="14">
                    <c:v>2013</c:v>
                  </c:pt>
                  <c:pt idx="15">
                    <c:v>2014</c:v>
                  </c:pt>
                  <c:pt idx="16">
                    <c:v>2015</c:v>
                  </c:pt>
                  <c:pt idx="17">
                    <c:v>2016</c:v>
                  </c:pt>
                </c:lvl>
                <c:lvl>
                  <c:pt idx="0">
                    <c:v>A</c:v>
                  </c:pt>
                  <c:pt idx="6">
                    <c:v>B</c:v>
                  </c:pt>
                  <c:pt idx="12">
                    <c:v>C (1)</c:v>
                  </c:pt>
                </c:lvl>
              </c:multiLvlStrCache>
            </c:multiLvlStrRef>
          </c:cat>
          <c:val>
            <c:numRef>
              <c:f>'Source Figure V 2-16 '!$D$4:$D$21</c:f>
              <c:numCache>
                <c:formatCode>0.0</c:formatCode>
                <c:ptCount val="18"/>
                <c:pt idx="0" formatCode="General">
                  <c:v>6.2</c:v>
                </c:pt>
                <c:pt idx="1">
                  <c:v>7</c:v>
                </c:pt>
                <c:pt idx="2" formatCode="General">
                  <c:v>3.9</c:v>
                </c:pt>
                <c:pt idx="3" formatCode="General">
                  <c:v>6.3</c:v>
                </c:pt>
                <c:pt idx="4">
                  <c:v>3.6410590277777777</c:v>
                </c:pt>
                <c:pt idx="5">
                  <c:v>6.5</c:v>
                </c:pt>
                <c:pt idx="6">
                  <c:v>6</c:v>
                </c:pt>
                <c:pt idx="7" formatCode="General">
                  <c:v>4.5999999999999996</c:v>
                </c:pt>
                <c:pt idx="8" formatCode="General">
                  <c:v>6.1</c:v>
                </c:pt>
                <c:pt idx="9">
                  <c:v>5</c:v>
                </c:pt>
                <c:pt idx="10">
                  <c:v>5.86131544785807</c:v>
                </c:pt>
                <c:pt idx="11">
                  <c:v>5</c:v>
                </c:pt>
                <c:pt idx="12" formatCode="General">
                  <c:v>6.6</c:v>
                </c:pt>
                <c:pt idx="13" formatCode="General">
                  <c:v>6.7</c:v>
                </c:pt>
                <c:pt idx="14" formatCode="General">
                  <c:v>6.6</c:v>
                </c:pt>
                <c:pt idx="15" formatCode="General">
                  <c:v>7.3</c:v>
                </c:pt>
                <c:pt idx="16">
                  <c:v>6.7715717201707184</c:v>
                </c:pt>
                <c:pt idx="17" formatCode="General">
                  <c:v>9.6</c:v>
                </c:pt>
              </c:numCache>
            </c:numRef>
          </c:val>
        </c:ser>
        <c:ser>
          <c:idx val="1"/>
          <c:order val="1"/>
          <c:tx>
            <c:strRef>
              <c:f>'Source Figure V 2-16 '!$E$3</c:f>
              <c:strCache>
                <c:ptCount val="1"/>
                <c:pt idx="0">
                  <c:v>Ville de Paris (y compris Centre d'action sociale)</c:v>
                </c:pt>
              </c:strCache>
            </c:strRef>
          </c:tx>
          <c:invertIfNegative val="0"/>
          <c:dLbls>
            <c:dLbl>
              <c:idx val="11"/>
              <c:layout>
                <c:manualLayout>
                  <c:x val="1.8518515518208174E-2"/>
                  <c:y val="0"/>
                </c:manualLayout>
              </c:layout>
              <c:spPr/>
              <c:txPr>
                <a:bodyPr/>
                <a:lstStyle/>
                <a:p>
                  <a:pPr>
                    <a:defRPr sz="7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7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'Source Figure V 2-16 '!$B$4:$C$21</c:f>
              <c:multiLvlStrCache>
                <c:ptCount val="18"/>
                <c:lvl>
                  <c:pt idx="0">
                    <c:v>2011</c:v>
                  </c:pt>
                  <c:pt idx="1">
                    <c:v>2012</c:v>
                  </c:pt>
                  <c:pt idx="2">
                    <c:v>2013</c:v>
                  </c:pt>
                  <c:pt idx="3">
                    <c:v>2014</c:v>
                  </c:pt>
                  <c:pt idx="4">
                    <c:v>2015</c:v>
                  </c:pt>
                  <c:pt idx="5">
                    <c:v>2016</c:v>
                  </c:pt>
                  <c:pt idx="6">
                    <c:v>2011</c:v>
                  </c:pt>
                  <c:pt idx="7">
                    <c:v>2012</c:v>
                  </c:pt>
                  <c:pt idx="8">
                    <c:v>2013</c:v>
                  </c:pt>
                  <c:pt idx="9">
                    <c:v>2014</c:v>
                  </c:pt>
                  <c:pt idx="10">
                    <c:v>2015</c:v>
                  </c:pt>
                  <c:pt idx="11">
                    <c:v>2016</c:v>
                  </c:pt>
                  <c:pt idx="12">
                    <c:v>2011</c:v>
                  </c:pt>
                  <c:pt idx="13">
                    <c:v>2012</c:v>
                  </c:pt>
                  <c:pt idx="14">
                    <c:v>2013</c:v>
                  </c:pt>
                  <c:pt idx="15">
                    <c:v>2014</c:v>
                  </c:pt>
                  <c:pt idx="16">
                    <c:v>2015</c:v>
                  </c:pt>
                  <c:pt idx="17">
                    <c:v>2016</c:v>
                  </c:pt>
                </c:lvl>
                <c:lvl>
                  <c:pt idx="0">
                    <c:v>A</c:v>
                  </c:pt>
                  <c:pt idx="6">
                    <c:v>B</c:v>
                  </c:pt>
                  <c:pt idx="12">
                    <c:v>C (1)</c:v>
                  </c:pt>
                </c:lvl>
              </c:multiLvlStrCache>
            </c:multiLvlStrRef>
          </c:cat>
          <c:val>
            <c:numRef>
              <c:f>'Source Figure V 2-16 '!$E$4:$E$21</c:f>
              <c:numCache>
                <c:formatCode>General</c:formatCode>
                <c:ptCount val="18"/>
                <c:pt idx="0">
                  <c:v>13.6</c:v>
                </c:pt>
                <c:pt idx="1">
                  <c:v>18.3</c:v>
                </c:pt>
                <c:pt idx="2">
                  <c:v>8.5</c:v>
                </c:pt>
                <c:pt idx="3">
                  <c:v>8.1</c:v>
                </c:pt>
                <c:pt idx="4" formatCode="0.0">
                  <c:v>9.7666666666666675</c:v>
                </c:pt>
                <c:pt idx="5" formatCode="0.0">
                  <c:v>9.1999999999999993</c:v>
                </c:pt>
                <c:pt idx="6">
                  <c:v>9.9</c:v>
                </c:pt>
                <c:pt idx="7">
                  <c:v>8.3000000000000007</c:v>
                </c:pt>
                <c:pt idx="8">
                  <c:v>16.899999999999999</c:v>
                </c:pt>
                <c:pt idx="9">
                  <c:v>12.2</c:v>
                </c:pt>
                <c:pt idx="10" formatCode="0.0">
                  <c:v>11.988326848249027</c:v>
                </c:pt>
                <c:pt idx="11" formatCode="0.0">
                  <c:v>12.1</c:v>
                </c:pt>
                <c:pt idx="12">
                  <c:v>5.5</c:v>
                </c:pt>
                <c:pt idx="13">
                  <c:v>9.9</c:v>
                </c:pt>
                <c:pt idx="14">
                  <c:v>8.1</c:v>
                </c:pt>
                <c:pt idx="15">
                  <c:v>7.1</c:v>
                </c:pt>
                <c:pt idx="16" formatCode="0.0">
                  <c:v>8.218146718146718</c:v>
                </c:pt>
                <c:pt idx="17">
                  <c:v>13.5</c:v>
                </c:pt>
              </c:numCache>
            </c:numRef>
          </c:val>
        </c:ser>
        <c:dLbls>
          <c:showLegendKey val="0"/>
          <c:showVal val="0"/>
          <c:showCatName val="0"/>
          <c:showSerName val="0"/>
          <c:showPercent val="0"/>
          <c:showBubbleSize val="0"/>
        </c:dLbls>
        <c:gapWidth val="150"/>
        <c:axId val="164832000"/>
        <c:axId val="164833536"/>
      </c:barChart>
      <c:catAx>
        <c:axId val="16483200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64833536"/>
        <c:crosses val="autoZero"/>
        <c:auto val="1"/>
        <c:lblAlgn val="ctr"/>
        <c:lblOffset val="100"/>
        <c:noMultiLvlLbl val="0"/>
      </c:catAx>
      <c:valAx>
        <c:axId val="164833536"/>
        <c:scaling>
          <c:orientation val="minMax"/>
        </c:scaling>
        <c:delete val="0"/>
        <c:axPos val="l"/>
        <c:majorGridlines>
          <c:spPr>
            <a:ln>
              <a:solidFill>
                <a:schemeClr val="bg1">
                  <a:lumMod val="95000"/>
                </a:schemeClr>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64832000"/>
        <c:crosses val="autoZero"/>
        <c:crossBetween val="between"/>
      </c:valAx>
    </c:plotArea>
    <c:legend>
      <c:legendPos val="b"/>
      <c:layout>
        <c:manualLayout>
          <c:xMode val="edge"/>
          <c:yMode val="edge"/>
          <c:x val="0.13588208954195685"/>
          <c:y val="0.88850500467102622"/>
          <c:w val="0.73285731015906475"/>
          <c:h val="8.3717247208505707E-2"/>
        </c:manualLayout>
      </c:layout>
      <c:overlay val="0"/>
      <c:txPr>
        <a:bodyPr/>
        <a:lstStyle/>
        <a:p>
          <a:pPr>
            <a:defRPr sz="73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'Source Figure V 2-16 '!$D$3</c:f>
              <c:strCache>
                <c:ptCount val="1"/>
                <c:pt idx="0">
                  <c:v>FPT hors Ville de Paris</c:v>
                </c:pt>
              </c:strCache>
            </c:strRef>
          </c:tx>
          <c:invertIfNegative val="0"/>
          <c:dLbls>
            <c:showLegendKey val="0"/>
            <c:showVal val="1"/>
            <c:showCatName val="0"/>
            <c:showSerName val="0"/>
            <c:showPercent val="0"/>
            <c:showBubbleSize val="0"/>
            <c:showLeaderLines val="0"/>
          </c:dLbls>
          <c:cat>
            <c:multiLvlStrRef>
              <c:f>'Source Figure V 2-16 '!$B$4:$C$21</c:f>
              <c:multiLvlStrCache>
                <c:ptCount val="18"/>
                <c:lvl>
                  <c:pt idx="0">
                    <c:v>2011</c:v>
                  </c:pt>
                  <c:pt idx="1">
                    <c:v>2012</c:v>
                  </c:pt>
                  <c:pt idx="2">
                    <c:v>2013</c:v>
                  </c:pt>
                  <c:pt idx="3">
                    <c:v>2014</c:v>
                  </c:pt>
                  <c:pt idx="4">
                    <c:v>2015</c:v>
                  </c:pt>
                  <c:pt idx="5">
                    <c:v>2016</c:v>
                  </c:pt>
                  <c:pt idx="6">
                    <c:v>2011</c:v>
                  </c:pt>
                  <c:pt idx="7">
                    <c:v>2012</c:v>
                  </c:pt>
                  <c:pt idx="8">
                    <c:v>2013</c:v>
                  </c:pt>
                  <c:pt idx="9">
                    <c:v>2014</c:v>
                  </c:pt>
                  <c:pt idx="10">
                    <c:v>2015</c:v>
                  </c:pt>
                  <c:pt idx="11">
                    <c:v>2016</c:v>
                  </c:pt>
                  <c:pt idx="12">
                    <c:v>2011</c:v>
                  </c:pt>
                  <c:pt idx="13">
                    <c:v>2012</c:v>
                  </c:pt>
                  <c:pt idx="14">
                    <c:v>2013</c:v>
                  </c:pt>
                  <c:pt idx="15">
                    <c:v>2014</c:v>
                  </c:pt>
                  <c:pt idx="16">
                    <c:v>2015</c:v>
                  </c:pt>
                  <c:pt idx="17">
                    <c:v>2016</c:v>
                  </c:pt>
                </c:lvl>
                <c:lvl>
                  <c:pt idx="0">
                    <c:v>A</c:v>
                  </c:pt>
                  <c:pt idx="6">
                    <c:v>B</c:v>
                  </c:pt>
                  <c:pt idx="12">
                    <c:v>C (1)</c:v>
                  </c:pt>
                </c:lvl>
              </c:multiLvlStrCache>
            </c:multiLvlStrRef>
          </c:cat>
          <c:val>
            <c:numRef>
              <c:f>'Source Figure V 2-16 '!$D$4:$D$21</c:f>
              <c:numCache>
                <c:formatCode>0.0</c:formatCode>
                <c:ptCount val="18"/>
                <c:pt idx="0" formatCode="General">
                  <c:v>6.2</c:v>
                </c:pt>
                <c:pt idx="1">
                  <c:v>7</c:v>
                </c:pt>
                <c:pt idx="2" formatCode="General">
                  <c:v>3.9</c:v>
                </c:pt>
                <c:pt idx="3" formatCode="General">
                  <c:v>6.3</c:v>
                </c:pt>
                <c:pt idx="4">
                  <c:v>3.6410590277777777</c:v>
                </c:pt>
                <c:pt idx="5">
                  <c:v>6.5</c:v>
                </c:pt>
                <c:pt idx="6">
                  <c:v>6</c:v>
                </c:pt>
                <c:pt idx="7" formatCode="General">
                  <c:v>4.5999999999999996</c:v>
                </c:pt>
                <c:pt idx="8" formatCode="General">
                  <c:v>6.1</c:v>
                </c:pt>
                <c:pt idx="9">
                  <c:v>5</c:v>
                </c:pt>
                <c:pt idx="10">
                  <c:v>5.86131544785807</c:v>
                </c:pt>
                <c:pt idx="11">
                  <c:v>5</c:v>
                </c:pt>
                <c:pt idx="12" formatCode="General">
                  <c:v>6.6</c:v>
                </c:pt>
                <c:pt idx="13" formatCode="General">
                  <c:v>6.7</c:v>
                </c:pt>
                <c:pt idx="14" formatCode="General">
                  <c:v>6.6</c:v>
                </c:pt>
                <c:pt idx="15" formatCode="General">
                  <c:v>7.3</c:v>
                </c:pt>
                <c:pt idx="16">
                  <c:v>6.7715717201707184</c:v>
                </c:pt>
                <c:pt idx="17" formatCode="General">
                  <c:v>9.6</c:v>
                </c:pt>
              </c:numCache>
            </c:numRef>
          </c:val>
        </c:ser>
        <c:ser>
          <c:idx val="1"/>
          <c:order val="1"/>
          <c:tx>
            <c:strRef>
              <c:f>'Source Figure V 2-16 '!$E$3</c:f>
              <c:strCache>
                <c:ptCount val="1"/>
                <c:pt idx="0">
                  <c:v>Ville de Paris (y compris Centre d'action sociale)</c:v>
                </c:pt>
              </c:strCache>
            </c:strRef>
          </c:tx>
          <c:invertIfNegative val="0"/>
          <c:dLbls>
            <c:showLegendKey val="0"/>
            <c:showVal val="1"/>
            <c:showCatName val="0"/>
            <c:showSerName val="0"/>
            <c:showPercent val="0"/>
            <c:showBubbleSize val="0"/>
            <c:showLeaderLines val="0"/>
          </c:dLbls>
          <c:cat>
            <c:multiLvlStrRef>
              <c:f>'Source Figure V 2-16 '!$B$4:$C$21</c:f>
              <c:multiLvlStrCache>
                <c:ptCount val="18"/>
                <c:lvl>
                  <c:pt idx="0">
                    <c:v>2011</c:v>
                  </c:pt>
                  <c:pt idx="1">
                    <c:v>2012</c:v>
                  </c:pt>
                  <c:pt idx="2">
                    <c:v>2013</c:v>
                  </c:pt>
                  <c:pt idx="3">
                    <c:v>2014</c:v>
                  </c:pt>
                  <c:pt idx="4">
                    <c:v>2015</c:v>
                  </c:pt>
                  <c:pt idx="5">
                    <c:v>2016</c:v>
                  </c:pt>
                  <c:pt idx="6">
                    <c:v>2011</c:v>
                  </c:pt>
                  <c:pt idx="7">
                    <c:v>2012</c:v>
                  </c:pt>
                  <c:pt idx="8">
                    <c:v>2013</c:v>
                  </c:pt>
                  <c:pt idx="9">
                    <c:v>2014</c:v>
                  </c:pt>
                  <c:pt idx="10">
                    <c:v>2015</c:v>
                  </c:pt>
                  <c:pt idx="11">
                    <c:v>2016</c:v>
                  </c:pt>
                  <c:pt idx="12">
                    <c:v>2011</c:v>
                  </c:pt>
                  <c:pt idx="13">
                    <c:v>2012</c:v>
                  </c:pt>
                  <c:pt idx="14">
                    <c:v>2013</c:v>
                  </c:pt>
                  <c:pt idx="15">
                    <c:v>2014</c:v>
                  </c:pt>
                  <c:pt idx="16">
                    <c:v>2015</c:v>
                  </c:pt>
                  <c:pt idx="17">
                    <c:v>2016</c:v>
                  </c:pt>
                </c:lvl>
                <c:lvl>
                  <c:pt idx="0">
                    <c:v>A</c:v>
                  </c:pt>
                  <c:pt idx="6">
                    <c:v>B</c:v>
                  </c:pt>
                  <c:pt idx="12">
                    <c:v>C (1)</c:v>
                  </c:pt>
                </c:lvl>
              </c:multiLvlStrCache>
            </c:multiLvlStrRef>
          </c:cat>
          <c:val>
            <c:numRef>
              <c:f>'Source Figure V 2-16 '!$E$4:$E$21</c:f>
              <c:numCache>
                <c:formatCode>General</c:formatCode>
                <c:ptCount val="18"/>
                <c:pt idx="0">
                  <c:v>13.6</c:v>
                </c:pt>
                <c:pt idx="1">
                  <c:v>18.3</c:v>
                </c:pt>
                <c:pt idx="2">
                  <c:v>8.5</c:v>
                </c:pt>
                <c:pt idx="3">
                  <c:v>8.1</c:v>
                </c:pt>
                <c:pt idx="4" formatCode="0.0">
                  <c:v>9.7666666666666675</c:v>
                </c:pt>
                <c:pt idx="5" formatCode="0.0">
                  <c:v>9.1999999999999993</c:v>
                </c:pt>
                <c:pt idx="6">
                  <c:v>9.9</c:v>
                </c:pt>
                <c:pt idx="7">
                  <c:v>8.3000000000000007</c:v>
                </c:pt>
                <c:pt idx="8">
                  <c:v>16.899999999999999</c:v>
                </c:pt>
                <c:pt idx="9">
                  <c:v>12.2</c:v>
                </c:pt>
                <c:pt idx="10" formatCode="0.0">
                  <c:v>11.988326848249027</c:v>
                </c:pt>
                <c:pt idx="11" formatCode="0.0">
                  <c:v>12.1</c:v>
                </c:pt>
                <c:pt idx="12">
                  <c:v>5.5</c:v>
                </c:pt>
                <c:pt idx="13">
                  <c:v>9.9</c:v>
                </c:pt>
                <c:pt idx="14">
                  <c:v>8.1</c:v>
                </c:pt>
                <c:pt idx="15">
                  <c:v>7.1</c:v>
                </c:pt>
                <c:pt idx="16" formatCode="0.0">
                  <c:v>8.218146718146718</c:v>
                </c:pt>
                <c:pt idx="17">
                  <c:v>13.5</c:v>
                </c:pt>
              </c:numCache>
            </c:numRef>
          </c:val>
        </c:ser>
        <c:dLbls>
          <c:showLegendKey val="0"/>
          <c:showVal val="0"/>
          <c:showCatName val="0"/>
          <c:showSerName val="0"/>
          <c:showPercent val="0"/>
          <c:showBubbleSize val="0"/>
        </c:dLbls>
        <c:gapWidth val="150"/>
        <c:axId val="164901632"/>
        <c:axId val="164903168"/>
      </c:barChart>
      <c:catAx>
        <c:axId val="164901632"/>
        <c:scaling>
          <c:orientation val="minMax"/>
        </c:scaling>
        <c:delete val="0"/>
        <c:axPos val="b"/>
        <c:majorTickMark val="out"/>
        <c:minorTickMark val="none"/>
        <c:tickLblPos val="nextTo"/>
        <c:crossAx val="164903168"/>
        <c:crosses val="autoZero"/>
        <c:auto val="1"/>
        <c:lblAlgn val="ctr"/>
        <c:lblOffset val="100"/>
        <c:noMultiLvlLbl val="0"/>
      </c:catAx>
      <c:valAx>
        <c:axId val="164903168"/>
        <c:scaling>
          <c:orientation val="minMax"/>
        </c:scaling>
        <c:delete val="0"/>
        <c:axPos val="l"/>
        <c:majorGridlines/>
        <c:numFmt formatCode="General" sourceLinked="1"/>
        <c:majorTickMark val="out"/>
        <c:minorTickMark val="none"/>
        <c:tickLblPos val="nextTo"/>
        <c:crossAx val="1649016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'Source Figure V 2-16 '!$D$31:$D$31</c:f>
              <c:strCache>
                <c:ptCount val="1"/>
                <c:pt idx="0">
                  <c:v>FPT hors Ville de Paris</c:v>
                </c:pt>
              </c:strCache>
            </c:strRef>
          </c:tx>
          <c:invertIfNegative val="0"/>
          <c:dLbls>
            <c:showLegendKey val="0"/>
            <c:showVal val="1"/>
            <c:showCatName val="0"/>
            <c:showSerName val="0"/>
            <c:showPercent val="0"/>
            <c:showBubbleSize val="0"/>
            <c:showLeaderLines val="0"/>
          </c:dLbls>
          <c:cat>
            <c:multiLvlStrRef>
              <c:f>'Source Figure V 2-16 '!$B$32:$C$46</c:f>
              <c:multiLvlStrCache>
                <c:ptCount val="15"/>
                <c:lvl>
                  <c:pt idx="0">
                    <c:v>2012</c:v>
                  </c:pt>
                  <c:pt idx="1">
                    <c:v>2013</c:v>
                  </c:pt>
                  <c:pt idx="2">
                    <c:v>2014</c:v>
                  </c:pt>
                  <c:pt idx="3">
                    <c:v>2015</c:v>
                  </c:pt>
                  <c:pt idx="4">
                    <c:v>2016</c:v>
                  </c:pt>
                  <c:pt idx="5">
                    <c:v>2012</c:v>
                  </c:pt>
                  <c:pt idx="6">
                    <c:v>2013</c:v>
                  </c:pt>
                  <c:pt idx="7">
                    <c:v>2014</c:v>
                  </c:pt>
                  <c:pt idx="8">
                    <c:v>2015</c:v>
                  </c:pt>
                  <c:pt idx="9">
                    <c:v>2016</c:v>
                  </c:pt>
                  <c:pt idx="10">
                    <c:v>2012</c:v>
                  </c:pt>
                  <c:pt idx="11">
                    <c:v>2013</c:v>
                  </c:pt>
                  <c:pt idx="12">
                    <c:v>2014</c:v>
                  </c:pt>
                  <c:pt idx="13">
                    <c:v>2015</c:v>
                  </c:pt>
                  <c:pt idx="14">
                    <c:v>2016</c:v>
                  </c:pt>
                </c:lvl>
                <c:lvl>
                  <c:pt idx="0">
                    <c:v>A</c:v>
                  </c:pt>
                  <c:pt idx="5">
                    <c:v>B</c:v>
                  </c:pt>
                  <c:pt idx="10">
                    <c:v>C</c:v>
                  </c:pt>
                </c:lvl>
              </c:multiLvlStrCache>
            </c:multiLvlStrRef>
          </c:cat>
          <c:val>
            <c:numRef>
              <c:f>'Source Figure V 2-16 '!$D$32:$D$46</c:f>
              <c:numCache>
                <c:formatCode>General</c:formatCode>
                <c:ptCount val="15"/>
                <c:pt idx="0" formatCode="0.0">
                  <c:v>7</c:v>
                </c:pt>
                <c:pt idx="1">
                  <c:v>3.9</c:v>
                </c:pt>
                <c:pt idx="2">
                  <c:v>6.3</c:v>
                </c:pt>
                <c:pt idx="3" formatCode="0.0">
                  <c:v>3.6410590277777777</c:v>
                </c:pt>
                <c:pt idx="4" formatCode="0.0">
                  <c:v>6.5</c:v>
                </c:pt>
                <c:pt idx="5">
                  <c:v>4.5999999999999996</c:v>
                </c:pt>
                <c:pt idx="6">
                  <c:v>6.1</c:v>
                </c:pt>
                <c:pt idx="7" formatCode="0.0">
                  <c:v>5</c:v>
                </c:pt>
                <c:pt idx="8" formatCode="0.0">
                  <c:v>5.86131544785807</c:v>
                </c:pt>
                <c:pt idx="9" formatCode="0.0">
                  <c:v>5</c:v>
                </c:pt>
                <c:pt idx="10">
                  <c:v>6.7</c:v>
                </c:pt>
                <c:pt idx="11">
                  <c:v>6.6</c:v>
                </c:pt>
                <c:pt idx="12">
                  <c:v>7.3</c:v>
                </c:pt>
                <c:pt idx="13" formatCode="0.0">
                  <c:v>6.7715717201707184</c:v>
                </c:pt>
                <c:pt idx="14">
                  <c:v>9.6</c:v>
                </c:pt>
              </c:numCache>
            </c:numRef>
          </c:val>
        </c:ser>
        <c:ser>
          <c:idx val="1"/>
          <c:order val="1"/>
          <c:tx>
            <c:strRef>
              <c:f>'Source Figure V 2-16 '!$E$31:$E$31</c:f>
              <c:strCache>
                <c:ptCount val="1"/>
                <c:pt idx="0">
                  <c:v>Ville de Paris (y compris Centre d'action sociale)</c:v>
                </c:pt>
              </c:strCache>
            </c:strRef>
          </c:tx>
          <c:invertIfNegative val="0"/>
          <c:dLbls>
            <c:showLegendKey val="0"/>
            <c:showVal val="1"/>
            <c:showCatName val="0"/>
            <c:showSerName val="0"/>
            <c:showPercent val="0"/>
            <c:showBubbleSize val="0"/>
            <c:showLeaderLines val="0"/>
          </c:dLbls>
          <c:cat>
            <c:multiLvlStrRef>
              <c:f>'Source Figure V 2-16 '!$B$32:$C$46</c:f>
              <c:multiLvlStrCache>
                <c:ptCount val="15"/>
                <c:lvl>
                  <c:pt idx="0">
                    <c:v>2012</c:v>
                  </c:pt>
                  <c:pt idx="1">
                    <c:v>2013</c:v>
                  </c:pt>
                  <c:pt idx="2">
                    <c:v>2014</c:v>
                  </c:pt>
                  <c:pt idx="3">
                    <c:v>2015</c:v>
                  </c:pt>
                  <c:pt idx="4">
                    <c:v>2016</c:v>
                  </c:pt>
                  <c:pt idx="5">
                    <c:v>2012</c:v>
                  </c:pt>
                  <c:pt idx="6">
                    <c:v>2013</c:v>
                  </c:pt>
                  <c:pt idx="7">
                    <c:v>2014</c:v>
                  </c:pt>
                  <c:pt idx="8">
                    <c:v>2015</c:v>
                  </c:pt>
                  <c:pt idx="9">
                    <c:v>2016</c:v>
                  </c:pt>
                  <c:pt idx="10">
                    <c:v>2012</c:v>
                  </c:pt>
                  <c:pt idx="11">
                    <c:v>2013</c:v>
                  </c:pt>
                  <c:pt idx="12">
                    <c:v>2014</c:v>
                  </c:pt>
                  <c:pt idx="13">
                    <c:v>2015</c:v>
                  </c:pt>
                  <c:pt idx="14">
                    <c:v>2016</c:v>
                  </c:pt>
                </c:lvl>
                <c:lvl>
                  <c:pt idx="0">
                    <c:v>A</c:v>
                  </c:pt>
                  <c:pt idx="5">
                    <c:v>B</c:v>
                  </c:pt>
                  <c:pt idx="10">
                    <c:v>C</c:v>
                  </c:pt>
                </c:lvl>
              </c:multiLvlStrCache>
            </c:multiLvlStrRef>
          </c:cat>
          <c:val>
            <c:numRef>
              <c:f>'Source Figure V 2-16 '!$E$32:$E$46</c:f>
              <c:numCache>
                <c:formatCode>General</c:formatCode>
                <c:ptCount val="15"/>
                <c:pt idx="0">
                  <c:v>18.3</c:v>
                </c:pt>
                <c:pt idx="1">
                  <c:v>8.5</c:v>
                </c:pt>
                <c:pt idx="2">
                  <c:v>8.1</c:v>
                </c:pt>
                <c:pt idx="3" formatCode="0.0">
                  <c:v>9.7666666666666675</c:v>
                </c:pt>
                <c:pt idx="4" formatCode="0.0">
                  <c:v>9.1999999999999993</c:v>
                </c:pt>
                <c:pt idx="5">
                  <c:v>8.3000000000000007</c:v>
                </c:pt>
                <c:pt idx="6">
                  <c:v>16.899999999999999</c:v>
                </c:pt>
                <c:pt idx="7">
                  <c:v>12.2</c:v>
                </c:pt>
                <c:pt idx="8" formatCode="0.0">
                  <c:v>11.988326848249027</c:v>
                </c:pt>
                <c:pt idx="9" formatCode="0.0">
                  <c:v>12.1</c:v>
                </c:pt>
                <c:pt idx="10">
                  <c:v>9.9</c:v>
                </c:pt>
                <c:pt idx="11">
                  <c:v>8.1</c:v>
                </c:pt>
                <c:pt idx="12">
                  <c:v>7.1</c:v>
                </c:pt>
                <c:pt idx="13" formatCode="0.0">
                  <c:v>8.218146718146718</c:v>
                </c:pt>
                <c:pt idx="14">
                  <c:v>13.5</c:v>
                </c:pt>
              </c:numCache>
            </c:numRef>
          </c:val>
        </c:ser>
        <c:dLbls>
          <c:showLegendKey val="0"/>
          <c:showVal val="0"/>
          <c:showCatName val="0"/>
          <c:showSerName val="0"/>
          <c:showPercent val="0"/>
          <c:showBubbleSize val="0"/>
        </c:dLbls>
        <c:gapWidth val="150"/>
        <c:axId val="164951168"/>
        <c:axId val="164952704"/>
      </c:barChart>
      <c:catAx>
        <c:axId val="164951168"/>
        <c:scaling>
          <c:orientation val="minMax"/>
        </c:scaling>
        <c:delete val="0"/>
        <c:axPos val="b"/>
        <c:majorTickMark val="out"/>
        <c:minorTickMark val="none"/>
        <c:tickLblPos val="nextTo"/>
        <c:crossAx val="164952704"/>
        <c:crosses val="autoZero"/>
        <c:auto val="1"/>
        <c:lblAlgn val="ctr"/>
        <c:lblOffset val="100"/>
        <c:noMultiLvlLbl val="0"/>
      </c:catAx>
      <c:valAx>
        <c:axId val="164952704"/>
        <c:scaling>
          <c:orientation val="minMax"/>
        </c:scaling>
        <c:delete val="0"/>
        <c:axPos val="l"/>
        <c:majorGridlines/>
        <c:numFmt formatCode="0.0" sourceLinked="1"/>
        <c:majorTickMark val="out"/>
        <c:minorTickMark val="none"/>
        <c:tickLblPos val="nextTo"/>
        <c:crossAx val="16495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23840769903762"/>
          <c:y val="5.1400554097404488E-2"/>
          <c:w val="0.78806605424321963"/>
          <c:h val="0.69882655293088369"/>
        </c:manualLayout>
      </c:layout>
      <c:lineChart>
        <c:grouping val="standard"/>
        <c:varyColors val="0"/>
        <c:ser>
          <c:idx val="0"/>
          <c:order val="0"/>
          <c:tx>
            <c:strRef>
              <c:f>'Source Figure V 2-4'!$B$4</c:f>
              <c:strCache>
                <c:ptCount val="1"/>
                <c:pt idx="0">
                  <c:v>Recrutements externes</c:v>
                </c:pt>
              </c:strCache>
            </c:strRef>
          </c:tx>
          <c:marker>
            <c:symbol val="square"/>
            <c:size val="5"/>
          </c:marker>
          <c:dLbls>
            <c:dLbl>
              <c:idx val="0"/>
              <c:layout>
                <c:manualLayout>
                  <c:x val="-4.7222222222222221E-2"/>
                  <c:y val="-4.1666666666666664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4444444444444467E-2"/>
                  <c:y val="-4.6296296296296287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9143897996357013E-2"/>
                  <c:y val="-4.6296169500551564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9429265330904631E-2"/>
                  <c:y val="-2.8985507246376812E-2"/>
                </c:manualLayout>
              </c:layout>
              <c:spPr/>
              <c:txPr>
                <a:bodyPr/>
                <a:lstStyle/>
                <a:p>
                  <a:pPr>
                    <a:defRPr sz="700"/>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2"/>
              <c:layout/>
              <c:spPr/>
              <c:txPr>
                <a:bodyPr/>
                <a:lstStyle/>
                <a:p>
                  <a:pPr>
                    <a:defRPr sz="7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Lst>
            </c:dLbl>
            <c:dLbl>
              <c:idx val="13"/>
              <c:layout>
                <c:manualLayout>
                  <c:x val="-3.6429872495446179E-2"/>
                  <c:y val="5.3140096618357488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4"/>
              <c:layout>
                <c:manualLayout>
                  <c:x val="-3.6836624930080462E-2"/>
                  <c:y val="3.3816425120772944E-2"/>
                </c:manualLayout>
              </c:layout>
              <c:tx>
                <c:rich>
                  <a:bodyPr/>
                  <a:lstStyle/>
                  <a:p>
                    <a:pPr>
                      <a:defRPr/>
                    </a:pPr>
                    <a:r>
                      <a:rPr lang="en-US" sz="700"/>
                      <a:t>36 999</a:t>
                    </a:r>
                  </a:p>
                </c:rich>
              </c:tx>
              <c:spPr/>
              <c:dLblPos val="r"/>
              <c:showLegendKey val="0"/>
              <c:showVal val="0"/>
              <c:showCatName val="0"/>
              <c:showSerName val="0"/>
              <c:showPercent val="0"/>
              <c:showBubbleSize val="0"/>
              <c:extLst>
                <c:ext xmlns:c15="http://schemas.microsoft.com/office/drawing/2012/chart" uri="{CE6537A1-D6FC-4f65-9D91-7224C49458BB}"/>
              </c:extLst>
            </c:dLbl>
            <c:dLbl>
              <c:idx val="15"/>
              <c:layout/>
              <c:tx>
                <c:rich>
                  <a:bodyPr/>
                  <a:lstStyle/>
                  <a:p>
                    <a:r>
                      <a:rPr lang="en-US" sz="700"/>
                      <a:t>40 209</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'Source Figure V 2-4'!$C$3:$R$3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'Source Figure V 2-4'!$C$4:$R$4</c:f>
              <c:numCache>
                <c:formatCode>#,##0</c:formatCode>
                <c:ptCount val="16"/>
                <c:pt idx="0">
                  <c:v>62040</c:v>
                </c:pt>
                <c:pt idx="1">
                  <c:v>67050</c:v>
                </c:pt>
                <c:pt idx="2">
                  <c:v>59292</c:v>
                </c:pt>
                <c:pt idx="3">
                  <c:v>49134</c:v>
                </c:pt>
                <c:pt idx="4">
                  <c:v>47377</c:v>
                </c:pt>
                <c:pt idx="5">
                  <c:v>39172</c:v>
                </c:pt>
                <c:pt idx="6">
                  <c:v>39867</c:v>
                </c:pt>
                <c:pt idx="7">
                  <c:v>39692</c:v>
                </c:pt>
                <c:pt idx="8">
                  <c:v>30317</c:v>
                </c:pt>
                <c:pt idx="9">
                  <c:v>29678</c:v>
                </c:pt>
                <c:pt idx="10">
                  <c:v>22338</c:v>
                </c:pt>
                <c:pt idx="11">
                  <c:v>24971</c:v>
                </c:pt>
                <c:pt idx="12">
                  <c:v>28464</c:v>
                </c:pt>
                <c:pt idx="13">
                  <c:v>45867</c:v>
                </c:pt>
                <c:pt idx="14">
                  <c:v>36999</c:v>
                </c:pt>
                <c:pt idx="15" formatCode="General">
                  <c:v>40209</c:v>
                </c:pt>
              </c:numCache>
            </c:numRef>
          </c:val>
          <c:smooth val="0"/>
        </c:ser>
        <c:ser>
          <c:idx val="1"/>
          <c:order val="1"/>
          <c:tx>
            <c:strRef>
              <c:f>'Source Figure V 2-4'!$B$5</c:f>
              <c:strCache>
                <c:ptCount val="1"/>
                <c:pt idx="0">
                  <c:v>Postes offerts aux recrutemenst externes</c:v>
                </c:pt>
              </c:strCache>
            </c:strRef>
          </c:tx>
          <c:marker>
            <c:symbol val="none"/>
          </c:marker>
          <c:dLbls>
            <c:dLbl>
              <c:idx val="0"/>
              <c:layout>
                <c:manualLayout>
                  <c:x val="-4.2100693697440822E-2"/>
                  <c:y val="3.3816425120772944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2100693697440822E-2"/>
                  <c:y val="-1.932367149758454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5.9101300861982418E-2"/>
                  <c:y val="3.3816425120772944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5.4911961141469338E-2"/>
                  <c:y val="4.3478260869565216E-2"/>
                </c:manualLayout>
              </c:layout>
              <c:spPr/>
              <c:txPr>
                <a:bodyPr/>
                <a:lstStyle/>
                <a:p>
                  <a:pPr>
                    <a:defRPr sz="700"/>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7.6101908026523918E-2"/>
                  <c:y val="-1.4492753623188406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5.4243984529256245E-2"/>
                  <c:y val="-1.932367149758454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4"/>
              <c:layout>
                <c:manualLayout>
                  <c:x val="-3.1979308597354296E-2"/>
                  <c:y val="-4.3478260869565175E-2"/>
                </c:manualLayout>
              </c:layout>
              <c:tx>
                <c:rich>
                  <a:bodyPr/>
                  <a:lstStyle/>
                  <a:p>
                    <a:pPr>
                      <a:defRPr/>
                    </a:pPr>
                    <a:r>
                      <a:rPr lang="en-US" sz="700"/>
                      <a:t>37 407</a:t>
                    </a:r>
                  </a:p>
                </c:rich>
              </c:tx>
              <c:spPr/>
              <c:dLblPos val="r"/>
              <c:showLegendKey val="0"/>
              <c:showVal val="0"/>
              <c:showCatName val="0"/>
              <c:showSerName val="0"/>
              <c:showPercent val="0"/>
              <c:showBubbleSize val="0"/>
              <c:extLst>
                <c:ext xmlns:c15="http://schemas.microsoft.com/office/drawing/2012/chart" uri="{CE6537A1-D6FC-4f65-9D91-7224C49458BB}"/>
              </c:extLst>
            </c:dLbl>
            <c:dLbl>
              <c:idx val="15"/>
              <c:layout>
                <c:manualLayout>
                  <c:x val="-9.7146326654523382E-3"/>
                  <c:y val="-6.280193236714976E-2"/>
                </c:manualLayout>
              </c:layout>
              <c:tx>
                <c:rich>
                  <a:bodyPr/>
                  <a:lstStyle/>
                  <a:p>
                    <a:r>
                      <a:rPr lang="en-US" sz="700"/>
                      <a:t>44 136</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'Source Figure V 2-4'!$C$3:$R$3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'Source Figure V 2-4'!$C$5:$R$5</c:f>
              <c:numCache>
                <c:formatCode>#,##0</c:formatCode>
                <c:ptCount val="16"/>
                <c:pt idx="0">
                  <c:v>49131</c:v>
                </c:pt>
                <c:pt idx="1">
                  <c:v>55823</c:v>
                </c:pt>
                <c:pt idx="2">
                  <c:v>50507</c:v>
                </c:pt>
                <c:pt idx="3">
                  <c:v>43454</c:v>
                </c:pt>
                <c:pt idx="4">
                  <c:v>43428</c:v>
                </c:pt>
                <c:pt idx="5">
                  <c:v>35517</c:v>
                </c:pt>
                <c:pt idx="6">
                  <c:v>35178</c:v>
                </c:pt>
                <c:pt idx="7">
                  <c:v>36117</c:v>
                </c:pt>
                <c:pt idx="8">
                  <c:v>29459</c:v>
                </c:pt>
                <c:pt idx="9">
                  <c:v>29250</c:v>
                </c:pt>
                <c:pt idx="10">
                  <c:v>23778</c:v>
                </c:pt>
                <c:pt idx="11">
                  <c:v>25003</c:v>
                </c:pt>
                <c:pt idx="12">
                  <c:v>29817</c:v>
                </c:pt>
                <c:pt idx="13">
                  <c:v>51304</c:v>
                </c:pt>
                <c:pt idx="14">
                  <c:v>37407</c:v>
                </c:pt>
                <c:pt idx="15" formatCode="General">
                  <c:v>44136</c:v>
                </c:pt>
              </c:numCache>
            </c:numRef>
          </c:val>
          <c:smooth val="0"/>
        </c:ser>
        <c:dLbls>
          <c:showLegendKey val="0"/>
          <c:showVal val="0"/>
          <c:showCatName val="0"/>
          <c:showSerName val="0"/>
          <c:showPercent val="0"/>
          <c:showBubbleSize val="0"/>
        </c:dLbls>
        <c:marker val="1"/>
        <c:smooth val="0"/>
        <c:axId val="263364608"/>
        <c:axId val="263366528"/>
      </c:lineChart>
      <c:catAx>
        <c:axId val="263364608"/>
        <c:scaling>
          <c:orientation val="minMax"/>
        </c:scaling>
        <c:delete val="0"/>
        <c:axPos val="b"/>
        <c:numFmt formatCode="General" sourceLinked="1"/>
        <c:majorTickMark val="out"/>
        <c:minorTickMark val="none"/>
        <c:tickLblPos val="low"/>
        <c:txPr>
          <a:bodyPr rot="-5400000" vert="horz"/>
          <a:lstStyle/>
          <a:p>
            <a:pPr>
              <a:defRPr sz="800" b="0" i="0" u="none" strike="noStrike" baseline="0">
                <a:solidFill>
                  <a:srgbClr val="000000"/>
                </a:solidFill>
                <a:latin typeface="Calibri"/>
                <a:ea typeface="Calibri"/>
                <a:cs typeface="Calibri"/>
              </a:defRPr>
            </a:pPr>
            <a:endParaRPr lang="fr-FR"/>
          </a:p>
        </c:txPr>
        <c:crossAx val="263366528"/>
        <c:crosses val="autoZero"/>
        <c:auto val="1"/>
        <c:lblAlgn val="ctr"/>
        <c:lblOffset val="100"/>
        <c:noMultiLvlLbl val="0"/>
      </c:catAx>
      <c:valAx>
        <c:axId val="263366528"/>
        <c:scaling>
          <c:orientation val="minMax"/>
        </c:scaling>
        <c:delete val="0"/>
        <c:axPos val="l"/>
        <c:majorGridlines>
          <c:spPr>
            <a:ln>
              <a:solidFill>
                <a:schemeClr val="accent1">
                  <a:lumMod val="20000"/>
                  <a:lumOff val="80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63364608"/>
        <c:crosses val="autoZero"/>
        <c:crossBetween val="between"/>
      </c:valAx>
    </c:plotArea>
    <c:legend>
      <c:legendPos val="r"/>
      <c:layout>
        <c:manualLayout>
          <c:xMode val="edge"/>
          <c:yMode val="edge"/>
          <c:x val="9.4444396636212818E-2"/>
          <c:y val="0.88349157442276227"/>
          <c:w val="0.88119501455760652"/>
          <c:h val="9.4142036593251932E-2"/>
        </c:manualLayout>
      </c:layout>
      <c:overlay val="0"/>
      <c:txPr>
        <a:bodyPr/>
        <a:lstStyle/>
        <a:p>
          <a:pPr>
            <a:defRPr sz="735" b="0" i="0" u="none" strike="noStrike" baseline="0">
              <a:solidFill>
                <a:srgbClr val="000000"/>
              </a:solidFill>
              <a:latin typeface="Calibri"/>
              <a:ea typeface="Calibri"/>
              <a:cs typeface="Calibri"/>
            </a:defRPr>
          </a:pPr>
          <a:endParaRPr lang="fr-FR"/>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72517663139567E-2"/>
          <c:y val="5.8511326968276524E-2"/>
          <c:w val="0.7856107770356725"/>
          <c:h val="0.7353530697589985"/>
        </c:manualLayout>
      </c:layout>
      <c:barChart>
        <c:barDir val="col"/>
        <c:grouping val="clustered"/>
        <c:varyColors val="0"/>
        <c:ser>
          <c:idx val="2"/>
          <c:order val="2"/>
          <c:tx>
            <c:strRef>
              <c:f>'Source Figure V 2-5 '!$E$4</c:f>
              <c:strCache>
                <c:ptCount val="1"/>
                <c:pt idx="0">
                  <c:v>Taux de renouvellement</c:v>
                </c:pt>
              </c:strCache>
            </c:strRef>
          </c:tx>
          <c:invertIfNegative val="0"/>
          <c:cat>
            <c:strRef>
              <c:f>'Source Figure V 2-5 '!$B$5:$B$19</c:f>
              <c:strCache>
                <c:ptCount val="15"/>
                <c:pt idx="0">
                  <c:v>2002</c:v>
                </c:pt>
                <c:pt idx="1">
                  <c:v>2003(2)</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'Source Figure V 2-5 '!$E$5:$E$19</c:f>
              <c:numCache>
                <c:formatCode>0.00%</c:formatCode>
                <c:ptCount val="15"/>
                <c:pt idx="0" formatCode="0.0%">
                  <c:v>3.7468085070714398E-2</c:v>
                </c:pt>
                <c:pt idx="1">
                  <c:v>0</c:v>
                </c:pt>
                <c:pt idx="2" formatCode="0.0%">
                  <c:v>2.7183854418578221E-2</c:v>
                </c:pt>
                <c:pt idx="3" formatCode="0.0%">
                  <c:v>2.6224707027996411E-2</c:v>
                </c:pt>
                <c:pt idx="4" formatCode="0.0%">
                  <c:v>2.1891312654771178E-2</c:v>
                </c:pt>
                <c:pt idx="5" formatCode="0.0%">
                  <c:v>2.3107202050257625E-2</c:v>
                </c:pt>
                <c:pt idx="6" formatCode="0.0%">
                  <c:v>2.4113582131492305E-2</c:v>
                </c:pt>
                <c:pt idx="7" formatCode="0.0%">
                  <c:v>1.891669963273512E-2</c:v>
                </c:pt>
                <c:pt idx="8" formatCode="0.0%">
                  <c:v>1.8760295785349549E-2</c:v>
                </c:pt>
                <c:pt idx="9" formatCode="0.0%">
                  <c:v>1.4E-2</c:v>
                </c:pt>
                <c:pt idx="10" formatCode="0.0%">
                  <c:v>1.6E-2</c:v>
                </c:pt>
                <c:pt idx="11" formatCode="0.0%">
                  <c:v>1.9E-2</c:v>
                </c:pt>
                <c:pt idx="12" formatCode="0.0%">
                  <c:v>0.03</c:v>
                </c:pt>
                <c:pt idx="13" formatCode="0.0%">
                  <c:v>2.4176958401056999E-2</c:v>
                </c:pt>
                <c:pt idx="14" formatCode="0.0%">
                  <c:v>2.5999999999999999E-2</c:v>
                </c:pt>
              </c:numCache>
            </c:numRef>
          </c:val>
        </c:ser>
        <c:dLbls>
          <c:showLegendKey val="0"/>
          <c:showVal val="0"/>
          <c:showCatName val="0"/>
          <c:showSerName val="0"/>
          <c:showPercent val="0"/>
          <c:showBubbleSize val="0"/>
        </c:dLbls>
        <c:gapWidth val="150"/>
        <c:axId val="160040832"/>
        <c:axId val="160042368"/>
      </c:barChart>
      <c:lineChart>
        <c:grouping val="standard"/>
        <c:varyColors val="0"/>
        <c:ser>
          <c:idx val="0"/>
          <c:order val="0"/>
          <c:tx>
            <c:strRef>
              <c:f>'Source Figure V 2-5 '!$C$4</c:f>
              <c:strCache>
                <c:ptCount val="1"/>
                <c:pt idx="0">
                  <c:v>Flux annuel de nouveaux pensionnés(1)</c:v>
                </c:pt>
              </c:strCache>
            </c:strRef>
          </c:tx>
          <c:marker>
            <c:symbol val="none"/>
          </c:marker>
          <c:dLbls>
            <c:dLbl>
              <c:idx val="9"/>
              <c:layout>
                <c:manualLayout>
                  <c:x val="-3.9829302987197723E-2"/>
                  <c:y val="-5.0697084917617263E-2"/>
                </c:manualLayout>
              </c:layout>
              <c:spPr/>
              <c:txPr>
                <a:bodyPr/>
                <a:lstStyle/>
                <a:p>
                  <a:pPr>
                    <a:defRPr sz="8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3.6036036036036036E-2"/>
                  <c:y val="-8.6185044359949309E-2"/>
                </c:manualLayout>
              </c:layout>
              <c:spPr/>
              <c:txPr>
                <a:bodyPr/>
                <a:lstStyle/>
                <a:p>
                  <a:pPr>
                    <a:defRPr sz="8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3.1793338294262369E-2"/>
                  <c:y val="-6.8511227375941147E-2"/>
                </c:manualLayout>
              </c:layout>
              <c:spPr/>
              <c:txPr>
                <a:bodyPr/>
                <a:lstStyle/>
                <a:p>
                  <a:pPr>
                    <a:defRPr sz="8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3.3699375813317452E-2"/>
                  <c:y val="5.3120849933598939E-2"/>
                </c:manualLayout>
              </c:layout>
              <c:spPr/>
              <c:txPr>
                <a:bodyPr/>
                <a:lstStyle/>
                <a:p>
                  <a:pPr>
                    <a:defRPr sz="8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4.2577030812324931E-2"/>
                  <c:y val="-2.6560424966799421E-2"/>
                </c:manualLayout>
              </c:layout>
              <c:tx>
                <c:rich>
                  <a:bodyPr/>
                  <a:lstStyle/>
                  <a:p>
                    <a:pPr>
                      <a:defRPr/>
                    </a:pPr>
                    <a:r>
                      <a:rPr lang="en-US" sz="800">
                        <a:latin typeface="+mn-lt"/>
                      </a:rPr>
                      <a:t>41 344</a:t>
                    </a:r>
                  </a:p>
                </c:rich>
              </c:tx>
              <c:spPr/>
              <c:dLblPos val="r"/>
              <c:showLegendKey val="0"/>
              <c:showVal val="0"/>
              <c:showCatName val="0"/>
              <c:showSerName val="0"/>
              <c:showPercent val="0"/>
              <c:showBubbleSize val="0"/>
              <c:extLst>
                <c:ext xmlns:c15="http://schemas.microsoft.com/office/drawing/2012/chart" uri="{CE6537A1-D6FC-4f65-9D91-7224C49458BB}"/>
              </c:extLst>
            </c:dLbl>
            <c:dLbl>
              <c:idx val="14"/>
              <c:layout>
                <c:manualLayout>
                  <c:x val="-3.519061583577713E-2"/>
                  <c:y val="-4.9875311720698257E-2"/>
                </c:manualLayout>
              </c:layout>
              <c:tx>
                <c:rich>
                  <a:bodyPr/>
                  <a:lstStyle/>
                  <a:p>
                    <a:r>
                      <a:rPr lang="en-US" sz="800"/>
                      <a:t>41 700</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'Source Figure V 2-5 '!$B$5:$B$19</c:f>
              <c:strCache>
                <c:ptCount val="15"/>
                <c:pt idx="0">
                  <c:v>2002</c:v>
                </c:pt>
                <c:pt idx="1">
                  <c:v>2003(2)</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'Source Figure V 2-5 '!$C$5:$C$19</c:f>
              <c:numCache>
                <c:formatCode>#,##0</c:formatCode>
                <c:ptCount val="15"/>
                <c:pt idx="0">
                  <c:v>53025</c:v>
                </c:pt>
                <c:pt idx="1">
                  <c:v>61215</c:v>
                </c:pt>
                <c:pt idx="2">
                  <c:v>57608</c:v>
                </c:pt>
                <c:pt idx="3">
                  <c:v>56617</c:v>
                </c:pt>
                <c:pt idx="4">
                  <c:v>61682</c:v>
                </c:pt>
                <c:pt idx="5">
                  <c:v>64930</c:v>
                </c:pt>
                <c:pt idx="6">
                  <c:v>65939</c:v>
                </c:pt>
                <c:pt idx="7">
                  <c:v>54296</c:v>
                </c:pt>
                <c:pt idx="8">
                  <c:v>56157</c:v>
                </c:pt>
                <c:pt idx="9">
                  <c:v>59081</c:v>
                </c:pt>
                <c:pt idx="10">
                  <c:v>42905</c:v>
                </c:pt>
                <c:pt idx="11">
                  <c:v>45966</c:v>
                </c:pt>
                <c:pt idx="12">
                  <c:v>44148</c:v>
                </c:pt>
                <c:pt idx="13">
                  <c:v>41344</c:v>
                </c:pt>
                <c:pt idx="14">
                  <c:v>41700</c:v>
                </c:pt>
              </c:numCache>
            </c:numRef>
          </c:val>
          <c:smooth val="0"/>
        </c:ser>
        <c:ser>
          <c:idx val="1"/>
          <c:order val="1"/>
          <c:tx>
            <c:strRef>
              <c:f>'Source Figure V 2-5 '!$D$4</c:f>
              <c:strCache>
                <c:ptCount val="1"/>
                <c:pt idx="0">
                  <c:v>Recrutés externes </c:v>
                </c:pt>
              </c:strCache>
            </c:strRef>
          </c:tx>
          <c:marker>
            <c:symbol val="none"/>
          </c:marker>
          <c:dLbls>
            <c:dLbl>
              <c:idx val="9"/>
              <c:layout>
                <c:manualLayout>
                  <c:x val="-3.7932669511616883E-2"/>
                  <c:y val="-0.10646387832699619"/>
                </c:manualLayout>
              </c:layout>
              <c:spPr/>
              <c:txPr>
                <a:bodyPr/>
                <a:lstStyle/>
                <a:p>
                  <a:pPr>
                    <a:defRPr sz="8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3.9829302987197723E-2"/>
                  <c:y val="-0.10139416983523447"/>
                </c:manualLayout>
              </c:layout>
              <c:spPr/>
              <c:txPr>
                <a:bodyPr/>
                <a:lstStyle/>
                <a:p>
                  <a:pPr>
                    <a:defRPr sz="8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9693778187607746E-2"/>
                  <c:y val="-5.7971038548873276E-2"/>
                </c:manualLayout>
              </c:layout>
              <c:tx>
                <c:rich>
                  <a:bodyPr/>
                  <a:lstStyle/>
                  <a:p>
                    <a:pPr>
                      <a:defRPr sz="800" b="0" i="0" u="none" strike="noStrike" baseline="0">
                        <a:solidFill>
                          <a:srgbClr val="000000"/>
                        </a:solidFill>
                        <a:latin typeface="Calibri"/>
                        <a:ea typeface="Calibri"/>
                        <a:cs typeface="Calibri"/>
                      </a:defRPr>
                    </a:pPr>
                    <a:r>
                      <a:rPr lang="fr-FR"/>
                      <a:t>28 464</a:t>
                    </a:r>
                  </a:p>
                </c:rich>
              </c:tx>
              <c:spPr/>
              <c:dLblPos val="r"/>
              <c:showLegendKey val="0"/>
              <c:showVal val="0"/>
              <c:showCatName val="0"/>
              <c:showSerName val="0"/>
              <c:showPercent val="0"/>
              <c:showBubbleSize val="0"/>
              <c:extLst>
                <c:ext xmlns:c15="http://schemas.microsoft.com/office/drawing/2012/chart" uri="{CE6537A1-D6FC-4f65-9D91-7224C49458BB}"/>
              </c:extLst>
            </c:dLbl>
            <c:dLbl>
              <c:idx val="12"/>
              <c:layout>
                <c:manualLayout>
                  <c:x val="-2.8825690906283775E-2"/>
                  <c:y val="-6.3745019920318724E-2"/>
                </c:manualLayout>
              </c:layout>
              <c:spPr/>
              <c:txPr>
                <a:bodyPr/>
                <a:lstStyle/>
                <a:p>
                  <a:pPr>
                    <a:defRPr sz="8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4.7058823529411764E-2"/>
                  <c:y val="3.1872509960159362E-2"/>
                </c:manualLayout>
              </c:layout>
              <c:tx>
                <c:rich>
                  <a:bodyPr/>
                  <a:lstStyle/>
                  <a:p>
                    <a:pPr>
                      <a:defRPr/>
                    </a:pPr>
                    <a:r>
                      <a:rPr lang="en-US" sz="800">
                        <a:latin typeface="+mn-lt"/>
                      </a:rPr>
                      <a:t>36 999</a:t>
                    </a:r>
                  </a:p>
                </c:rich>
              </c:tx>
              <c:spPr/>
              <c:dLblPos val="r"/>
              <c:showLegendKey val="0"/>
              <c:showVal val="0"/>
              <c:showCatName val="0"/>
              <c:showSerName val="0"/>
              <c:showPercent val="0"/>
              <c:showBubbleSize val="0"/>
              <c:extLst>
                <c:ext xmlns:c15="http://schemas.microsoft.com/office/drawing/2012/chart" uri="{CE6537A1-D6FC-4f65-9D91-7224C49458BB}"/>
              </c:extLst>
            </c:dLbl>
            <c:dLbl>
              <c:idx val="14"/>
              <c:layout>
                <c:manualLayout>
                  <c:x val="-2.3460410557184751E-2"/>
                  <c:y val="4.9875311720698194E-2"/>
                </c:manualLayout>
              </c:layout>
              <c:tx>
                <c:rich>
                  <a:bodyPr/>
                  <a:lstStyle/>
                  <a:p>
                    <a:r>
                      <a:rPr lang="en-US" sz="800"/>
                      <a:t>40 209</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'Source Figure V 2-5 '!$B$5:$B$19</c:f>
              <c:strCache>
                <c:ptCount val="15"/>
                <c:pt idx="0">
                  <c:v>2002</c:v>
                </c:pt>
                <c:pt idx="1">
                  <c:v>2003(2)</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strCache>
            </c:strRef>
          </c:cat>
          <c:val>
            <c:numRef>
              <c:f>'Source Figure V 2-5 '!$D$5:$D$19</c:f>
              <c:numCache>
                <c:formatCode>#,##0</c:formatCode>
                <c:ptCount val="15"/>
                <c:pt idx="0">
                  <c:v>67050</c:v>
                </c:pt>
                <c:pt idx="1">
                  <c:v>59292</c:v>
                </c:pt>
                <c:pt idx="2">
                  <c:v>49134</c:v>
                </c:pt>
                <c:pt idx="3">
                  <c:v>47377</c:v>
                </c:pt>
                <c:pt idx="4">
                  <c:v>39172</c:v>
                </c:pt>
                <c:pt idx="5">
                  <c:v>39867</c:v>
                </c:pt>
                <c:pt idx="6">
                  <c:v>39692</c:v>
                </c:pt>
                <c:pt idx="7">
                  <c:v>30317</c:v>
                </c:pt>
                <c:pt idx="8">
                  <c:v>29678</c:v>
                </c:pt>
                <c:pt idx="9">
                  <c:v>22338</c:v>
                </c:pt>
                <c:pt idx="10">
                  <c:v>24971</c:v>
                </c:pt>
                <c:pt idx="11">
                  <c:v>28464</c:v>
                </c:pt>
                <c:pt idx="12">
                  <c:v>45867</c:v>
                </c:pt>
                <c:pt idx="13">
                  <c:v>36999</c:v>
                </c:pt>
                <c:pt idx="14">
                  <c:v>40209</c:v>
                </c:pt>
              </c:numCache>
            </c:numRef>
          </c:val>
          <c:smooth val="0"/>
        </c:ser>
        <c:dLbls>
          <c:showLegendKey val="0"/>
          <c:showVal val="0"/>
          <c:showCatName val="0"/>
          <c:showSerName val="0"/>
          <c:showPercent val="0"/>
          <c:showBubbleSize val="0"/>
        </c:dLbls>
        <c:marker val="1"/>
        <c:smooth val="0"/>
        <c:axId val="159894144"/>
        <c:axId val="160039296"/>
      </c:lineChart>
      <c:catAx>
        <c:axId val="159894144"/>
        <c:scaling>
          <c:orientation val="minMax"/>
        </c:scaling>
        <c:delete val="0"/>
        <c:axPos val="b"/>
        <c:numFmt formatCode="General" sourceLinked="1"/>
        <c:majorTickMark val="out"/>
        <c:minorTickMark val="none"/>
        <c:tickLblPos val="nextTo"/>
        <c:txPr>
          <a:bodyPr rot="0" vert="horz"/>
          <a:lstStyle/>
          <a:p>
            <a:pPr>
              <a:defRPr sz="750" b="0" i="0" u="none" strike="noStrike" baseline="0">
                <a:solidFill>
                  <a:srgbClr val="000000"/>
                </a:solidFill>
                <a:latin typeface="Calibri"/>
                <a:ea typeface="Calibri"/>
                <a:cs typeface="Calibri"/>
              </a:defRPr>
            </a:pPr>
            <a:endParaRPr lang="fr-FR"/>
          </a:p>
        </c:txPr>
        <c:crossAx val="160039296"/>
        <c:crosses val="autoZero"/>
        <c:auto val="1"/>
        <c:lblAlgn val="ctr"/>
        <c:lblOffset val="100"/>
        <c:noMultiLvlLbl val="0"/>
      </c:catAx>
      <c:valAx>
        <c:axId val="16003929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9894144"/>
        <c:crosses val="autoZero"/>
        <c:crossBetween val="between"/>
      </c:valAx>
      <c:catAx>
        <c:axId val="160040832"/>
        <c:scaling>
          <c:orientation val="minMax"/>
        </c:scaling>
        <c:delete val="1"/>
        <c:axPos val="b"/>
        <c:numFmt formatCode="General" sourceLinked="1"/>
        <c:majorTickMark val="out"/>
        <c:minorTickMark val="none"/>
        <c:tickLblPos val="nextTo"/>
        <c:crossAx val="160042368"/>
        <c:crosses val="autoZero"/>
        <c:auto val="1"/>
        <c:lblAlgn val="ctr"/>
        <c:lblOffset val="100"/>
        <c:noMultiLvlLbl val="0"/>
      </c:catAx>
      <c:valAx>
        <c:axId val="160042368"/>
        <c:scaling>
          <c:orientation val="minMax"/>
        </c:scaling>
        <c:delete val="0"/>
        <c:axPos val="r"/>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60040832"/>
        <c:crosses val="max"/>
        <c:crossBetween val="between"/>
      </c:valAx>
    </c:plotArea>
    <c:legend>
      <c:legendPos val="b"/>
      <c:layout/>
      <c:overlay val="0"/>
      <c:txPr>
        <a:bodyPr/>
        <a:lstStyle/>
        <a:p>
          <a:pPr>
            <a:defRPr sz="73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3235076384681E-2"/>
          <c:y val="3.6506430736632366E-2"/>
          <c:w val="0.92471838079063651"/>
          <c:h val="0.79127086664952739"/>
        </c:manualLayout>
      </c:layout>
      <c:barChart>
        <c:barDir val="col"/>
        <c:grouping val="clustered"/>
        <c:varyColors val="0"/>
        <c:ser>
          <c:idx val="0"/>
          <c:order val="0"/>
          <c:invertIfNegative val="0"/>
          <c:dPt>
            <c:idx val="0"/>
            <c:invertIfNegative val="0"/>
            <c:bubble3D val="0"/>
            <c:spPr>
              <a:solidFill>
                <a:srgbClr val="C00000"/>
              </a:solidFill>
            </c:spPr>
          </c:dPt>
          <c:dPt>
            <c:idx val="1"/>
            <c:invertIfNegative val="0"/>
            <c:bubble3D val="0"/>
            <c:spPr>
              <a:solidFill>
                <a:srgbClr val="C00000"/>
              </a:solidFill>
            </c:spPr>
          </c:dPt>
          <c:dPt>
            <c:idx val="2"/>
            <c:invertIfNegative val="0"/>
            <c:bubble3D val="0"/>
            <c:spPr>
              <a:solidFill>
                <a:srgbClr val="C00000"/>
              </a:solidFill>
            </c:spPr>
          </c:dPt>
          <c:dPt>
            <c:idx val="3"/>
            <c:invertIfNegative val="0"/>
            <c:bubble3D val="0"/>
            <c:spPr>
              <a:solidFill>
                <a:srgbClr val="C00000"/>
              </a:solidFill>
            </c:spPr>
          </c:dPt>
          <c:dPt>
            <c:idx val="4"/>
            <c:invertIfNegative val="0"/>
            <c:bubble3D val="0"/>
            <c:spPr>
              <a:solidFill>
                <a:srgbClr val="C00000"/>
              </a:solidFill>
            </c:spPr>
          </c:dPt>
          <c:dPt>
            <c:idx val="5"/>
            <c:invertIfNegative val="0"/>
            <c:bubble3D val="0"/>
            <c:spPr>
              <a:solidFill>
                <a:srgbClr val="C00000"/>
              </a:solidFill>
            </c:spPr>
          </c:dPt>
          <c:dPt>
            <c:idx val="6"/>
            <c:invertIfNegative val="0"/>
            <c:bubble3D val="0"/>
            <c:spPr>
              <a:solidFill>
                <a:srgbClr val="C00000"/>
              </a:solidFill>
            </c:spPr>
          </c:dPt>
          <c:dPt>
            <c:idx val="7"/>
            <c:invertIfNegative val="0"/>
            <c:bubble3D val="0"/>
            <c:spPr>
              <a:solidFill>
                <a:srgbClr val="C00000"/>
              </a:solidFill>
            </c:spPr>
          </c:dPt>
          <c:dPt>
            <c:idx val="8"/>
            <c:invertIfNegative val="0"/>
            <c:bubble3D val="0"/>
            <c:spPr>
              <a:solidFill>
                <a:srgbClr val="C00000"/>
              </a:solidFill>
            </c:spPr>
          </c:dPt>
          <c:dPt>
            <c:idx val="9"/>
            <c:invertIfNegative val="0"/>
            <c:bubble3D val="0"/>
            <c:spPr>
              <a:solidFill>
                <a:srgbClr val="C00000"/>
              </a:solidFill>
            </c:spPr>
          </c:dPt>
          <c:dPt>
            <c:idx val="16"/>
            <c:invertIfNegative val="0"/>
            <c:bubble3D val="0"/>
            <c:spPr>
              <a:ln>
                <a:solidFill>
                  <a:schemeClr val="accent1"/>
                </a:solidFill>
              </a:ln>
            </c:spPr>
          </c:dPt>
          <c:dPt>
            <c:idx val="17"/>
            <c:invertIfNegative val="0"/>
            <c:bubble3D val="0"/>
          </c:dPt>
          <c:dPt>
            <c:idx val="18"/>
            <c:invertIfNegative val="0"/>
            <c:bubble3D val="0"/>
            <c:spPr>
              <a:solidFill>
                <a:schemeClr val="tx2">
                  <a:lumMod val="60000"/>
                  <a:lumOff val="40000"/>
                </a:schemeClr>
              </a:solidFill>
            </c:spPr>
          </c:dPt>
          <c:dPt>
            <c:idx val="19"/>
            <c:invertIfNegative val="0"/>
            <c:bubble3D val="0"/>
            <c:spPr>
              <a:solidFill>
                <a:schemeClr val="tx2">
                  <a:lumMod val="60000"/>
                  <a:lumOff val="40000"/>
                </a:schemeClr>
              </a:solidFill>
            </c:spPr>
          </c:dPt>
          <c:dPt>
            <c:idx val="20"/>
            <c:invertIfNegative val="0"/>
            <c:bubble3D val="0"/>
            <c:spPr>
              <a:solidFill>
                <a:schemeClr val="accent3">
                  <a:lumMod val="75000"/>
                </a:schemeClr>
              </a:solidFill>
            </c:spPr>
          </c:dPt>
          <c:dPt>
            <c:idx val="21"/>
            <c:invertIfNegative val="0"/>
            <c:bubble3D val="0"/>
            <c:spPr>
              <a:solidFill>
                <a:schemeClr val="accent3">
                  <a:lumMod val="75000"/>
                </a:schemeClr>
              </a:solidFill>
            </c:spPr>
          </c:dPt>
          <c:dPt>
            <c:idx val="22"/>
            <c:invertIfNegative val="0"/>
            <c:bubble3D val="0"/>
            <c:spPr>
              <a:solidFill>
                <a:schemeClr val="accent3">
                  <a:lumMod val="75000"/>
                </a:schemeClr>
              </a:solidFill>
            </c:spPr>
          </c:dPt>
          <c:dPt>
            <c:idx val="23"/>
            <c:invertIfNegative val="0"/>
            <c:bubble3D val="0"/>
            <c:spPr>
              <a:solidFill>
                <a:schemeClr val="accent3">
                  <a:lumMod val="75000"/>
                </a:schemeClr>
              </a:solidFill>
            </c:spPr>
          </c:dPt>
          <c:dPt>
            <c:idx val="24"/>
            <c:invertIfNegative val="0"/>
            <c:bubble3D val="0"/>
            <c:spPr>
              <a:solidFill>
                <a:schemeClr val="accent3">
                  <a:lumMod val="75000"/>
                </a:schemeClr>
              </a:solidFill>
            </c:spPr>
          </c:dPt>
          <c:dPt>
            <c:idx val="25"/>
            <c:invertIfNegative val="0"/>
            <c:bubble3D val="0"/>
            <c:spPr>
              <a:solidFill>
                <a:schemeClr val="accent3">
                  <a:lumMod val="75000"/>
                </a:schemeClr>
              </a:solidFill>
            </c:spPr>
          </c:dPt>
          <c:dPt>
            <c:idx val="26"/>
            <c:invertIfNegative val="0"/>
            <c:bubble3D val="0"/>
            <c:spPr>
              <a:solidFill>
                <a:schemeClr val="accent3">
                  <a:lumMod val="75000"/>
                </a:schemeClr>
              </a:solidFill>
            </c:spPr>
          </c:dPt>
          <c:dPt>
            <c:idx val="27"/>
            <c:invertIfNegative val="0"/>
            <c:bubble3D val="0"/>
            <c:spPr>
              <a:solidFill>
                <a:schemeClr val="accent3">
                  <a:lumMod val="75000"/>
                </a:schemeClr>
              </a:solidFill>
            </c:spPr>
          </c:dPt>
          <c:dPt>
            <c:idx val="28"/>
            <c:invertIfNegative val="0"/>
            <c:bubble3D val="0"/>
            <c:spPr>
              <a:solidFill>
                <a:schemeClr val="accent3">
                  <a:lumMod val="75000"/>
                </a:schemeClr>
              </a:solidFill>
            </c:spPr>
          </c:dPt>
          <c:dPt>
            <c:idx val="29"/>
            <c:invertIfNegative val="0"/>
            <c:bubble3D val="0"/>
            <c:spPr>
              <a:solidFill>
                <a:schemeClr val="accent3">
                  <a:lumMod val="75000"/>
                </a:schemeClr>
              </a:solidFill>
            </c:spPr>
          </c:dPt>
          <c:dLbls>
            <c:dLbl>
              <c:idx val="0"/>
              <c:layout>
                <c:manualLayout>
                  <c:x val="-2.1231422505307903E-3"/>
                  <c:y val="-3.3490313684913502E-2"/>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2.9304024474299317E-2"/>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1231422505307855E-3"/>
                  <c:y val="-5.0235470527370256E-2"/>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12"/>
              <c:layout>
                <c:manualLayout>
                  <c:x val="0"/>
                  <c:y val="-2.5117735263685128E-2"/>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dLbl>
              <c:idx val="20"/>
              <c:layout>
                <c:manualLayout>
                  <c:x val="-6.369426751592357E-3"/>
                  <c:y val="-3.767660289552769E-2"/>
                </c:manualLayout>
              </c:layout>
              <c:spPr/>
              <c:txPr>
                <a:bodyPr/>
                <a:lstStyle/>
                <a:p>
                  <a:pPr>
                    <a:defRPr sz="8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'Source Figure V 2-6'!$B$4:$C$33</c:f>
              <c:multiLvlStrCache>
                <c:ptCount val="30"/>
                <c:lvl>
                  <c:pt idx="0">
                    <c:v>2007</c:v>
                  </c:pt>
                  <c:pt idx="1">
                    <c:v>2008</c:v>
                  </c:pt>
                  <c:pt idx="2">
                    <c:v>2009</c:v>
                  </c:pt>
                  <c:pt idx="3">
                    <c:v>2010</c:v>
                  </c:pt>
                  <c:pt idx="4">
                    <c:v>2011</c:v>
                  </c:pt>
                  <c:pt idx="5">
                    <c:v>2012</c:v>
                  </c:pt>
                  <c:pt idx="6">
                    <c:v>2013</c:v>
                  </c:pt>
                  <c:pt idx="7">
                    <c:v>2014</c:v>
                  </c:pt>
                  <c:pt idx="8">
                    <c:v>2015</c:v>
                  </c:pt>
                  <c:pt idx="9">
                    <c:v>2016</c:v>
                  </c:pt>
                  <c:pt idx="10">
                    <c:v>2007</c:v>
                  </c:pt>
                  <c:pt idx="11">
                    <c:v>2008</c:v>
                  </c:pt>
                  <c:pt idx="12">
                    <c:v>2009</c:v>
                  </c:pt>
                  <c:pt idx="13">
                    <c:v>2010</c:v>
                  </c:pt>
                  <c:pt idx="14">
                    <c:v>2011</c:v>
                  </c:pt>
                  <c:pt idx="15">
                    <c:v>2012</c:v>
                  </c:pt>
                  <c:pt idx="16">
                    <c:v>2013</c:v>
                  </c:pt>
                  <c:pt idx="17">
                    <c:v>2014</c:v>
                  </c:pt>
                  <c:pt idx="18">
                    <c:v>2015</c:v>
                  </c:pt>
                  <c:pt idx="19">
                    <c:v>2016</c:v>
                  </c:pt>
                  <c:pt idx="20">
                    <c:v>2007</c:v>
                  </c:pt>
                  <c:pt idx="21">
                    <c:v>2008</c:v>
                  </c:pt>
                  <c:pt idx="22">
                    <c:v>2009</c:v>
                  </c:pt>
                  <c:pt idx="23">
                    <c:v>2010</c:v>
                  </c:pt>
                  <c:pt idx="24">
                    <c:v>2011</c:v>
                  </c:pt>
                  <c:pt idx="25">
                    <c:v>2012</c:v>
                  </c:pt>
                  <c:pt idx="26">
                    <c:v>2013</c:v>
                  </c:pt>
                  <c:pt idx="27">
                    <c:v>2014</c:v>
                  </c:pt>
                  <c:pt idx="28">
                    <c:v>2015</c:v>
                  </c:pt>
                  <c:pt idx="29">
                    <c:v>2016</c:v>
                  </c:pt>
                </c:lvl>
                <c:lvl>
                  <c:pt idx="0">
                    <c:v>Catégorie A</c:v>
                  </c:pt>
                  <c:pt idx="10">
                    <c:v>Catégorie B</c:v>
                  </c:pt>
                  <c:pt idx="20">
                    <c:v>Catégorie C(1)</c:v>
                  </c:pt>
                </c:lvl>
              </c:multiLvlStrCache>
            </c:multiLvlStrRef>
          </c:cat>
          <c:val>
            <c:numRef>
              <c:f>'Source Figure V 2-6'!$D$4:$D$33</c:f>
              <c:numCache>
                <c:formatCode>General</c:formatCode>
                <c:ptCount val="30"/>
                <c:pt idx="0">
                  <c:v>9.1999999999999993</c:v>
                </c:pt>
                <c:pt idx="1">
                  <c:v>8.8000000000000007</c:v>
                </c:pt>
                <c:pt idx="2">
                  <c:v>9.6</c:v>
                </c:pt>
                <c:pt idx="3">
                  <c:v>8.9</c:v>
                </c:pt>
                <c:pt idx="4">
                  <c:v>9.5</c:v>
                </c:pt>
                <c:pt idx="5">
                  <c:v>8.3000000000000007</c:v>
                </c:pt>
                <c:pt idx="6">
                  <c:v>6.9</c:v>
                </c:pt>
                <c:pt idx="7">
                  <c:v>5.8</c:v>
                </c:pt>
                <c:pt idx="8" formatCode="0.0">
                  <c:v>6.2610284422678468</c:v>
                </c:pt>
                <c:pt idx="9" formatCode="0.0">
                  <c:v>6.0132247511658665</c:v>
                </c:pt>
                <c:pt idx="10">
                  <c:v>14.4</c:v>
                </c:pt>
                <c:pt idx="11">
                  <c:v>11.9</c:v>
                </c:pt>
                <c:pt idx="12">
                  <c:v>17.7</c:v>
                </c:pt>
                <c:pt idx="13">
                  <c:v>21.3</c:v>
                </c:pt>
                <c:pt idx="14">
                  <c:v>18.7</c:v>
                </c:pt>
                <c:pt idx="15">
                  <c:v>16.2</c:v>
                </c:pt>
                <c:pt idx="16">
                  <c:v>19.899999999999999</c:v>
                </c:pt>
                <c:pt idx="17">
                  <c:v>15.8</c:v>
                </c:pt>
                <c:pt idx="18" formatCode="0.0">
                  <c:v>14.677340503544366</c:v>
                </c:pt>
                <c:pt idx="19" formatCode="0.0">
                  <c:v>11.8</c:v>
                </c:pt>
                <c:pt idx="20">
                  <c:v>22.9</c:v>
                </c:pt>
                <c:pt idx="21">
                  <c:v>15.1</c:v>
                </c:pt>
                <c:pt idx="22">
                  <c:v>16.600000000000001</c:v>
                </c:pt>
                <c:pt idx="23">
                  <c:v>14.6</c:v>
                </c:pt>
                <c:pt idx="24">
                  <c:v>18.600000000000001</c:v>
                </c:pt>
                <c:pt idx="25">
                  <c:v>19.7</c:v>
                </c:pt>
                <c:pt idx="26">
                  <c:v>23.2</c:v>
                </c:pt>
                <c:pt idx="27">
                  <c:v>17.5</c:v>
                </c:pt>
                <c:pt idx="28" formatCode="0.0">
                  <c:v>15.448157401623986</c:v>
                </c:pt>
                <c:pt idx="29" formatCode="0.0">
                  <c:v>13.545878693623639</c:v>
                </c:pt>
              </c:numCache>
            </c:numRef>
          </c:val>
        </c:ser>
        <c:dLbls>
          <c:showLegendKey val="0"/>
          <c:showVal val="0"/>
          <c:showCatName val="0"/>
          <c:showSerName val="0"/>
          <c:showPercent val="0"/>
          <c:showBubbleSize val="0"/>
        </c:dLbls>
        <c:gapWidth val="150"/>
        <c:axId val="160168960"/>
        <c:axId val="160432896"/>
      </c:barChart>
      <c:catAx>
        <c:axId val="160168960"/>
        <c:scaling>
          <c:orientation val="minMax"/>
        </c:scaling>
        <c:delete val="0"/>
        <c:axPos val="b"/>
        <c:numFmt formatCode="General" sourceLinked="1"/>
        <c:majorTickMark val="out"/>
        <c:minorTickMark val="none"/>
        <c:tickLblPos val="nextTo"/>
        <c:txPr>
          <a:bodyPr rot="-5400000" vert="horz"/>
          <a:lstStyle/>
          <a:p>
            <a:pPr>
              <a:defRPr sz="800" b="0" i="0" u="none" strike="noStrike" baseline="0">
                <a:solidFill>
                  <a:srgbClr val="000000"/>
                </a:solidFill>
                <a:latin typeface="Calibri"/>
                <a:ea typeface="Calibri"/>
                <a:cs typeface="Calibri"/>
              </a:defRPr>
            </a:pPr>
            <a:endParaRPr lang="fr-FR"/>
          </a:p>
        </c:txPr>
        <c:crossAx val="160432896"/>
        <c:crosses val="autoZero"/>
        <c:auto val="1"/>
        <c:lblAlgn val="ctr"/>
        <c:lblOffset val="100"/>
        <c:noMultiLvlLbl val="0"/>
      </c:catAx>
      <c:valAx>
        <c:axId val="160432896"/>
        <c:scaling>
          <c:orientation val="minMax"/>
        </c:scaling>
        <c:delete val="0"/>
        <c:axPos val="l"/>
        <c:majorGridlines/>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60168960"/>
        <c:crosses val="autoZero"/>
        <c:crossBetween val="between"/>
      </c:valAx>
    </c:plotArea>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strRef>
              <c:f>'Source Figure V 2-7 '!$B$3</c:f>
              <c:strCache>
                <c:ptCount val="1"/>
                <c:pt idx="0">
                  <c:v>A</c:v>
                </c:pt>
              </c:strCache>
            </c:strRef>
          </c:tx>
          <c:spPr>
            <a:solidFill>
              <a:schemeClr val="accent1"/>
            </a:solidFill>
          </c:spPr>
          <c:invertIfNegative val="0"/>
          <c:dLbls>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2-7 '!$A$4:$A$9</c:f>
              <c:numCache>
                <c:formatCode>General</c:formatCode>
                <c:ptCount val="6"/>
                <c:pt idx="0">
                  <c:v>2011</c:v>
                </c:pt>
                <c:pt idx="1">
                  <c:v>2012</c:v>
                </c:pt>
                <c:pt idx="2">
                  <c:v>2013</c:v>
                </c:pt>
                <c:pt idx="3">
                  <c:v>2014</c:v>
                </c:pt>
                <c:pt idx="4">
                  <c:v>2015</c:v>
                </c:pt>
                <c:pt idx="5">
                  <c:v>2016</c:v>
                </c:pt>
              </c:numCache>
            </c:numRef>
          </c:cat>
          <c:val>
            <c:numRef>
              <c:f>'Source Figure V 2-7 '!$B$4:$B$9</c:f>
              <c:numCache>
                <c:formatCode>0.0</c:formatCode>
                <c:ptCount val="6"/>
                <c:pt idx="0" formatCode="General">
                  <c:v>66.3</c:v>
                </c:pt>
                <c:pt idx="1">
                  <c:v>66.36498338072164</c:v>
                </c:pt>
                <c:pt idx="2">
                  <c:v>74.272765598650921</c:v>
                </c:pt>
                <c:pt idx="3">
                  <c:v>79.400000000000006</c:v>
                </c:pt>
                <c:pt idx="4">
                  <c:v>73.569342276070969</c:v>
                </c:pt>
                <c:pt idx="5">
                  <c:v>67.907682359670716</c:v>
                </c:pt>
              </c:numCache>
            </c:numRef>
          </c:val>
        </c:ser>
        <c:ser>
          <c:idx val="2"/>
          <c:order val="1"/>
          <c:tx>
            <c:strRef>
              <c:f>'Source Figure V 2-7 '!$C$3</c:f>
              <c:strCache>
                <c:ptCount val="1"/>
                <c:pt idx="0">
                  <c:v>B</c:v>
                </c:pt>
              </c:strCache>
            </c:strRef>
          </c:tx>
          <c:spPr>
            <a:solidFill>
              <a:schemeClr val="accent3">
                <a:lumMod val="75000"/>
              </a:schemeClr>
            </a:solidFill>
          </c:spPr>
          <c:invertIfNegative val="0"/>
          <c:dLbls>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2-7 '!$A$4:$A$9</c:f>
              <c:numCache>
                <c:formatCode>General</c:formatCode>
                <c:ptCount val="6"/>
                <c:pt idx="0">
                  <c:v>2011</c:v>
                </c:pt>
                <c:pt idx="1">
                  <c:v>2012</c:v>
                </c:pt>
                <c:pt idx="2">
                  <c:v>2013</c:v>
                </c:pt>
                <c:pt idx="3">
                  <c:v>2014</c:v>
                </c:pt>
                <c:pt idx="4">
                  <c:v>2015</c:v>
                </c:pt>
                <c:pt idx="5">
                  <c:v>2016</c:v>
                </c:pt>
              </c:numCache>
            </c:numRef>
          </c:cat>
          <c:val>
            <c:numRef>
              <c:f>'Source Figure V 2-7 '!$C$4:$C$9</c:f>
              <c:numCache>
                <c:formatCode>0.0</c:formatCode>
                <c:ptCount val="6"/>
                <c:pt idx="0" formatCode="General">
                  <c:v>15.7</c:v>
                </c:pt>
                <c:pt idx="1">
                  <c:v>15.986544391494133</c:v>
                </c:pt>
                <c:pt idx="2">
                  <c:v>11.540893760539628</c:v>
                </c:pt>
                <c:pt idx="3">
                  <c:v>9.1</c:v>
                </c:pt>
                <c:pt idx="4">
                  <c:v>12.389117265253137</c:v>
                </c:pt>
                <c:pt idx="5">
                  <c:v>17.988510035066778</c:v>
                </c:pt>
              </c:numCache>
            </c:numRef>
          </c:val>
        </c:ser>
        <c:ser>
          <c:idx val="3"/>
          <c:order val="2"/>
          <c:tx>
            <c:strRef>
              <c:f>'Source Figure V 2-7 '!$D$3</c:f>
              <c:strCache>
                <c:ptCount val="1"/>
                <c:pt idx="0">
                  <c:v>C</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2-7 '!$A$4:$A$9</c:f>
              <c:numCache>
                <c:formatCode>General</c:formatCode>
                <c:ptCount val="6"/>
                <c:pt idx="0">
                  <c:v>2011</c:v>
                </c:pt>
                <c:pt idx="1">
                  <c:v>2012</c:v>
                </c:pt>
                <c:pt idx="2">
                  <c:v>2013</c:v>
                </c:pt>
                <c:pt idx="3">
                  <c:v>2014</c:v>
                </c:pt>
                <c:pt idx="4">
                  <c:v>2015</c:v>
                </c:pt>
                <c:pt idx="5">
                  <c:v>2016</c:v>
                </c:pt>
              </c:numCache>
            </c:numRef>
          </c:cat>
          <c:val>
            <c:numRef>
              <c:f>'Source Figure V 2-7 '!$D$4:$D$9</c:f>
              <c:numCache>
                <c:formatCode>0.0</c:formatCode>
                <c:ptCount val="6"/>
                <c:pt idx="0">
                  <c:v>18</c:v>
                </c:pt>
                <c:pt idx="1">
                  <c:v>17.648472227784229</c:v>
                </c:pt>
                <c:pt idx="2">
                  <c:v>14.186340640809444</c:v>
                </c:pt>
                <c:pt idx="3">
                  <c:v>11.5</c:v>
                </c:pt>
                <c:pt idx="4">
                  <c:v>14.041540458675897</c:v>
                </c:pt>
                <c:pt idx="5">
                  <c:v>14.103807605262503</c:v>
                </c:pt>
              </c:numCache>
            </c:numRef>
          </c:val>
        </c:ser>
        <c:dLbls>
          <c:showLegendKey val="0"/>
          <c:showVal val="0"/>
          <c:showCatName val="0"/>
          <c:showSerName val="0"/>
          <c:showPercent val="0"/>
          <c:showBubbleSize val="0"/>
        </c:dLbls>
        <c:gapWidth val="150"/>
        <c:overlap val="100"/>
        <c:axId val="160496640"/>
        <c:axId val="160772864"/>
      </c:barChart>
      <c:catAx>
        <c:axId val="160496640"/>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0772864"/>
        <c:crosses val="autoZero"/>
        <c:auto val="1"/>
        <c:lblAlgn val="ctr"/>
        <c:lblOffset val="100"/>
        <c:noMultiLvlLbl val="0"/>
      </c:catAx>
      <c:valAx>
        <c:axId val="160772864"/>
        <c:scaling>
          <c:orientation val="minMax"/>
          <c:max val="100"/>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0496640"/>
        <c:crosses val="autoZero"/>
        <c:crossBetween val="between"/>
      </c:valAx>
    </c:plotArea>
    <c:legend>
      <c:legendPos val="b"/>
      <c:layout/>
      <c:overlay val="0"/>
      <c:spPr>
        <a:ln>
          <a:solidFill>
            <a:schemeClr val="tx1"/>
          </a:solidFill>
        </a:ln>
      </c:spPr>
      <c:txPr>
        <a:bodyPr/>
        <a:lstStyle/>
        <a:p>
          <a:pPr>
            <a:defRPr sz="82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86519535252646E-2"/>
          <c:y val="3.3915583873570576E-2"/>
          <c:w val="0.83700658040313058"/>
          <c:h val="0.7334156905298499"/>
        </c:manualLayout>
      </c:layout>
      <c:barChart>
        <c:barDir val="bar"/>
        <c:grouping val="stacked"/>
        <c:varyColors val="0"/>
        <c:ser>
          <c:idx val="1"/>
          <c:order val="0"/>
          <c:tx>
            <c:strRef>
              <c:f>'F V2-8 Source'!$C$3</c:f>
              <c:strCache>
                <c:ptCount val="1"/>
                <c:pt idx="0">
                  <c:v>Bac +2</c:v>
                </c:pt>
              </c:strCache>
            </c:strRef>
          </c:tx>
          <c:invertIfNegative val="0"/>
          <c:dLbls>
            <c:dLbl>
              <c:idx val="0"/>
              <c:layout>
                <c:manualLayout>
                  <c:x val="5.453598455835044E-4"/>
                  <c:y val="-3.7097836277337141E-7"/>
                </c:manualLayout>
              </c:layout>
              <c:spPr/>
              <c:txPr>
                <a:bodyPr/>
                <a:lstStyle/>
                <a:p>
                  <a:pPr>
                    <a:defRPr sz="800" b="0" i="0" u="none" strike="noStrike" baseline="0">
                      <a:solidFill>
                        <a:srgbClr val="000000"/>
                      </a:solidFill>
                      <a:latin typeface="Calibri"/>
                      <a:ea typeface="Calibri"/>
                      <a:cs typeface="Calibri"/>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6.9174232598357109E-3"/>
                  <c:y val="0"/>
                </c:manualLayout>
              </c:layout>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 V2-8 Source'!$B$4:$B$8</c:f>
              <c:numCache>
                <c:formatCode>General</c:formatCode>
                <c:ptCount val="5"/>
                <c:pt idx="0">
                  <c:v>2012</c:v>
                </c:pt>
                <c:pt idx="1">
                  <c:v>2013</c:v>
                </c:pt>
                <c:pt idx="2">
                  <c:v>2014</c:v>
                </c:pt>
                <c:pt idx="3">
                  <c:v>2015</c:v>
                </c:pt>
                <c:pt idx="4">
                  <c:v>2016</c:v>
                </c:pt>
              </c:numCache>
            </c:numRef>
          </c:cat>
          <c:val>
            <c:numRef>
              <c:f>'F V2-8 Source'!$C$4:$C$8</c:f>
              <c:numCache>
                <c:formatCode>0.0</c:formatCode>
                <c:ptCount val="5"/>
                <c:pt idx="0" formatCode="General">
                  <c:v>3.1</c:v>
                </c:pt>
                <c:pt idx="1">
                  <c:v>1.9582801191996595</c:v>
                </c:pt>
                <c:pt idx="2" formatCode="General">
                  <c:v>0.9</c:v>
                </c:pt>
                <c:pt idx="3">
                  <c:v>1.6836378340624194</c:v>
                </c:pt>
                <c:pt idx="4">
                  <c:v>1.7</c:v>
                </c:pt>
              </c:numCache>
            </c:numRef>
          </c:val>
        </c:ser>
        <c:ser>
          <c:idx val="2"/>
          <c:order val="1"/>
          <c:tx>
            <c:strRef>
              <c:f>'F V2-8 Source'!$D$3</c:f>
              <c:strCache>
                <c:ptCount val="1"/>
                <c:pt idx="0">
                  <c:v>Licence (Bac +3)</c:v>
                </c:pt>
              </c:strCache>
            </c:strRef>
          </c:tx>
          <c:invertIfNegative val="0"/>
          <c:dLbls>
            <c:dLbl>
              <c:idx val="0"/>
              <c:layout>
                <c:manualLayout>
                  <c:x val="-1.3476447739752375E-2"/>
                  <c:y val="-3.7097836277337141E-7"/>
                </c:manualLayout>
              </c:layout>
              <c:spPr/>
              <c:txPr>
                <a:bodyPr/>
                <a:lstStyle/>
                <a:p>
                  <a:pPr>
                    <a:defRPr sz="800" b="0" i="0" u="none" strike="noStrike" baseline="0">
                      <a:solidFill>
                        <a:srgbClr val="000000"/>
                      </a:solidFill>
                      <a:latin typeface="Calibri"/>
                      <a:ea typeface="Calibri"/>
                      <a:cs typeface="Calibri"/>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5.6368472882249348E-3"/>
                  <c:y val="3.8227211669616722E-3"/>
                </c:manualLayout>
              </c:layout>
              <c:spPr/>
              <c:txPr>
                <a:bodyPr/>
                <a:lstStyle/>
                <a:p>
                  <a:pPr>
                    <a:defRPr sz="800" b="0" i="0" u="none" strike="noStrike" baseline="0">
                      <a:solidFill>
                        <a:srgbClr val="000000"/>
                      </a:solidFill>
                      <a:latin typeface="Calibri"/>
                      <a:ea typeface="Calibri"/>
                      <a:cs typeface="Calibri"/>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6.1812589980481808E-3"/>
                  <c:y val="-5.5868260411812169E-3"/>
                </c:manualLayout>
              </c:layout>
              <c:spPr/>
              <c:txPr>
                <a:bodyPr/>
                <a:lstStyle/>
                <a:p>
                  <a:pPr>
                    <a:defRPr sz="800" b="0" i="0" u="none" strike="noStrike" baseline="0">
                      <a:solidFill>
                        <a:srgbClr val="000000"/>
                      </a:solidFill>
                      <a:latin typeface="Calibri"/>
                      <a:ea typeface="Calibri"/>
                      <a:cs typeface="Calibri"/>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9.6769624087596207E-3"/>
                  <c:y val="0"/>
                </c:manualLayout>
              </c:layout>
              <c:spPr/>
              <c:txPr>
                <a:bodyPr/>
                <a:lstStyle/>
                <a:p>
                  <a:pPr>
                    <a:defRPr sz="800" b="0" i="0" u="none" strike="noStrike" baseline="0">
                      <a:solidFill>
                        <a:srgbClr val="000000"/>
                      </a:solidFill>
                      <a:latin typeface="Calibri"/>
                      <a:ea typeface="Calibri"/>
                      <a:cs typeface="Calibri"/>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 V2-8 Source'!$B$4:$B$8</c:f>
              <c:numCache>
                <c:formatCode>General</c:formatCode>
                <c:ptCount val="5"/>
                <c:pt idx="0">
                  <c:v>2012</c:v>
                </c:pt>
                <c:pt idx="1">
                  <c:v>2013</c:v>
                </c:pt>
                <c:pt idx="2">
                  <c:v>2014</c:v>
                </c:pt>
                <c:pt idx="3">
                  <c:v>2015</c:v>
                </c:pt>
                <c:pt idx="4">
                  <c:v>2016</c:v>
                </c:pt>
              </c:numCache>
            </c:numRef>
          </c:cat>
          <c:val>
            <c:numRef>
              <c:f>'F V2-8 Source'!$D$4:$D$8</c:f>
              <c:numCache>
                <c:formatCode>0.0</c:formatCode>
                <c:ptCount val="5"/>
                <c:pt idx="0" formatCode="General">
                  <c:v>12.3</c:v>
                </c:pt>
                <c:pt idx="1">
                  <c:v>8.7129274868738467</c:v>
                </c:pt>
                <c:pt idx="2" formatCode="General">
                  <c:v>5.7</c:v>
                </c:pt>
                <c:pt idx="3">
                  <c:v>6.4220857993603646</c:v>
                </c:pt>
                <c:pt idx="4">
                  <c:v>7.8</c:v>
                </c:pt>
              </c:numCache>
            </c:numRef>
          </c:val>
        </c:ser>
        <c:ser>
          <c:idx val="3"/>
          <c:order val="2"/>
          <c:tx>
            <c:strRef>
              <c:f>'F V2-8 Source'!$E$3</c:f>
              <c:strCache>
                <c:ptCount val="1"/>
                <c:pt idx="0">
                  <c:v>Master 1 (Bac +4)</c:v>
                </c:pt>
              </c:strCache>
            </c:strRef>
          </c:tx>
          <c:spPr>
            <a:solidFill>
              <a:schemeClr val="accent4">
                <a:lumMod val="60000"/>
                <a:lumOff val="40000"/>
              </a:schemeClr>
            </a:solidFill>
          </c:spPr>
          <c:invertIfNegative val="0"/>
          <c:dLbls>
            <c:dLbl>
              <c:idx val="2"/>
              <c:layout>
                <c:manualLayout>
                  <c:x val="6.9174232598357109E-3"/>
                  <c:y val="0"/>
                </c:manualLayout>
              </c:layout>
              <c:showLegendKey val="0"/>
              <c:showVal val="1"/>
              <c:showCatName val="0"/>
              <c:showSerName val="0"/>
              <c:showPercent val="0"/>
              <c:showBubbleSize val="0"/>
            </c:dLbl>
            <c:dLbl>
              <c:idx val="3"/>
              <c:layout>
                <c:manualLayout>
                  <c:x val="1.7352111141749305E-3"/>
                  <c:y val="4.7047475955964866E-3"/>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 V2-8 Source'!$B$4:$B$8</c:f>
              <c:numCache>
                <c:formatCode>General</c:formatCode>
                <c:ptCount val="5"/>
                <c:pt idx="0">
                  <c:v>2012</c:v>
                </c:pt>
                <c:pt idx="1">
                  <c:v>2013</c:v>
                </c:pt>
                <c:pt idx="2">
                  <c:v>2014</c:v>
                </c:pt>
                <c:pt idx="3">
                  <c:v>2015</c:v>
                </c:pt>
                <c:pt idx="4">
                  <c:v>2016</c:v>
                </c:pt>
              </c:numCache>
            </c:numRef>
          </c:cat>
          <c:val>
            <c:numRef>
              <c:f>'F V2-8 Source'!$E$4:$E$8</c:f>
              <c:numCache>
                <c:formatCode>0.0</c:formatCode>
                <c:ptCount val="5"/>
                <c:pt idx="0" formatCode="General">
                  <c:v>2.7</c:v>
                </c:pt>
                <c:pt idx="1">
                  <c:v>2.4029137694527223</c:v>
                </c:pt>
                <c:pt idx="2" formatCode="General">
                  <c:v>0.7</c:v>
                </c:pt>
                <c:pt idx="3">
                  <c:v>1.6284968569643055</c:v>
                </c:pt>
                <c:pt idx="4">
                  <c:v>1.7</c:v>
                </c:pt>
              </c:numCache>
            </c:numRef>
          </c:val>
        </c:ser>
        <c:ser>
          <c:idx val="4"/>
          <c:order val="3"/>
          <c:tx>
            <c:strRef>
              <c:f>'F V2-8 Source'!$F$3</c:f>
              <c:strCache>
                <c:ptCount val="1"/>
                <c:pt idx="0">
                  <c:v>Master 2 ou Doctorat (Bac +5 ou plus)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 V2-8 Source'!$B$4:$B$8</c:f>
              <c:numCache>
                <c:formatCode>General</c:formatCode>
                <c:ptCount val="5"/>
                <c:pt idx="0">
                  <c:v>2012</c:v>
                </c:pt>
                <c:pt idx="1">
                  <c:v>2013</c:v>
                </c:pt>
                <c:pt idx="2">
                  <c:v>2014</c:v>
                </c:pt>
                <c:pt idx="3">
                  <c:v>2015</c:v>
                </c:pt>
                <c:pt idx="4">
                  <c:v>2016</c:v>
                </c:pt>
              </c:numCache>
            </c:numRef>
          </c:cat>
          <c:val>
            <c:numRef>
              <c:f>'F V2-8 Source'!$F$4:$F$8</c:f>
              <c:numCache>
                <c:formatCode>0.0</c:formatCode>
                <c:ptCount val="5"/>
                <c:pt idx="0" formatCode="General">
                  <c:v>81.900000000000006</c:v>
                </c:pt>
                <c:pt idx="1">
                  <c:v>86.925878624473768</c:v>
                </c:pt>
                <c:pt idx="2" formatCode="General">
                  <c:v>92.7</c:v>
                </c:pt>
                <c:pt idx="3">
                  <c:v>90.265779509612912</c:v>
                </c:pt>
                <c:pt idx="4">
                  <c:v>88.8</c:v>
                </c:pt>
              </c:numCache>
            </c:numRef>
          </c:val>
        </c:ser>
        <c:dLbls>
          <c:showLegendKey val="0"/>
          <c:showVal val="0"/>
          <c:showCatName val="0"/>
          <c:showSerName val="0"/>
          <c:showPercent val="0"/>
          <c:showBubbleSize val="0"/>
        </c:dLbls>
        <c:gapWidth val="150"/>
        <c:overlap val="100"/>
        <c:axId val="160948224"/>
        <c:axId val="160949760"/>
      </c:barChart>
      <c:catAx>
        <c:axId val="160948224"/>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0949760"/>
        <c:crosses val="autoZero"/>
        <c:auto val="1"/>
        <c:lblAlgn val="ctr"/>
        <c:lblOffset val="100"/>
        <c:noMultiLvlLbl val="0"/>
      </c:catAx>
      <c:valAx>
        <c:axId val="160949760"/>
        <c:scaling>
          <c:orientation val="minMax"/>
          <c:max val="100"/>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0948224"/>
        <c:crosses val="autoZero"/>
        <c:crossBetween val="between"/>
      </c:valAx>
    </c:plotArea>
    <c:legend>
      <c:legendPos val="b"/>
      <c:layout>
        <c:manualLayout>
          <c:xMode val="edge"/>
          <c:yMode val="edge"/>
          <c:x val="0.20550901954376324"/>
          <c:y val="0.88307578160503786"/>
          <c:w val="0.7187386596130737"/>
          <c:h val="7.5132021924821268E-2"/>
        </c:manualLayout>
      </c:layout>
      <c:overlay val="0"/>
      <c:spPr>
        <a:ln>
          <a:solidFill>
            <a:schemeClr val="tx1"/>
          </a:solidFill>
        </a:ln>
      </c:spPr>
      <c:txPr>
        <a:bodyPr/>
        <a:lstStyle/>
        <a:p>
          <a:pPr>
            <a:defRPr sz="87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'Source Figure V 2-9'!$B$3</c:f>
              <c:strCache>
                <c:ptCount val="1"/>
                <c:pt idx="0">
                  <c:v>Inconnu</c:v>
                </c:pt>
              </c:strCache>
            </c:strRef>
          </c:tx>
          <c:spPr>
            <a:pattFill prst="smConfetti">
              <a:fgClr>
                <a:schemeClr val="accent1"/>
              </a:fgClr>
              <a:bgClr>
                <a:schemeClr val="bg1"/>
              </a:bgClr>
            </a:pattFill>
            <a:ln>
              <a:solidFill>
                <a:schemeClr val="accent1"/>
              </a:solidFill>
            </a:ln>
          </c:spPr>
          <c:invertIfNegative val="0"/>
          <c:dPt>
            <c:idx val="0"/>
            <c:invertIfNegative val="0"/>
            <c:bubble3D val="0"/>
          </c:dPt>
          <c:dPt>
            <c:idx val="2"/>
            <c:invertIfNegative val="0"/>
            <c:bubble3D val="0"/>
          </c:dPt>
          <c:dPt>
            <c:idx val="4"/>
            <c:invertIfNegative val="0"/>
            <c:bubble3D val="0"/>
          </c:dPt>
          <c:cat>
            <c:strRef>
              <c:f>'Source Figure V 2-9'!$A$4:$A$9</c:f>
              <c:strCache>
                <c:ptCount val="6"/>
                <c:pt idx="0">
                  <c:v>A</c:v>
                </c:pt>
                <c:pt idx="1">
                  <c:v>A hors inconnu</c:v>
                </c:pt>
                <c:pt idx="2">
                  <c:v>B</c:v>
                </c:pt>
                <c:pt idx="3">
                  <c:v>B hors inconnu</c:v>
                </c:pt>
                <c:pt idx="4">
                  <c:v>C</c:v>
                </c:pt>
                <c:pt idx="5">
                  <c:v>C hors inconnu</c:v>
                </c:pt>
              </c:strCache>
            </c:strRef>
          </c:cat>
          <c:val>
            <c:numRef>
              <c:f>'Source Figure V 2-9'!$B$4:$B$9</c:f>
              <c:numCache>
                <c:formatCode>0.0</c:formatCode>
                <c:ptCount val="6"/>
                <c:pt idx="0">
                  <c:v>13.393151437465667</c:v>
                </c:pt>
                <c:pt idx="2">
                  <c:v>9.0569690265486731</c:v>
                </c:pt>
                <c:pt idx="4">
                  <c:v>20.679012345679013</c:v>
                </c:pt>
              </c:numCache>
            </c:numRef>
          </c:val>
        </c:ser>
        <c:ser>
          <c:idx val="1"/>
          <c:order val="1"/>
          <c:tx>
            <c:strRef>
              <c:f>'Source Figure V 2-9'!$C$3</c:f>
              <c:strCache>
                <c:ptCount val="1"/>
                <c:pt idx="0">
                  <c:v>Brevet et sans diplôme</c:v>
                </c:pt>
              </c:strCache>
            </c:strRef>
          </c:tx>
          <c:invertIfNegative val="0"/>
          <c:cat>
            <c:strRef>
              <c:f>'Source Figure V 2-9'!$A$4:$A$9</c:f>
              <c:strCache>
                <c:ptCount val="6"/>
                <c:pt idx="0">
                  <c:v>A</c:v>
                </c:pt>
                <c:pt idx="1">
                  <c:v>A hors inconnu</c:v>
                </c:pt>
                <c:pt idx="2">
                  <c:v>B</c:v>
                </c:pt>
                <c:pt idx="3">
                  <c:v>B hors inconnu</c:v>
                </c:pt>
                <c:pt idx="4">
                  <c:v>C</c:v>
                </c:pt>
                <c:pt idx="5">
                  <c:v>C hors inconnu</c:v>
                </c:pt>
              </c:strCache>
            </c:strRef>
          </c:cat>
          <c:val>
            <c:numRef>
              <c:f>'Source Figure V 2-9'!$C$4:$C$9</c:f>
              <c:numCache>
                <c:formatCode>0.0</c:formatCode>
                <c:ptCount val="6"/>
                <c:pt idx="0">
                  <c:v>0.10986998718183483</c:v>
                </c:pt>
                <c:pt idx="1">
                  <c:v>0.12686062246278756</c:v>
                </c:pt>
                <c:pt idx="2">
                  <c:v>2.0326327433628317</c:v>
                </c:pt>
                <c:pt idx="3">
                  <c:v>2.2350615782271555</c:v>
                </c:pt>
                <c:pt idx="4">
                  <c:v>40.837191358024697</c:v>
                </c:pt>
                <c:pt idx="5">
                  <c:v>51.483463035019447</c:v>
                </c:pt>
              </c:numCache>
            </c:numRef>
          </c:val>
        </c:ser>
        <c:ser>
          <c:idx val="2"/>
          <c:order val="2"/>
          <c:tx>
            <c:strRef>
              <c:f>'Source Figure V 2-9'!$D$3</c:f>
              <c:strCache>
                <c:ptCount val="1"/>
                <c:pt idx="0">
                  <c:v>Bac</c:v>
                </c:pt>
              </c:strCache>
            </c:strRef>
          </c:tx>
          <c:invertIfNegative val="0"/>
          <c:cat>
            <c:strRef>
              <c:f>'Source Figure V 2-9'!$A$4:$A$9</c:f>
              <c:strCache>
                <c:ptCount val="6"/>
                <c:pt idx="0">
                  <c:v>A</c:v>
                </c:pt>
                <c:pt idx="1">
                  <c:v>A hors inconnu</c:v>
                </c:pt>
                <c:pt idx="2">
                  <c:v>B</c:v>
                </c:pt>
                <c:pt idx="3">
                  <c:v>B hors inconnu</c:v>
                </c:pt>
                <c:pt idx="4">
                  <c:v>C</c:v>
                </c:pt>
                <c:pt idx="5">
                  <c:v>C hors inconnu</c:v>
                </c:pt>
              </c:strCache>
            </c:strRef>
          </c:cat>
          <c:val>
            <c:numRef>
              <c:f>'Source Figure V 2-9'!$D$4:$D$9</c:f>
              <c:numCache>
                <c:formatCode>0.0</c:formatCode>
                <c:ptCount val="6"/>
                <c:pt idx="0">
                  <c:v>0.15381798205456876</c:v>
                </c:pt>
                <c:pt idx="1">
                  <c:v>0.17760487144790257</c:v>
                </c:pt>
                <c:pt idx="2">
                  <c:v>28.774889380530972</c:v>
                </c:pt>
                <c:pt idx="3">
                  <c:v>31.640565607419795</c:v>
                </c:pt>
                <c:pt idx="4">
                  <c:v>20.235339506172838</c:v>
                </c:pt>
                <c:pt idx="5">
                  <c:v>25.510700389105057</c:v>
                </c:pt>
              </c:numCache>
            </c:numRef>
          </c:val>
        </c:ser>
        <c:ser>
          <c:idx val="3"/>
          <c:order val="3"/>
          <c:tx>
            <c:strRef>
              <c:f>'Source Figure V 2-9'!$E$3</c:f>
              <c:strCache>
                <c:ptCount val="1"/>
                <c:pt idx="0">
                  <c:v>Bac +2 </c:v>
                </c:pt>
              </c:strCache>
            </c:strRef>
          </c:tx>
          <c:invertIfNegative val="0"/>
          <c:cat>
            <c:strRef>
              <c:f>'Source Figure V 2-9'!$A$4:$A$9</c:f>
              <c:strCache>
                <c:ptCount val="6"/>
                <c:pt idx="0">
                  <c:v>A</c:v>
                </c:pt>
                <c:pt idx="1">
                  <c:v>A hors inconnu</c:v>
                </c:pt>
                <c:pt idx="2">
                  <c:v>B</c:v>
                </c:pt>
                <c:pt idx="3">
                  <c:v>B hors inconnu</c:v>
                </c:pt>
                <c:pt idx="4">
                  <c:v>C</c:v>
                </c:pt>
                <c:pt idx="5">
                  <c:v>C hors inconnu</c:v>
                </c:pt>
              </c:strCache>
            </c:strRef>
          </c:cat>
          <c:val>
            <c:numRef>
              <c:f>'Source Figure V 2-9'!$E$4:$E$9</c:f>
              <c:numCache>
                <c:formatCode>0.0</c:formatCode>
                <c:ptCount val="6"/>
                <c:pt idx="0">
                  <c:v>1.2818165171214062</c:v>
                </c:pt>
                <c:pt idx="1">
                  <c:v>1.4800405953991882</c:v>
                </c:pt>
                <c:pt idx="2">
                  <c:v>17.00774336283186</c:v>
                </c:pt>
                <c:pt idx="3">
                  <c:v>18.701535654553748</c:v>
                </c:pt>
                <c:pt idx="4">
                  <c:v>8.0632716049382722</c:v>
                </c:pt>
                <c:pt idx="5">
                  <c:v>10.165369649805447</c:v>
                </c:pt>
              </c:numCache>
            </c:numRef>
          </c:val>
        </c:ser>
        <c:ser>
          <c:idx val="4"/>
          <c:order val="4"/>
          <c:tx>
            <c:strRef>
              <c:f>'Source Figure V 2-9'!$F$3</c:f>
              <c:strCache>
                <c:ptCount val="1"/>
                <c:pt idx="0">
                  <c:v>Bac +3</c:v>
                </c:pt>
              </c:strCache>
            </c:strRef>
          </c:tx>
          <c:invertIfNegative val="0"/>
          <c:cat>
            <c:strRef>
              <c:f>'Source Figure V 2-9'!$A$4:$A$9</c:f>
              <c:strCache>
                <c:ptCount val="6"/>
                <c:pt idx="0">
                  <c:v>A</c:v>
                </c:pt>
                <c:pt idx="1">
                  <c:v>A hors inconnu</c:v>
                </c:pt>
                <c:pt idx="2">
                  <c:v>B</c:v>
                </c:pt>
                <c:pt idx="3">
                  <c:v>B hors inconnu</c:v>
                </c:pt>
                <c:pt idx="4">
                  <c:v>C</c:v>
                </c:pt>
                <c:pt idx="5">
                  <c:v>C hors inconnu</c:v>
                </c:pt>
              </c:strCache>
            </c:strRef>
          </c:cat>
          <c:val>
            <c:numRef>
              <c:f>'Source Figure V 2-9'!$F$4:$F$9</c:f>
              <c:numCache>
                <c:formatCode>0.0</c:formatCode>
                <c:ptCount val="6"/>
                <c:pt idx="0">
                  <c:v>29.90294817798938</c:v>
                </c:pt>
                <c:pt idx="1">
                  <c:v>34.527232746955342</c:v>
                </c:pt>
                <c:pt idx="2">
                  <c:v>17.076880530973451</c:v>
                </c:pt>
                <c:pt idx="3">
                  <c:v>18.777558157214536</c:v>
                </c:pt>
                <c:pt idx="4">
                  <c:v>5.0154320987654319</c:v>
                </c:pt>
                <c:pt idx="5">
                  <c:v>6.3229571984435795</c:v>
                </c:pt>
              </c:numCache>
            </c:numRef>
          </c:val>
        </c:ser>
        <c:ser>
          <c:idx val="5"/>
          <c:order val="5"/>
          <c:tx>
            <c:strRef>
              <c:f>'Source Figure V 2-9'!$G$3</c:f>
              <c:strCache>
                <c:ptCount val="1"/>
                <c:pt idx="0">
                  <c:v>Bac +4</c:v>
                </c:pt>
              </c:strCache>
            </c:strRef>
          </c:tx>
          <c:invertIfNegative val="0"/>
          <c:cat>
            <c:strRef>
              <c:f>'Source Figure V 2-9'!$A$4:$A$9</c:f>
              <c:strCache>
                <c:ptCount val="6"/>
                <c:pt idx="0">
                  <c:v>A</c:v>
                </c:pt>
                <c:pt idx="1">
                  <c:v>A hors inconnu</c:v>
                </c:pt>
                <c:pt idx="2">
                  <c:v>B</c:v>
                </c:pt>
                <c:pt idx="3">
                  <c:v>B hors inconnu</c:v>
                </c:pt>
                <c:pt idx="4">
                  <c:v>C</c:v>
                </c:pt>
                <c:pt idx="5">
                  <c:v>C hors inconnu</c:v>
                </c:pt>
              </c:strCache>
            </c:strRef>
          </c:cat>
          <c:val>
            <c:numRef>
              <c:f>'Source Figure V 2-9'!$G$4:$G$9</c:f>
              <c:numCache>
                <c:formatCode>0.0</c:formatCode>
                <c:ptCount val="6"/>
                <c:pt idx="0">
                  <c:v>17.557223951657207</c:v>
                </c:pt>
                <c:pt idx="1">
                  <c:v>20.272327469553449</c:v>
                </c:pt>
                <c:pt idx="2">
                  <c:v>7.3008849557522124</c:v>
                </c:pt>
                <c:pt idx="3">
                  <c:v>8.0279762809791695</c:v>
                </c:pt>
                <c:pt idx="4">
                  <c:v>2.199074074074074</c:v>
                </c:pt>
                <c:pt idx="5">
                  <c:v>2.772373540856031</c:v>
                </c:pt>
              </c:numCache>
            </c:numRef>
          </c:val>
        </c:ser>
        <c:ser>
          <c:idx val="6"/>
          <c:order val="6"/>
          <c:tx>
            <c:strRef>
              <c:f>'Source Figure V 2-9'!$H$3</c:f>
              <c:strCache>
                <c:ptCount val="1"/>
                <c:pt idx="0">
                  <c:v>Bac +5</c:v>
                </c:pt>
              </c:strCache>
            </c:strRef>
          </c:tx>
          <c:invertIfNegative val="0"/>
          <c:cat>
            <c:strRef>
              <c:f>'Source Figure V 2-9'!$A$4:$A$9</c:f>
              <c:strCache>
                <c:ptCount val="6"/>
                <c:pt idx="0">
                  <c:v>A</c:v>
                </c:pt>
                <c:pt idx="1">
                  <c:v>A hors inconnu</c:v>
                </c:pt>
                <c:pt idx="2">
                  <c:v>B</c:v>
                </c:pt>
                <c:pt idx="3">
                  <c:v>B hors inconnu</c:v>
                </c:pt>
                <c:pt idx="4">
                  <c:v>C</c:v>
                </c:pt>
                <c:pt idx="5">
                  <c:v>C hors inconnu</c:v>
                </c:pt>
              </c:strCache>
            </c:strRef>
          </c:cat>
          <c:val>
            <c:numRef>
              <c:f>'Source Figure V 2-9'!$H$4:$H$9</c:f>
              <c:numCache>
                <c:formatCode>0.0</c:formatCode>
                <c:ptCount val="6"/>
                <c:pt idx="0">
                  <c:v>32.052737593847283</c:v>
                </c:pt>
                <c:pt idx="1">
                  <c:v>37.009472259810558</c:v>
                </c:pt>
                <c:pt idx="2">
                  <c:v>18.335176991150444</c:v>
                </c:pt>
                <c:pt idx="3">
                  <c:v>20.161167705640871</c:v>
                </c:pt>
                <c:pt idx="4">
                  <c:v>2.8742283950617282</c:v>
                </c:pt>
                <c:pt idx="5">
                  <c:v>3.6235408560311289</c:v>
                </c:pt>
              </c:numCache>
            </c:numRef>
          </c:val>
        </c:ser>
        <c:ser>
          <c:idx val="7"/>
          <c:order val="7"/>
          <c:tx>
            <c:strRef>
              <c:f>'Source Figure V 2-9'!$I$3</c:f>
              <c:strCache>
                <c:ptCount val="1"/>
                <c:pt idx="0">
                  <c:v>Doctorat</c:v>
                </c:pt>
              </c:strCache>
            </c:strRef>
          </c:tx>
          <c:invertIfNegative val="0"/>
          <c:cat>
            <c:strRef>
              <c:f>'Source Figure V 2-9'!$A$4:$A$9</c:f>
              <c:strCache>
                <c:ptCount val="6"/>
                <c:pt idx="0">
                  <c:v>A</c:v>
                </c:pt>
                <c:pt idx="1">
                  <c:v>A hors inconnu</c:v>
                </c:pt>
                <c:pt idx="2">
                  <c:v>B</c:v>
                </c:pt>
                <c:pt idx="3">
                  <c:v>B hors inconnu</c:v>
                </c:pt>
                <c:pt idx="4">
                  <c:v>C</c:v>
                </c:pt>
                <c:pt idx="5">
                  <c:v>C hors inconnu</c:v>
                </c:pt>
              </c:strCache>
            </c:strRef>
          </c:cat>
          <c:val>
            <c:numRef>
              <c:f>'Source Figure V 2-9'!$I$4:$I$9</c:f>
              <c:numCache>
                <c:formatCode>0.0</c:formatCode>
                <c:ptCount val="6"/>
                <c:pt idx="0">
                  <c:v>5.5484343526826585</c:v>
                </c:pt>
                <c:pt idx="1">
                  <c:v>6.4064614343707706</c:v>
                </c:pt>
                <c:pt idx="2">
                  <c:v>0.41482300884955758</c:v>
                </c:pt>
                <c:pt idx="3">
                  <c:v>0.45613501596472561</c:v>
                </c:pt>
                <c:pt idx="4">
                  <c:v>9.6450617283950615E-2</c:v>
                </c:pt>
                <c:pt idx="5">
                  <c:v>0.12159533073929961</c:v>
                </c:pt>
              </c:numCache>
            </c:numRef>
          </c:val>
        </c:ser>
        <c:dLbls>
          <c:showLegendKey val="0"/>
          <c:showVal val="0"/>
          <c:showCatName val="0"/>
          <c:showSerName val="0"/>
          <c:showPercent val="0"/>
          <c:showBubbleSize val="0"/>
        </c:dLbls>
        <c:gapWidth val="150"/>
        <c:overlap val="100"/>
        <c:axId val="161217536"/>
        <c:axId val="161219328"/>
      </c:barChart>
      <c:catAx>
        <c:axId val="1612175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1219328"/>
        <c:crosses val="autoZero"/>
        <c:auto val="1"/>
        <c:lblAlgn val="ctr"/>
        <c:lblOffset val="100"/>
        <c:noMultiLvlLbl val="0"/>
      </c:catAx>
      <c:valAx>
        <c:axId val="161219328"/>
        <c:scaling>
          <c:orientation val="minMax"/>
          <c:max val="100"/>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1217536"/>
        <c:crosses val="autoZero"/>
        <c:crossBetween val="between"/>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strRef>
              <c:f>'Source Figure V 2-10'!$A$4</c:f>
              <c:strCache>
                <c:ptCount val="1"/>
                <c:pt idx="0">
                  <c:v>Bac</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2-10'!$B$3:$F$3</c:f>
              <c:numCache>
                <c:formatCode>General</c:formatCode>
                <c:ptCount val="5"/>
                <c:pt idx="0">
                  <c:v>2012</c:v>
                </c:pt>
                <c:pt idx="1">
                  <c:v>2013</c:v>
                </c:pt>
                <c:pt idx="2">
                  <c:v>2014</c:v>
                </c:pt>
                <c:pt idx="3">
                  <c:v>2015</c:v>
                </c:pt>
                <c:pt idx="4">
                  <c:v>2016</c:v>
                </c:pt>
              </c:numCache>
            </c:numRef>
          </c:cat>
          <c:val>
            <c:numRef>
              <c:f>'Source Figure V 2-10'!$B$4:$F$4</c:f>
              <c:numCache>
                <c:formatCode>0.0</c:formatCode>
                <c:ptCount val="5"/>
                <c:pt idx="0">
                  <c:v>65.981963927855716</c:v>
                </c:pt>
                <c:pt idx="1">
                  <c:v>73.120243531202433</c:v>
                </c:pt>
                <c:pt idx="2">
                  <c:v>68.5</c:v>
                </c:pt>
                <c:pt idx="3">
                  <c:v>74.219602706832561</c:v>
                </c:pt>
                <c:pt idx="4">
                  <c:v>83.6</c:v>
                </c:pt>
              </c:numCache>
            </c:numRef>
          </c:val>
        </c:ser>
        <c:ser>
          <c:idx val="2"/>
          <c:order val="1"/>
          <c:tx>
            <c:strRef>
              <c:f>'Source Figure V 2-10'!$A$5</c:f>
              <c:strCache>
                <c:ptCount val="1"/>
                <c:pt idx="0">
                  <c:v>Bac +2 </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2-10'!$B$3:$F$3</c:f>
              <c:numCache>
                <c:formatCode>General</c:formatCode>
                <c:ptCount val="5"/>
                <c:pt idx="0">
                  <c:v>2012</c:v>
                </c:pt>
                <c:pt idx="1">
                  <c:v>2013</c:v>
                </c:pt>
                <c:pt idx="2">
                  <c:v>2014</c:v>
                </c:pt>
                <c:pt idx="3">
                  <c:v>2015</c:v>
                </c:pt>
                <c:pt idx="4">
                  <c:v>2016</c:v>
                </c:pt>
              </c:numCache>
            </c:numRef>
          </c:cat>
          <c:val>
            <c:numRef>
              <c:f>'Source Figure V 2-10'!$B$5:$F$5</c:f>
              <c:numCache>
                <c:formatCode>0.0</c:formatCode>
                <c:ptCount val="5"/>
                <c:pt idx="0">
                  <c:v>30.31062124248497</c:v>
                </c:pt>
                <c:pt idx="1">
                  <c:v>23.531202435312025</c:v>
                </c:pt>
                <c:pt idx="2">
                  <c:v>28.2</c:v>
                </c:pt>
                <c:pt idx="3">
                  <c:v>25.409299279633267</c:v>
                </c:pt>
                <c:pt idx="4">
                  <c:v>16.100000000000001</c:v>
                </c:pt>
              </c:numCache>
            </c:numRef>
          </c:val>
        </c:ser>
        <c:ser>
          <c:idx val="3"/>
          <c:order val="2"/>
          <c:tx>
            <c:strRef>
              <c:f>'Source Figure V 2-10'!$A$6</c:f>
              <c:strCache>
                <c:ptCount val="1"/>
                <c:pt idx="0">
                  <c:v>Bac +3</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2-10'!$B$3:$F$3</c:f>
              <c:numCache>
                <c:formatCode>General</c:formatCode>
                <c:ptCount val="5"/>
                <c:pt idx="0">
                  <c:v>2012</c:v>
                </c:pt>
                <c:pt idx="1">
                  <c:v>2013</c:v>
                </c:pt>
                <c:pt idx="2">
                  <c:v>2014</c:v>
                </c:pt>
                <c:pt idx="3">
                  <c:v>2015</c:v>
                </c:pt>
                <c:pt idx="4">
                  <c:v>2016</c:v>
                </c:pt>
              </c:numCache>
            </c:numRef>
          </c:cat>
          <c:val>
            <c:numRef>
              <c:f>'Source Figure V 2-10'!$B$6:$F$6</c:f>
              <c:numCache>
                <c:formatCode>0.0</c:formatCode>
                <c:ptCount val="5"/>
                <c:pt idx="0">
                  <c:v>3.7074148296593186</c:v>
                </c:pt>
                <c:pt idx="1">
                  <c:v>3.3485540334855401</c:v>
                </c:pt>
                <c:pt idx="2">
                  <c:v>3.26</c:v>
                </c:pt>
                <c:pt idx="3">
                  <c:v>0.37109801353416283</c:v>
                </c:pt>
                <c:pt idx="4">
                  <c:v>0.3</c:v>
                </c:pt>
              </c:numCache>
            </c:numRef>
          </c:val>
        </c:ser>
        <c:dLbls>
          <c:showLegendKey val="0"/>
          <c:showVal val="0"/>
          <c:showCatName val="0"/>
          <c:showSerName val="0"/>
          <c:showPercent val="0"/>
          <c:showBubbleSize val="0"/>
        </c:dLbls>
        <c:gapWidth val="150"/>
        <c:overlap val="100"/>
        <c:axId val="161660288"/>
        <c:axId val="161670272"/>
      </c:barChart>
      <c:catAx>
        <c:axId val="1616602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1670272"/>
        <c:crosses val="autoZero"/>
        <c:auto val="1"/>
        <c:lblAlgn val="ctr"/>
        <c:lblOffset val="100"/>
        <c:noMultiLvlLbl val="0"/>
      </c:catAx>
      <c:valAx>
        <c:axId val="161670272"/>
        <c:scaling>
          <c:orientation val="minMax"/>
          <c:max val="100"/>
        </c:scaling>
        <c:delete val="0"/>
        <c:axPos val="b"/>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1660288"/>
        <c:crosses val="autoZero"/>
        <c:crossBetween val="between"/>
      </c:valAx>
    </c:plotArea>
    <c:legend>
      <c:legendPos val="b"/>
      <c:layout/>
      <c:overlay val="0"/>
      <c:spPr>
        <a:ln>
          <a:solidFill>
            <a:schemeClr val="tx1"/>
          </a:solidFill>
        </a:ln>
      </c:spPr>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fr-FR"/>
              <a:t>b - Part des concours avec épreuve de RAEP    </a:t>
            </a:r>
          </a:p>
          <a:p>
            <a:pPr>
              <a:defRPr sz="800" b="1" i="0" u="none" strike="noStrike" baseline="0">
                <a:solidFill>
                  <a:srgbClr val="000000"/>
                </a:solidFill>
                <a:latin typeface="Arial"/>
                <a:ea typeface="Arial"/>
                <a:cs typeface="Arial"/>
              </a:defRPr>
            </a:pPr>
            <a:r>
              <a:rPr lang="fr-FR"/>
              <a:t>(en %) </a:t>
            </a:r>
          </a:p>
        </c:rich>
      </c:tx>
      <c:overlay val="0"/>
      <c:spPr>
        <a:noFill/>
        <a:ln w="25400">
          <a:noFill/>
        </a:ln>
      </c:spPr>
    </c:title>
    <c:autoTitleDeleted val="0"/>
    <c:plotArea>
      <c:layout>
        <c:manualLayout>
          <c:layoutTarget val="inner"/>
          <c:xMode val="edge"/>
          <c:yMode val="edge"/>
          <c:x val="6.7278488384247132E-2"/>
          <c:y val="0.33695741592384915"/>
          <c:w val="0.88073657521196247"/>
          <c:h val="0.47826213873062462"/>
        </c:manualLayout>
      </c:layout>
      <c:lineChart>
        <c:grouping val="standard"/>
        <c:varyColors val="0"/>
        <c:ser>
          <c:idx val="0"/>
          <c:order val="0"/>
          <c:tx>
            <c:strRef>
              <c:f>'Source Figure V 2-E '!$B$14</c:f>
              <c:strCache>
                <c:ptCount val="1"/>
                <c:pt idx="0">
                  <c:v>Externes</c:v>
                </c:pt>
              </c:strCache>
            </c:strRef>
          </c:tx>
          <c:spPr>
            <a:ln w="25400">
              <a:solidFill>
                <a:srgbClr val="666699"/>
              </a:solidFill>
              <a:prstDash val="solid"/>
            </a:ln>
          </c:spPr>
          <c:marker>
            <c:symbol val="square"/>
            <c:size val="4"/>
          </c:marker>
          <c:dLbls>
            <c:dLbl>
              <c:idx val="0"/>
              <c:layout>
                <c:manualLayout>
                  <c:x val="-6.1202185792349727E-2"/>
                  <c:y val="1.2288786482334869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3715846994535519E-3"/>
                  <c:y val="3.0721966205837174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6229508196721311E-2"/>
                  <c:y val="2.4577572964669739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9344262295081971E-2"/>
                  <c:y val="3.6866359447004608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6229508196721311E-2"/>
                  <c:y val="4.3010752688172157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6548277210029596E-2"/>
                  <c:y val="-3.6866359447004608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2.4577572964669739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7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2-E '!$C$13:$K$13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'Source Figure V 2-E '!$C$14:$K$14</c:f>
              <c:numCache>
                <c:formatCode>0.0</c:formatCode>
                <c:ptCount val="9"/>
                <c:pt idx="0">
                  <c:v>1.2232415902140672</c:v>
                </c:pt>
                <c:pt idx="1">
                  <c:v>1.5517241379310345</c:v>
                </c:pt>
                <c:pt idx="2">
                  <c:v>1.2389380530973451</c:v>
                </c:pt>
                <c:pt idx="3">
                  <c:v>2.4096385542168677</c:v>
                </c:pt>
                <c:pt idx="4">
                  <c:v>2.5263157894736841</c:v>
                </c:pt>
                <c:pt idx="5">
                  <c:v>3.1941031941031941</c:v>
                </c:pt>
                <c:pt idx="6">
                  <c:v>3.9748953974895396</c:v>
                </c:pt>
                <c:pt idx="7">
                  <c:v>3.6885245901639343</c:v>
                </c:pt>
                <c:pt idx="8">
                  <c:v>3.9719626168224296</c:v>
                </c:pt>
              </c:numCache>
            </c:numRef>
          </c:val>
          <c:smooth val="0"/>
        </c:ser>
        <c:ser>
          <c:idx val="1"/>
          <c:order val="1"/>
          <c:tx>
            <c:strRef>
              <c:f>'Source Figure V 2-E '!$B$15</c:f>
              <c:strCache>
                <c:ptCount val="1"/>
                <c:pt idx="0">
                  <c:v>Internes</c:v>
                </c:pt>
              </c:strCache>
            </c:strRef>
          </c:tx>
          <c:spPr>
            <a:ln w="25400">
              <a:solidFill>
                <a:srgbClr val="993366"/>
              </a:solidFill>
              <a:prstDash val="solid"/>
            </a:ln>
          </c:spPr>
          <c:marker>
            <c:symbol val="x"/>
            <c:size val="6"/>
          </c:marker>
          <c:dLbls>
            <c:dLbl>
              <c:idx val="0"/>
              <c:layout>
                <c:manualLayout>
                  <c:x val="-4.3715846994535519E-3"/>
                  <c:y val="-4.3010752688172046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8.7431693989071038E-3"/>
                  <c:y val="-5.5299539170506916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6229508196721311E-2"/>
                  <c:y val="-4.9155145929339478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6229508196721311E-2"/>
                  <c:y val="-7.3732718894009217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5.6830601092896178E-2"/>
                  <c:y val="-8.6021505376344093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6.5573770491803282E-2"/>
                  <c:y val="-3.0721966205837174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6.7724867724867729E-2"/>
                  <c:y val="-5.5299539170506916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7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2-E '!$C$13:$K$13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'Source Figure V 2-E '!$C$15:$K$15</c:f>
              <c:numCache>
                <c:formatCode>0.0</c:formatCode>
                <c:ptCount val="9"/>
                <c:pt idx="0">
                  <c:v>2.5735294117647056</c:v>
                </c:pt>
                <c:pt idx="1">
                  <c:v>2.1999999999999997</c:v>
                </c:pt>
                <c:pt idx="2">
                  <c:v>9.6385542168674707</c:v>
                </c:pt>
                <c:pt idx="3">
                  <c:v>11.610486891385769</c:v>
                </c:pt>
                <c:pt idx="4">
                  <c:v>13.905930470347649</c:v>
                </c:pt>
                <c:pt idx="5">
                  <c:v>33.772652388797361</c:v>
                </c:pt>
                <c:pt idx="6">
                  <c:v>30.932203389830509</c:v>
                </c:pt>
                <c:pt idx="7">
                  <c:v>44.47004608294931</c:v>
                </c:pt>
                <c:pt idx="8">
                  <c:v>46.384039900249377</c:v>
                </c:pt>
              </c:numCache>
            </c:numRef>
          </c:val>
          <c:smooth val="0"/>
        </c:ser>
        <c:ser>
          <c:idx val="2"/>
          <c:order val="2"/>
          <c:tx>
            <c:strRef>
              <c:f>'Source Figure V 2-E '!$B$16</c:f>
              <c:strCache>
                <c:ptCount val="1"/>
                <c:pt idx="0">
                  <c:v>Ensemble</c:v>
                </c:pt>
              </c:strCache>
            </c:strRef>
          </c:tx>
          <c:spPr>
            <a:ln w="25400">
              <a:solidFill>
                <a:srgbClr val="99CC00"/>
              </a:solidFill>
              <a:prstDash val="solid"/>
            </a:ln>
          </c:spPr>
          <c:marker>
            <c:symbol val="none"/>
          </c:marker>
          <c:dLbls>
            <c:dLbl>
              <c:idx val="0"/>
              <c:layout>
                <c:manualLayout>
                  <c:x val="0"/>
                  <c:y val="3.0721966205837174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6.1202185792349727E-2"/>
                  <c:y val="4.3010752688172046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9344262295081971E-2"/>
                  <c:y val="0"/>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4972677595628415E-2"/>
                  <c:y val="1.8433179723502304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6229508196721311E-2"/>
                  <c:y val="1.8433179723502304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2176802367789131E-2"/>
                  <c:y val="6.7588325652841785E-2"/>
                </c:manualLayout>
              </c:layout>
              <c:spPr/>
              <c:txPr>
                <a:bodyPr/>
                <a:lstStyle/>
                <a:p>
                  <a:pPr>
                    <a:defRPr sz="7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7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'Source Figure V 2-E '!$C$13:$K$13</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'Source Figure V 2-E '!$C$16:$K$16</c:f>
              <c:numCache>
                <c:formatCode>0.0</c:formatCode>
                <c:ptCount val="9"/>
                <c:pt idx="0">
                  <c:v>1.8363939899833055</c:v>
                </c:pt>
                <c:pt idx="1">
                  <c:v>1.8518518518518516</c:v>
                </c:pt>
                <c:pt idx="2">
                  <c:v>5.174035747883349</c:v>
                </c:pt>
                <c:pt idx="3">
                  <c:v>7.170542635658915</c:v>
                </c:pt>
                <c:pt idx="4">
                  <c:v>8.2987551867219906</c:v>
                </c:pt>
                <c:pt idx="5">
                  <c:v>21.499013806706113</c:v>
                </c:pt>
                <c:pt idx="6">
                  <c:v>20.067453625632378</c:v>
                </c:pt>
                <c:pt idx="7">
                  <c:v>22.885032537960953</c:v>
                </c:pt>
                <c:pt idx="8">
                  <c:v>24.487334137515081</c:v>
                </c:pt>
              </c:numCache>
            </c:numRef>
          </c:val>
          <c:smooth val="0"/>
        </c:ser>
        <c:dLbls>
          <c:showLegendKey val="0"/>
          <c:showVal val="0"/>
          <c:showCatName val="0"/>
          <c:showSerName val="0"/>
          <c:showPercent val="0"/>
          <c:showBubbleSize val="0"/>
        </c:dLbls>
        <c:marker val="1"/>
        <c:smooth val="0"/>
        <c:axId val="161803264"/>
        <c:axId val="161805056"/>
      </c:lineChart>
      <c:catAx>
        <c:axId val="16180326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Calibri"/>
                <a:ea typeface="Calibri"/>
                <a:cs typeface="Calibri"/>
              </a:defRPr>
            </a:pPr>
            <a:endParaRPr lang="fr-FR"/>
          </a:p>
        </c:txPr>
        <c:crossAx val="161805056"/>
        <c:crossesAt val="0"/>
        <c:auto val="1"/>
        <c:lblAlgn val="ctr"/>
        <c:lblOffset val="100"/>
        <c:noMultiLvlLbl val="0"/>
      </c:catAx>
      <c:valAx>
        <c:axId val="161805056"/>
        <c:scaling>
          <c:orientation val="minMax"/>
        </c:scaling>
        <c:delete val="0"/>
        <c:axPos val="l"/>
        <c:majorGridlines>
          <c:spPr>
            <a:ln w="3175">
              <a:solidFill>
                <a:schemeClr val="bg1">
                  <a:lumMod val="9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600" b="0" i="0" u="none" strike="noStrike" baseline="0">
                <a:solidFill>
                  <a:srgbClr val="000000"/>
                </a:solidFill>
                <a:latin typeface="Arial"/>
                <a:ea typeface="Arial"/>
                <a:cs typeface="Arial"/>
              </a:defRPr>
            </a:pPr>
            <a:endParaRPr lang="fr-FR"/>
          </a:p>
        </c:txPr>
        <c:crossAx val="161803264"/>
        <c:crosses val="autoZero"/>
        <c:crossBetween val="between"/>
      </c:valAx>
      <c:spPr>
        <a:solidFill>
          <a:srgbClr val="FFFFFF"/>
        </a:solidFill>
        <a:ln w="25400">
          <a:noFill/>
        </a:ln>
      </c:spPr>
    </c:plotArea>
    <c:legend>
      <c:legendPos val="r"/>
      <c:layout>
        <c:manualLayout>
          <c:xMode val="edge"/>
          <c:yMode val="edge"/>
          <c:x val="8.562716068258458E-2"/>
          <c:y val="0.33294161343039663"/>
          <c:w val="0.281346482175165"/>
          <c:h val="0.28070618531174174"/>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5000000000000011" r="0.75000000000000011" t="0.984251969" header="0.49212598450000006" footer="0.49212598450000006"/>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180975</xdr:rowOff>
    </xdr:from>
    <xdr:to>
      <xdr:col>9</xdr:col>
      <xdr:colOff>409575</xdr:colOff>
      <xdr:row>16</xdr:row>
      <xdr:rowOff>9525</xdr:rowOff>
    </xdr:to>
    <xdr:graphicFrame macro="">
      <xdr:nvGraphicFramePr>
        <xdr:cNvPr id="102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0.84227</cdr:x>
      <cdr:y>0.26512</cdr:y>
    </cdr:from>
    <cdr:to>
      <cdr:x>0.97792</cdr:x>
      <cdr:y>0.33023</cdr:y>
    </cdr:to>
    <cdr:sp macro="" textlink="">
      <cdr:nvSpPr>
        <cdr:cNvPr id="2" name="ZoneTexte 1"/>
        <cdr:cNvSpPr txBox="1"/>
      </cdr:nvSpPr>
      <cdr:spPr>
        <a:xfrm xmlns:a="http://schemas.openxmlformats.org/drawingml/2006/main">
          <a:off x="2543174" y="542925"/>
          <a:ext cx="409575" cy="1333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600"/>
            <a:t>Avec RAEP</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657225</xdr:colOff>
      <xdr:row>2</xdr:row>
      <xdr:rowOff>57150</xdr:rowOff>
    </xdr:from>
    <xdr:to>
      <xdr:col>5</xdr:col>
      <xdr:colOff>581025</xdr:colOff>
      <xdr:row>13</xdr:row>
      <xdr:rowOff>95250</xdr:rowOff>
    </xdr:to>
    <xdr:graphicFrame macro="">
      <xdr:nvGraphicFramePr>
        <xdr:cNvPr id="10247"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2</xdr:row>
      <xdr:rowOff>28575</xdr:rowOff>
    </xdr:from>
    <xdr:to>
      <xdr:col>10</xdr:col>
      <xdr:colOff>466725</xdr:colOff>
      <xdr:row>13</xdr:row>
      <xdr:rowOff>76200</xdr:rowOff>
    </xdr:to>
    <xdr:graphicFrame macro="">
      <xdr:nvGraphicFramePr>
        <xdr:cNvPr id="10248"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762000</xdr:colOff>
      <xdr:row>3</xdr:row>
      <xdr:rowOff>0</xdr:rowOff>
    </xdr:from>
    <xdr:to>
      <xdr:col>5</xdr:col>
      <xdr:colOff>657225</xdr:colOff>
      <xdr:row>14</xdr:row>
      <xdr:rowOff>238125</xdr:rowOff>
    </xdr:to>
    <xdr:graphicFrame macro="">
      <xdr:nvGraphicFramePr>
        <xdr:cNvPr id="11271"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733425</xdr:colOff>
      <xdr:row>3</xdr:row>
      <xdr:rowOff>0</xdr:rowOff>
    </xdr:from>
    <xdr:to>
      <xdr:col>10</xdr:col>
      <xdr:colOff>552450</xdr:colOff>
      <xdr:row>14</xdr:row>
      <xdr:rowOff>276225</xdr:rowOff>
    </xdr:to>
    <xdr:graphicFrame macro="">
      <xdr:nvGraphicFramePr>
        <xdr:cNvPr id="1127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114300</xdr:rowOff>
    </xdr:from>
    <xdr:to>
      <xdr:col>6</xdr:col>
      <xdr:colOff>733425</xdr:colOff>
      <xdr:row>17</xdr:row>
      <xdr:rowOff>0</xdr:rowOff>
    </xdr:to>
    <xdr:graphicFrame macro="">
      <xdr:nvGraphicFramePr>
        <xdr:cNvPr id="1229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247650</xdr:colOff>
      <xdr:row>2</xdr:row>
      <xdr:rowOff>95250</xdr:rowOff>
    </xdr:from>
    <xdr:to>
      <xdr:col>9</xdr:col>
      <xdr:colOff>704850</xdr:colOff>
      <xdr:row>17</xdr:row>
      <xdr:rowOff>47625</xdr:rowOff>
    </xdr:to>
    <xdr:graphicFrame macro="">
      <xdr:nvGraphicFramePr>
        <xdr:cNvPr id="1331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0</xdr:colOff>
      <xdr:row>3</xdr:row>
      <xdr:rowOff>0</xdr:rowOff>
    </xdr:from>
    <xdr:to>
      <xdr:col>22</xdr:col>
      <xdr:colOff>400050</xdr:colOff>
      <xdr:row>18</xdr:row>
      <xdr:rowOff>9525</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96400" y="571500"/>
          <a:ext cx="72580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0.34477</cdr:x>
      <cdr:y>0.00729</cdr:y>
    </cdr:from>
    <cdr:to>
      <cdr:x>0.34823</cdr:x>
      <cdr:y>0.73806</cdr:y>
    </cdr:to>
    <cdr:cxnSp macro="">
      <cdr:nvCxnSpPr>
        <cdr:cNvPr id="3" name="Connecteur droit 2">
          <a:extLst xmlns:a="http://schemas.openxmlformats.org/drawingml/2006/main">
            <a:ext uri="{FF2B5EF4-FFF2-40B4-BE49-F238E27FC236}"/>
          </a:extLst>
        </cdr:cNvPr>
        <cdr:cNvCxnSpPr/>
      </cdr:nvCxnSpPr>
      <cdr:spPr>
        <a:xfrm xmlns:a="http://schemas.openxmlformats.org/drawingml/2006/main" flipV="1">
          <a:off x="2131289" y="20474"/>
          <a:ext cx="21389" cy="2053372"/>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0.64521</cdr:x>
      <cdr:y>0.02034</cdr:y>
    </cdr:from>
    <cdr:to>
      <cdr:x>0.64867</cdr:x>
      <cdr:y>0.74411</cdr:y>
    </cdr:to>
    <cdr:cxnSp macro="">
      <cdr:nvCxnSpPr>
        <cdr:cNvPr id="5" name="Connecteur droit 4">
          <a:extLst xmlns:a="http://schemas.openxmlformats.org/drawingml/2006/main">
            <a:ext uri="{FF2B5EF4-FFF2-40B4-BE49-F238E27FC236}"/>
          </a:extLst>
        </cdr:cNvPr>
        <cdr:cNvCxnSpPr/>
      </cdr:nvCxnSpPr>
      <cdr:spPr>
        <a:xfrm xmlns:a="http://schemas.openxmlformats.org/drawingml/2006/main" flipH="1" flipV="1">
          <a:off x="3988516" y="57150"/>
          <a:ext cx="21389" cy="2033703"/>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7</xdr:col>
      <xdr:colOff>342899</xdr:colOff>
      <xdr:row>4</xdr:row>
      <xdr:rowOff>52386</xdr:rowOff>
    </xdr:from>
    <xdr:to>
      <xdr:col>20</xdr:col>
      <xdr:colOff>142874</xdr:colOff>
      <xdr:row>21</xdr:row>
      <xdr:rowOff>114299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209550</xdr:colOff>
      <xdr:row>30</xdr:row>
      <xdr:rowOff>66675</xdr:rowOff>
    </xdr:from>
    <xdr:to>
      <xdr:col>19</xdr:col>
      <xdr:colOff>342900</xdr:colOff>
      <xdr:row>43</xdr:row>
      <xdr:rowOff>100012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0.34811</cdr:x>
      <cdr:y>0</cdr:y>
    </cdr:from>
    <cdr:to>
      <cdr:x>0.3524</cdr:x>
      <cdr:y>0.73837</cdr:y>
    </cdr:to>
    <cdr:cxnSp macro="">
      <cdr:nvCxnSpPr>
        <cdr:cNvPr id="3" name="Connecteur droit 2">
          <a:extLst xmlns:a="http://schemas.openxmlformats.org/drawingml/2006/main">
            <a:ext uri="{FF2B5EF4-FFF2-40B4-BE49-F238E27FC236}"/>
          </a:extLst>
        </cdr:cNvPr>
        <cdr:cNvCxnSpPr/>
      </cdr:nvCxnSpPr>
      <cdr:spPr>
        <a:xfrm xmlns:a="http://schemas.openxmlformats.org/drawingml/2006/main" flipH="1" flipV="1">
          <a:off x="3067051" y="0"/>
          <a:ext cx="37813" cy="243692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0.66414</cdr:x>
      <cdr:y>0.00096</cdr:y>
    </cdr:from>
    <cdr:to>
      <cdr:x>0.66844</cdr:x>
      <cdr:y>0.73933</cdr:y>
    </cdr:to>
    <cdr:cxnSp macro="">
      <cdr:nvCxnSpPr>
        <cdr:cNvPr id="6" name="Connecteur droit 5">
          <a:extLst xmlns:a="http://schemas.openxmlformats.org/drawingml/2006/main">
            <a:ext uri="{FF2B5EF4-FFF2-40B4-BE49-F238E27FC236}"/>
          </a:extLst>
        </cdr:cNvPr>
        <cdr:cNvCxnSpPr/>
      </cdr:nvCxnSpPr>
      <cdr:spPr>
        <a:xfrm xmlns:a="http://schemas.openxmlformats.org/drawingml/2006/main" flipH="1" flipV="1">
          <a:off x="5851525" y="3175"/>
          <a:ext cx="37813" cy="243692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c:userShapes xmlns:c="http://schemas.openxmlformats.org/drawingml/2006/chart">
  <cdr:relSizeAnchor xmlns:cdr="http://schemas.openxmlformats.org/drawingml/2006/chartDrawing">
    <cdr:from>
      <cdr:x>0.35917</cdr:x>
      <cdr:y>0</cdr:y>
    </cdr:from>
    <cdr:to>
      <cdr:x>0.36413</cdr:x>
      <cdr:y>0.78843</cdr:y>
    </cdr:to>
    <cdr:cxnSp macro="">
      <cdr:nvCxnSpPr>
        <cdr:cNvPr id="2" name="Connecteur droit 1">
          <a:extLst xmlns:a="http://schemas.openxmlformats.org/drawingml/2006/main">
            <a:ext uri="{FF2B5EF4-FFF2-40B4-BE49-F238E27FC236}"/>
          </a:extLst>
        </cdr:cNvPr>
        <cdr:cNvCxnSpPr/>
      </cdr:nvCxnSpPr>
      <cdr:spPr>
        <a:xfrm xmlns:a="http://schemas.openxmlformats.org/drawingml/2006/main" flipH="1" flipV="1">
          <a:off x="2736850" y="0"/>
          <a:ext cx="37813" cy="243692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0.66917</cdr:x>
      <cdr:y>3.23534E-7</cdr:y>
    </cdr:from>
    <cdr:to>
      <cdr:x>0.675</cdr:x>
      <cdr:y>0.72727</cdr:y>
    </cdr:to>
    <cdr:cxnSp macro="">
      <cdr:nvCxnSpPr>
        <cdr:cNvPr id="3" name="Connecteur droit 2">
          <a:extLst xmlns:a="http://schemas.openxmlformats.org/drawingml/2006/main">
            <a:ext uri="{FF2B5EF4-FFF2-40B4-BE49-F238E27FC236}"/>
          </a:extLst>
        </cdr:cNvPr>
        <cdr:cNvCxnSpPr/>
      </cdr:nvCxnSpPr>
      <cdr:spPr>
        <a:xfrm xmlns:a="http://schemas.openxmlformats.org/drawingml/2006/main" flipH="1" flipV="1">
          <a:off x="5099051" y="1"/>
          <a:ext cx="44449" cy="224789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2</xdr:col>
      <xdr:colOff>19050</xdr:colOff>
      <xdr:row>2</xdr:row>
      <xdr:rowOff>66675</xdr:rowOff>
    </xdr:from>
    <xdr:to>
      <xdr:col>8</xdr:col>
      <xdr:colOff>676275</xdr:colOff>
      <xdr:row>16</xdr:row>
      <xdr:rowOff>28575</xdr:rowOff>
    </xdr:to>
    <xdr:graphicFrame macro="">
      <xdr:nvGraphicFramePr>
        <xdr:cNvPr id="205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xdr:row>
      <xdr:rowOff>1</xdr:rowOff>
    </xdr:from>
    <xdr:to>
      <xdr:col>7</xdr:col>
      <xdr:colOff>219075</xdr:colOff>
      <xdr:row>16</xdr:row>
      <xdr:rowOff>276226</xdr:rowOff>
    </xdr:to>
    <xdr:graphicFrame macro="">
      <xdr:nvGraphicFramePr>
        <xdr:cNvPr id="307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3</xdr:row>
      <xdr:rowOff>104775</xdr:rowOff>
    </xdr:from>
    <xdr:to>
      <xdr:col>8</xdr:col>
      <xdr:colOff>171450</xdr:colOff>
      <xdr:row>16</xdr:row>
      <xdr:rowOff>161925</xdr:rowOff>
    </xdr:to>
    <xdr:graphicFrame macro="">
      <xdr:nvGraphicFramePr>
        <xdr:cNvPr id="4100"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2</xdr:row>
      <xdr:rowOff>28575</xdr:rowOff>
    </xdr:from>
    <xdr:to>
      <xdr:col>7</xdr:col>
      <xdr:colOff>57150</xdr:colOff>
      <xdr:row>16</xdr:row>
      <xdr:rowOff>0</xdr:rowOff>
    </xdr:to>
    <xdr:graphicFrame macro="">
      <xdr:nvGraphicFramePr>
        <xdr:cNvPr id="512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2</xdr:row>
      <xdr:rowOff>9525</xdr:rowOff>
    </xdr:from>
    <xdr:to>
      <xdr:col>9</xdr:col>
      <xdr:colOff>428625</xdr:colOff>
      <xdr:row>16</xdr:row>
      <xdr:rowOff>171450</xdr:rowOff>
    </xdr:to>
    <xdr:graphicFrame macro="">
      <xdr:nvGraphicFramePr>
        <xdr:cNvPr id="614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1</xdr:row>
      <xdr:rowOff>171450</xdr:rowOff>
    </xdr:from>
    <xdr:to>
      <xdr:col>7</xdr:col>
      <xdr:colOff>647700</xdr:colOff>
      <xdr:row>16</xdr:row>
      <xdr:rowOff>142875</xdr:rowOff>
    </xdr:to>
    <xdr:graphicFrame macro="">
      <xdr:nvGraphicFramePr>
        <xdr:cNvPr id="717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2</xdr:row>
      <xdr:rowOff>19050</xdr:rowOff>
    </xdr:from>
    <xdr:to>
      <xdr:col>8</xdr:col>
      <xdr:colOff>219075</xdr:colOff>
      <xdr:row>16</xdr:row>
      <xdr:rowOff>9525</xdr:rowOff>
    </xdr:to>
    <xdr:graphicFrame macro="">
      <xdr:nvGraphicFramePr>
        <xdr:cNvPr id="819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133350</xdr:colOff>
      <xdr:row>3</xdr:row>
      <xdr:rowOff>9525</xdr:rowOff>
    </xdr:from>
    <xdr:to>
      <xdr:col>9</xdr:col>
      <xdr:colOff>28575</xdr:colOff>
      <xdr:row>14</xdr:row>
      <xdr:rowOff>0</xdr:rowOff>
    </xdr:to>
    <xdr:graphicFrame macro="">
      <xdr:nvGraphicFramePr>
        <xdr:cNvPr id="9223"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419100</xdr:colOff>
      <xdr:row>2</xdr:row>
      <xdr:rowOff>180975</xdr:rowOff>
    </xdr:from>
    <xdr:to>
      <xdr:col>4</xdr:col>
      <xdr:colOff>723900</xdr:colOff>
      <xdr:row>14</xdr:row>
      <xdr:rowOff>9525</xdr:rowOff>
    </xdr:to>
    <xdr:graphicFrame macro="">
      <xdr:nvGraphicFramePr>
        <xdr:cNvPr id="92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GAFP-DESSI\dessi\Publications%20DES%20r&#233;alisation\RAPPORT%20ANNUEL\rapportannuel%202017\3-Relecture-AF\FT%203\FT3%203_Recrut_ext%20FPT%2030082017_OF-A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 3.3-1 FPT général"/>
      <sheetName val="F 3.3-2 FPT ext 2015"/>
      <sheetName val="F 3.3-3 FPT 3è cc 2015"/>
      <sheetName val="F 3.3-4 FPT ss cc 2015"/>
      <sheetName val="F 3.3-5 VParis CASVP ext 2015"/>
      <sheetName val="F3.3-6-7 VParis uniq 3ècc 2015"/>
      <sheetName val="F 3.3-8 Vparis ss cc 2015"/>
    </sheetNames>
    <sheetDataSet>
      <sheetData sheetId="0">
        <row r="13">
          <cell r="E13">
            <v>17000</v>
          </cell>
        </row>
        <row r="23">
          <cell r="E23">
            <v>1156</v>
          </cell>
        </row>
        <row r="25">
          <cell r="E25">
            <v>48</v>
          </cell>
        </row>
        <row r="26">
          <cell r="E26">
            <v>2346</v>
          </cell>
        </row>
        <row r="27">
          <cell r="E27">
            <v>4879</v>
          </cell>
        </row>
        <row r="28">
          <cell r="E28">
            <v>24063</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O26"/>
  <sheetViews>
    <sheetView zoomScaleNormal="100" workbookViewId="0">
      <selection activeCell="G16" sqref="G16"/>
    </sheetView>
  </sheetViews>
  <sheetFormatPr baseColWidth="10" defaultRowHeight="15" x14ac:dyDescent="0.25"/>
  <cols>
    <col min="1" max="1" width="2.5703125" style="22" customWidth="1"/>
    <col min="2" max="2" width="32.42578125" style="22" customWidth="1"/>
    <col min="3" max="3" width="9.7109375" style="22" customWidth="1"/>
    <col min="4" max="8" width="9.5703125" style="22" customWidth="1"/>
    <col min="9" max="9" width="11.42578125" style="22" customWidth="1"/>
    <col min="10" max="10" width="9.28515625" style="22" customWidth="1"/>
    <col min="11" max="11" width="8.5703125" style="22" customWidth="1"/>
    <col min="12" max="13" width="9.42578125" style="22" customWidth="1"/>
    <col min="14" max="16384" width="11.42578125" style="22"/>
  </cols>
  <sheetData>
    <row r="1" spans="2:15" ht="29.25" customHeight="1" x14ac:dyDescent="0.25">
      <c r="B1" s="240" t="s">
        <v>163</v>
      </c>
      <c r="C1" s="240"/>
      <c r="D1" s="240"/>
      <c r="E1" s="240"/>
      <c r="F1" s="240"/>
      <c r="G1" s="240"/>
      <c r="H1" s="240"/>
      <c r="I1" s="240"/>
      <c r="J1" s="240"/>
      <c r="K1" s="140"/>
      <c r="L1" s="140"/>
      <c r="M1" s="140"/>
    </row>
    <row r="2" spans="2:15" ht="3.75" customHeight="1" thickBot="1" x14ac:dyDescent="0.3">
      <c r="B2" s="158"/>
      <c r="C2" s="158"/>
      <c r="D2" s="158"/>
      <c r="E2" s="158"/>
      <c r="F2" s="158"/>
      <c r="G2" s="158"/>
      <c r="H2" s="158"/>
      <c r="I2" s="158"/>
      <c r="J2" s="158"/>
    </row>
    <row r="3" spans="2:15" ht="32.25" customHeight="1" x14ac:dyDescent="0.25">
      <c r="B3" s="154" t="s">
        <v>164</v>
      </c>
      <c r="C3" s="155">
        <v>2005</v>
      </c>
      <c r="D3" s="155">
        <v>2006</v>
      </c>
      <c r="E3" s="155">
        <v>2014</v>
      </c>
      <c r="F3" s="155">
        <v>2015</v>
      </c>
      <c r="G3" s="155">
        <v>2016</v>
      </c>
      <c r="H3" s="156" t="s">
        <v>0</v>
      </c>
      <c r="I3" s="287" t="s">
        <v>145</v>
      </c>
      <c r="J3" s="157" t="s">
        <v>146</v>
      </c>
    </row>
    <row r="4" spans="2:15" ht="23.25" customHeight="1" x14ac:dyDescent="0.25">
      <c r="B4" s="1" t="s">
        <v>89</v>
      </c>
      <c r="C4" s="282">
        <v>40470</v>
      </c>
      <c r="D4" s="282">
        <v>34910</v>
      </c>
      <c r="E4" s="282">
        <v>49805</v>
      </c>
      <c r="F4" s="282">
        <v>36530</v>
      </c>
      <c r="G4" s="282">
        <v>42839</v>
      </c>
      <c r="H4" s="291">
        <v>97.061355809316652</v>
      </c>
      <c r="I4" s="286">
        <v>17.270736381056665</v>
      </c>
      <c r="J4" s="152">
        <v>22.712689773703808</v>
      </c>
      <c r="L4" s="34"/>
    </row>
    <row r="5" spans="2:15" x14ac:dyDescent="0.25">
      <c r="B5" s="285" t="s">
        <v>1</v>
      </c>
      <c r="C5" s="147">
        <v>38013</v>
      </c>
      <c r="D5" s="147">
        <v>32602</v>
      </c>
      <c r="E5" s="147">
        <v>47565</v>
      </c>
      <c r="F5" s="148">
        <v>34566</v>
      </c>
      <c r="G5" s="148">
        <v>40477</v>
      </c>
      <c r="H5" s="149">
        <v>91.709715425049836</v>
      </c>
      <c r="I5" s="150">
        <v>17.100619105479371</v>
      </c>
      <c r="J5" s="149">
        <v>24.154959818416046</v>
      </c>
      <c r="K5" s="26"/>
      <c r="L5" s="34"/>
    </row>
    <row r="6" spans="2:15" x14ac:dyDescent="0.25">
      <c r="B6" s="285" t="s">
        <v>2</v>
      </c>
      <c r="C6" s="147">
        <v>1426</v>
      </c>
      <c r="D6" s="147">
        <v>1411</v>
      </c>
      <c r="E6" s="147">
        <v>1246</v>
      </c>
      <c r="F6" s="148">
        <v>1177</v>
      </c>
      <c r="G6" s="148">
        <v>1234</v>
      </c>
      <c r="H6" s="149">
        <v>2.7959035707812214</v>
      </c>
      <c r="I6" s="150">
        <v>4.8428207306711979</v>
      </c>
      <c r="J6" s="149">
        <v>-12.544294826364281</v>
      </c>
      <c r="K6" s="26"/>
      <c r="L6" s="34"/>
    </row>
    <row r="7" spans="2:15" x14ac:dyDescent="0.25">
      <c r="B7" s="285" t="s">
        <v>130</v>
      </c>
      <c r="C7" s="147">
        <v>1031</v>
      </c>
      <c r="D7" s="147">
        <v>897</v>
      </c>
      <c r="E7" s="147">
        <v>994</v>
      </c>
      <c r="F7" s="148">
        <v>787</v>
      </c>
      <c r="G7" s="148">
        <v>1128</v>
      </c>
      <c r="H7" s="149">
        <v>2.55573681348559</v>
      </c>
      <c r="I7" s="150">
        <v>43.329097839898353</v>
      </c>
      <c r="J7" s="149">
        <v>25.752508361204011</v>
      </c>
      <c r="K7" s="26"/>
      <c r="L7" s="34"/>
    </row>
    <row r="8" spans="2:15" ht="24" customHeight="1" x14ac:dyDescent="0.25">
      <c r="B8" s="1" t="s">
        <v>88</v>
      </c>
      <c r="C8" s="151">
        <v>2958</v>
      </c>
      <c r="D8" s="151">
        <v>607</v>
      </c>
      <c r="E8" s="151">
        <v>1499</v>
      </c>
      <c r="F8" s="151">
        <v>877</v>
      </c>
      <c r="G8" s="151">
        <v>1297</v>
      </c>
      <c r="H8" s="152">
        <v>2.9386441906833425</v>
      </c>
      <c r="I8" s="286">
        <v>47.890535917901936</v>
      </c>
      <c r="J8" s="152">
        <v>113.67380560131797</v>
      </c>
      <c r="K8" s="26"/>
      <c r="L8" s="34"/>
    </row>
    <row r="9" spans="2:15" x14ac:dyDescent="0.25">
      <c r="B9" s="285" t="s">
        <v>32</v>
      </c>
      <c r="C9" s="147">
        <v>2878</v>
      </c>
      <c r="D9" s="147">
        <v>194</v>
      </c>
      <c r="E9" s="147">
        <v>1225</v>
      </c>
      <c r="F9" s="147">
        <v>566</v>
      </c>
      <c r="G9" s="147">
        <v>973</v>
      </c>
      <c r="H9" s="149">
        <v>2.2045495740438641</v>
      </c>
      <c r="I9" s="150">
        <v>71.908127208480565</v>
      </c>
      <c r="J9" s="149">
        <v>401.54639175257734</v>
      </c>
      <c r="K9" s="26"/>
      <c r="L9" s="34"/>
    </row>
    <row r="10" spans="2:15" ht="19.5" customHeight="1" x14ac:dyDescent="0.25">
      <c r="B10" s="285" t="s">
        <v>49</v>
      </c>
      <c r="C10" s="153">
        <v>80</v>
      </c>
      <c r="D10" s="153">
        <v>413</v>
      </c>
      <c r="E10" s="153">
        <v>274</v>
      </c>
      <c r="F10" s="153">
        <v>311</v>
      </c>
      <c r="G10" s="153">
        <v>324</v>
      </c>
      <c r="H10" s="149">
        <v>0.73409461663947795</v>
      </c>
      <c r="I10" s="150">
        <v>4.180064308681672</v>
      </c>
      <c r="J10" s="149">
        <v>-21.54963680387409</v>
      </c>
      <c r="K10" s="26"/>
      <c r="L10" s="34"/>
    </row>
    <row r="11" spans="2:15" ht="27" customHeight="1" thickBot="1" x14ac:dyDescent="0.3">
      <c r="B11" s="159" t="s">
        <v>176</v>
      </c>
      <c r="C11" s="160">
        <v>43428</v>
      </c>
      <c r="D11" s="160">
        <v>35517</v>
      </c>
      <c r="E11" s="160">
        <v>51304</v>
      </c>
      <c r="F11" s="160">
        <v>37407</v>
      </c>
      <c r="G11" s="160">
        <v>44136</v>
      </c>
      <c r="H11" s="161">
        <v>100</v>
      </c>
      <c r="I11" s="161">
        <v>17.988611757157752</v>
      </c>
      <c r="J11" s="161">
        <v>24.267252301714674</v>
      </c>
      <c r="K11" s="26"/>
      <c r="L11" s="34"/>
      <c r="O11" s="20"/>
    </row>
    <row r="12" spans="2:15" ht="4.5" customHeight="1" x14ac:dyDescent="0.25">
      <c r="B12" s="2"/>
      <c r="C12" s="2"/>
      <c r="D12" s="2"/>
      <c r="E12" s="2"/>
      <c r="F12" s="3"/>
      <c r="G12" s="3"/>
      <c r="H12" s="2"/>
      <c r="I12" s="2"/>
      <c r="J12" s="2"/>
      <c r="K12" s="23"/>
      <c r="L12" s="23"/>
    </row>
    <row r="13" spans="2:15" ht="24" customHeight="1" x14ac:dyDescent="0.25">
      <c r="B13" s="354" t="s">
        <v>165</v>
      </c>
      <c r="C13" s="354"/>
      <c r="D13" s="354"/>
      <c r="E13" s="354"/>
      <c r="F13" s="354"/>
      <c r="G13" s="354"/>
      <c r="H13" s="354"/>
      <c r="I13" s="354"/>
      <c r="J13" s="354"/>
      <c r="K13" s="70"/>
      <c r="L13" s="70"/>
    </row>
    <row r="14" spans="2:15" x14ac:dyDescent="0.25">
      <c r="B14" s="4"/>
      <c r="C14" s="284"/>
      <c r="D14" s="283"/>
      <c r="E14" s="4"/>
      <c r="F14" s="26"/>
      <c r="G14" s="163"/>
      <c r="H14" s="163"/>
      <c r="J14" s="34"/>
    </row>
    <row r="15" spans="2:15" x14ac:dyDescent="0.25">
      <c r="F15" s="163"/>
      <c r="G15" s="163"/>
    </row>
    <row r="17" spans="4:9" x14ac:dyDescent="0.25">
      <c r="F17" s="163"/>
    </row>
    <row r="18" spans="4:9" x14ac:dyDescent="0.25">
      <c r="H18" s="162"/>
      <c r="I18" s="164"/>
    </row>
    <row r="19" spans="4:9" x14ac:dyDescent="0.25">
      <c r="D19" s="51"/>
      <c r="E19" s="51"/>
      <c r="H19" s="163"/>
      <c r="I19" s="164"/>
    </row>
    <row r="20" spans="4:9" x14ac:dyDescent="0.25">
      <c r="D20" s="28"/>
      <c r="E20" s="28"/>
    </row>
    <row r="21" spans="4:9" x14ac:dyDescent="0.25">
      <c r="D21" s="28"/>
      <c r="E21" s="28"/>
    </row>
    <row r="22" spans="4:9" x14ac:dyDescent="0.25">
      <c r="D22" s="28"/>
      <c r="E22" s="28"/>
    </row>
    <row r="23" spans="4:9" x14ac:dyDescent="0.25">
      <c r="D23" s="29"/>
      <c r="E23" s="29"/>
    </row>
    <row r="24" spans="4:9" x14ac:dyDescent="0.25">
      <c r="D24" s="30"/>
      <c r="E24" s="30"/>
    </row>
    <row r="25" spans="4:9" x14ac:dyDescent="0.25">
      <c r="D25" s="31"/>
      <c r="E25" s="31"/>
    </row>
    <row r="26" spans="4:9" x14ac:dyDescent="0.25">
      <c r="D26" s="7"/>
      <c r="E26" s="7"/>
    </row>
  </sheetData>
  <mergeCells count="1">
    <mergeCell ref="B13:J13"/>
  </mergeCells>
  <pageMargins left="0.70866141732283472" right="0.70866141732283472" top="0.74803149606299213" bottom="0.74803149606299213" header="0.31496062992125984" footer="0.31496062992125984"/>
  <pageSetup paperSize="9" scale="10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73"/>
  <sheetViews>
    <sheetView topLeftCell="A19" workbookViewId="0">
      <selection activeCell="D24" sqref="D24"/>
    </sheetView>
  </sheetViews>
  <sheetFormatPr baseColWidth="10" defaultRowHeight="15" x14ac:dyDescent="0.25"/>
  <cols>
    <col min="9" max="9" width="8.5703125" customWidth="1"/>
  </cols>
  <sheetData>
    <row r="2" spans="1:12" ht="30" customHeight="1" x14ac:dyDescent="0.25">
      <c r="A2" s="363" t="s">
        <v>162</v>
      </c>
      <c r="B2" s="363"/>
      <c r="C2" s="363"/>
      <c r="D2" s="363"/>
      <c r="E2" s="363"/>
      <c r="F2" s="363"/>
      <c r="G2" s="363"/>
    </row>
    <row r="3" spans="1:12" s="22" customFormat="1" x14ac:dyDescent="0.25">
      <c r="B3" t="s">
        <v>31</v>
      </c>
      <c r="C3" t="s">
        <v>29</v>
      </c>
      <c r="D3" t="s">
        <v>30</v>
      </c>
    </row>
    <row r="4" spans="1:12" s="22" customFormat="1" x14ac:dyDescent="0.25">
      <c r="B4" s="118" t="s">
        <v>6</v>
      </c>
      <c r="C4" s="13">
        <v>2007</v>
      </c>
      <c r="D4" s="13">
        <v>9.1999999999999993</v>
      </c>
    </row>
    <row r="5" spans="1:12" s="22" customFormat="1" x14ac:dyDescent="0.25">
      <c r="B5" s="119"/>
      <c r="C5" s="14">
        <v>2008</v>
      </c>
      <c r="D5" s="13">
        <v>8.8000000000000007</v>
      </c>
    </row>
    <row r="6" spans="1:12" s="22" customFormat="1" x14ac:dyDescent="0.25">
      <c r="B6" s="119"/>
      <c r="C6" s="14">
        <v>2009</v>
      </c>
      <c r="D6" s="13">
        <v>9.6</v>
      </c>
    </row>
    <row r="7" spans="1:12" s="22" customFormat="1" x14ac:dyDescent="0.25">
      <c r="B7" s="119"/>
      <c r="C7" s="13">
        <v>2010</v>
      </c>
      <c r="D7" s="13">
        <v>8.9</v>
      </c>
    </row>
    <row r="8" spans="1:12" s="22" customFormat="1" x14ac:dyDescent="0.25">
      <c r="B8" s="119"/>
      <c r="C8" s="14">
        <v>2011</v>
      </c>
      <c r="D8" s="13">
        <v>9.5</v>
      </c>
    </row>
    <row r="9" spans="1:12" s="22" customFormat="1" x14ac:dyDescent="0.25">
      <c r="B9" s="119"/>
      <c r="C9" s="14">
        <v>2012</v>
      </c>
      <c r="D9" s="13">
        <v>8.3000000000000007</v>
      </c>
    </row>
    <row r="10" spans="1:12" s="22" customFormat="1" x14ac:dyDescent="0.25">
      <c r="B10" s="119"/>
      <c r="C10" s="14">
        <v>2013</v>
      </c>
      <c r="D10" s="83">
        <v>6.9</v>
      </c>
    </row>
    <row r="11" spans="1:12" s="22" customFormat="1" x14ac:dyDescent="0.25">
      <c r="B11" s="119"/>
      <c r="C11" s="14">
        <v>2014</v>
      </c>
      <c r="D11" s="83">
        <v>5.8</v>
      </c>
    </row>
    <row r="12" spans="1:12" s="22" customFormat="1" x14ac:dyDescent="0.25">
      <c r="B12" s="119"/>
      <c r="C12" s="14">
        <v>2015</v>
      </c>
      <c r="D12" s="225">
        <v>6.2610284422678468</v>
      </c>
    </row>
    <row r="13" spans="1:12" s="22" customFormat="1" x14ac:dyDescent="0.25">
      <c r="B13" s="120"/>
      <c r="C13" s="14">
        <v>2016</v>
      </c>
      <c r="D13" s="225">
        <v>6.0132247511658665</v>
      </c>
      <c r="L13" s="162"/>
    </row>
    <row r="14" spans="1:12" s="22" customFormat="1" x14ac:dyDescent="0.25">
      <c r="B14" s="115" t="s">
        <v>7</v>
      </c>
      <c r="C14" s="13">
        <v>2007</v>
      </c>
      <c r="D14" s="13">
        <v>14.4</v>
      </c>
    </row>
    <row r="15" spans="1:12" s="22" customFormat="1" x14ac:dyDescent="0.25">
      <c r="B15" s="116"/>
      <c r="C15" s="14">
        <v>2008</v>
      </c>
      <c r="D15" s="13">
        <v>11.9</v>
      </c>
    </row>
    <row r="16" spans="1:12" s="22" customFormat="1" x14ac:dyDescent="0.25">
      <c r="B16" s="116"/>
      <c r="C16" s="14">
        <v>2009</v>
      </c>
      <c r="D16" s="13">
        <v>17.7</v>
      </c>
    </row>
    <row r="17" spans="2:26" s="22" customFormat="1" x14ac:dyDescent="0.25">
      <c r="B17" s="116"/>
      <c r="C17" s="13">
        <v>2010</v>
      </c>
      <c r="D17" s="13">
        <v>21.3</v>
      </c>
    </row>
    <row r="18" spans="2:26" s="22" customFormat="1" x14ac:dyDescent="0.25">
      <c r="B18" s="116"/>
      <c r="C18" s="14">
        <v>2011</v>
      </c>
      <c r="D18" s="13">
        <v>18.7</v>
      </c>
    </row>
    <row r="19" spans="2:26" s="22" customFormat="1" x14ac:dyDescent="0.25">
      <c r="B19" s="116"/>
      <c r="C19" s="14">
        <v>2012</v>
      </c>
      <c r="D19" s="13">
        <v>16.2</v>
      </c>
    </row>
    <row r="20" spans="2:26" s="22" customFormat="1" x14ac:dyDescent="0.25">
      <c r="B20" s="116"/>
      <c r="C20" s="14">
        <v>2013</v>
      </c>
      <c r="D20" s="83">
        <v>19.899999999999999</v>
      </c>
    </row>
    <row r="21" spans="2:26" x14ac:dyDescent="0.25">
      <c r="B21" s="116"/>
      <c r="C21" s="14">
        <v>2014</v>
      </c>
      <c r="D21" s="83">
        <v>15.8</v>
      </c>
      <c r="G21" s="22"/>
      <c r="H21" s="23"/>
      <c r="I21" s="23"/>
    </row>
    <row r="22" spans="2:26" x14ac:dyDescent="0.25">
      <c r="B22" s="116"/>
      <c r="C22" s="14">
        <v>2015</v>
      </c>
      <c r="D22" s="225">
        <v>14.677340503544366</v>
      </c>
      <c r="F22" s="23"/>
      <c r="G22" s="22"/>
      <c r="H22" s="24"/>
      <c r="I22" s="24"/>
      <c r="J22" s="22"/>
      <c r="K22" s="22"/>
      <c r="L22" s="22"/>
      <c r="M22" s="22"/>
      <c r="N22" s="22"/>
      <c r="O22" s="22"/>
      <c r="P22" s="22"/>
      <c r="Q22" s="22"/>
      <c r="R22" s="105"/>
      <c r="S22" s="105"/>
      <c r="T22" s="105"/>
      <c r="U22" s="105"/>
      <c r="V22" s="105"/>
      <c r="W22" s="105"/>
      <c r="X22" s="105"/>
      <c r="Y22" s="105"/>
      <c r="Z22" s="105"/>
    </row>
    <row r="23" spans="2:26" x14ac:dyDescent="0.25">
      <c r="B23" s="117"/>
      <c r="C23" s="14">
        <v>2016</v>
      </c>
      <c r="D23" s="225">
        <v>11.8</v>
      </c>
      <c r="F23" s="104"/>
      <c r="G23" s="104"/>
      <c r="H23" s="103"/>
      <c r="I23" s="24"/>
      <c r="R23" s="103"/>
      <c r="S23" s="103"/>
      <c r="T23" s="24"/>
      <c r="U23" s="103"/>
      <c r="V23" s="103"/>
      <c r="W23" s="24"/>
      <c r="X23" s="103"/>
      <c r="Y23" s="103"/>
      <c r="Z23" s="103"/>
    </row>
    <row r="24" spans="2:26" x14ac:dyDescent="0.25">
      <c r="B24" s="115" t="s">
        <v>181</v>
      </c>
      <c r="C24" s="13">
        <v>2007</v>
      </c>
      <c r="D24" s="13">
        <v>22.9</v>
      </c>
      <c r="G24" s="104"/>
      <c r="H24" s="103"/>
      <c r="I24" s="24"/>
      <c r="R24" s="24"/>
      <c r="S24" s="65"/>
      <c r="T24" s="24"/>
      <c r="U24" s="24"/>
      <c r="V24" s="24"/>
      <c r="W24" s="24"/>
      <c r="X24" s="24"/>
      <c r="Y24" s="24"/>
      <c r="Z24" s="65"/>
    </row>
    <row r="25" spans="2:26" x14ac:dyDescent="0.25">
      <c r="B25" s="116"/>
      <c r="C25" s="14">
        <v>2008</v>
      </c>
      <c r="D25" s="13">
        <v>15.1</v>
      </c>
      <c r="G25" s="104"/>
      <c r="H25" s="103"/>
      <c r="I25" s="65"/>
    </row>
    <row r="26" spans="2:26" x14ac:dyDescent="0.25">
      <c r="B26" s="116"/>
      <c r="C26" s="14">
        <v>2009</v>
      </c>
      <c r="D26" s="13">
        <v>16.600000000000001</v>
      </c>
      <c r="G26" s="104"/>
      <c r="H26" s="103"/>
      <c r="I26" s="65"/>
      <c r="J26" s="23"/>
      <c r="K26" s="23"/>
      <c r="L26" s="23"/>
      <c r="M26" s="23"/>
      <c r="N26" s="23"/>
      <c r="O26" s="23"/>
      <c r="P26" s="23"/>
      <c r="Q26" s="23"/>
    </row>
    <row r="27" spans="2:26" x14ac:dyDescent="0.25">
      <c r="B27" s="116"/>
      <c r="C27" s="13">
        <v>2010</v>
      </c>
      <c r="D27" s="13">
        <v>14.6</v>
      </c>
      <c r="G27" s="105"/>
      <c r="H27" s="24"/>
      <c r="I27" s="24"/>
      <c r="J27" s="366"/>
      <c r="K27" s="366"/>
      <c r="L27" s="366"/>
      <c r="M27" s="366"/>
      <c r="N27" s="366"/>
      <c r="O27" s="366"/>
      <c r="P27" s="366"/>
      <c r="Q27" s="366"/>
    </row>
    <row r="28" spans="2:26" x14ac:dyDescent="0.25">
      <c r="B28" s="116"/>
      <c r="C28" s="14">
        <v>2011</v>
      </c>
      <c r="D28" s="13">
        <v>18.600000000000001</v>
      </c>
      <c r="G28" s="105"/>
      <c r="H28" s="103"/>
      <c r="I28" s="24"/>
      <c r="J28" s="24"/>
      <c r="K28" s="103"/>
      <c r="L28" s="103"/>
      <c r="M28" s="24"/>
      <c r="N28" s="103"/>
      <c r="O28" s="103"/>
      <c r="P28" s="103"/>
      <c r="Q28" s="103"/>
    </row>
    <row r="29" spans="2:26" s="22" customFormat="1" x14ac:dyDescent="0.25">
      <c r="B29" s="116"/>
      <c r="C29" s="14">
        <v>2012</v>
      </c>
      <c r="D29" s="13">
        <v>19.7</v>
      </c>
      <c r="G29" s="105"/>
      <c r="H29" s="103"/>
      <c r="I29" s="24"/>
      <c r="J29" s="24"/>
      <c r="K29" s="103"/>
      <c r="L29" s="103"/>
      <c r="M29" s="24"/>
      <c r="N29" s="103"/>
      <c r="O29" s="103"/>
      <c r="P29" s="103"/>
      <c r="Q29" s="103"/>
    </row>
    <row r="30" spans="2:26" s="22" customFormat="1" x14ac:dyDescent="0.25">
      <c r="B30" s="116"/>
      <c r="C30" s="14">
        <v>2013</v>
      </c>
      <c r="D30" s="83">
        <v>23.2</v>
      </c>
      <c r="G30" s="105"/>
      <c r="H30" s="103"/>
      <c r="I30" s="24"/>
      <c r="J30" s="24"/>
      <c r="K30" s="24"/>
      <c r="L30" s="24"/>
      <c r="M30" s="24"/>
      <c r="N30" s="24"/>
      <c r="O30" s="24"/>
      <c r="P30" s="65"/>
      <c r="Q30" s="65"/>
    </row>
    <row r="31" spans="2:26" x14ac:dyDescent="0.25">
      <c r="B31" s="116"/>
      <c r="C31" s="14">
        <v>2014</v>
      </c>
      <c r="D31" s="83">
        <v>17.5</v>
      </c>
      <c r="G31" s="105"/>
      <c r="H31" s="103"/>
      <c r="I31" s="65"/>
      <c r="J31" s="23"/>
      <c r="K31" s="23"/>
      <c r="L31" s="23"/>
      <c r="M31" s="23"/>
      <c r="N31" s="23"/>
      <c r="O31" s="23"/>
      <c r="P31" s="23"/>
      <c r="Q31" s="23"/>
    </row>
    <row r="32" spans="2:26" x14ac:dyDescent="0.25">
      <c r="B32" s="116"/>
      <c r="C32" s="14">
        <v>2015</v>
      </c>
      <c r="D32" s="225">
        <v>15.448157401623986</v>
      </c>
      <c r="G32" s="105"/>
      <c r="H32" s="103"/>
      <c r="I32" s="65"/>
    </row>
    <row r="33" spans="2:29" x14ac:dyDescent="0.25">
      <c r="B33" s="117"/>
      <c r="C33" s="14">
        <v>2016</v>
      </c>
      <c r="D33" s="225">
        <v>13.545878693623639</v>
      </c>
      <c r="G33" s="105"/>
      <c r="H33" s="24"/>
      <c r="I33" s="24"/>
    </row>
    <row r="34" spans="2:29" x14ac:dyDescent="0.25">
      <c r="G34" s="105"/>
      <c r="H34" s="103"/>
      <c r="I34" s="24"/>
    </row>
    <row r="35" spans="2:29" x14ac:dyDescent="0.25">
      <c r="G35" s="105"/>
      <c r="H35" s="103"/>
      <c r="I35" s="24"/>
    </row>
    <row r="36" spans="2:29" x14ac:dyDescent="0.25">
      <c r="G36" s="105"/>
      <c r="H36" s="103"/>
      <c r="I36" s="65"/>
    </row>
    <row r="37" spans="2:29" x14ac:dyDescent="0.25">
      <c r="G37" s="105"/>
      <c r="H37" s="103"/>
      <c r="I37" s="65"/>
    </row>
    <row r="38" spans="2:29" s="22" customFormat="1" x14ac:dyDescent="0.25">
      <c r="G38"/>
      <c r="H38"/>
      <c r="I38"/>
      <c r="J38"/>
      <c r="K38"/>
      <c r="L38"/>
      <c r="M38"/>
      <c r="N38"/>
      <c r="O38"/>
      <c r="P38"/>
      <c r="Q38"/>
    </row>
    <row r="41" spans="2:29" x14ac:dyDescent="0.25">
      <c r="F41" s="105"/>
      <c r="G41" s="103"/>
      <c r="H41" s="24"/>
    </row>
    <row r="42" spans="2:29" x14ac:dyDescent="0.25">
      <c r="I42" s="23"/>
      <c r="J42" s="23"/>
      <c r="V42" s="23"/>
      <c r="W42" s="23"/>
      <c r="X42" s="23"/>
      <c r="Y42" s="23"/>
      <c r="Z42" s="23"/>
      <c r="AA42" s="23"/>
      <c r="AB42" s="23"/>
      <c r="AC42" s="23"/>
    </row>
    <row r="43" spans="2:29" x14ac:dyDescent="0.25">
      <c r="I43" s="104"/>
      <c r="J43" s="104"/>
      <c r="V43" s="366"/>
      <c r="W43" s="366"/>
      <c r="X43" s="366"/>
      <c r="Y43" s="366"/>
      <c r="Z43" s="366"/>
      <c r="AA43" s="366"/>
      <c r="AB43" s="366"/>
      <c r="AC43" s="366"/>
    </row>
    <row r="44" spans="2:29" x14ac:dyDescent="0.25">
      <c r="I44" s="24"/>
      <c r="J44" s="103"/>
      <c r="V44" s="24"/>
      <c r="W44" s="103"/>
      <c r="X44" s="103"/>
      <c r="Y44" s="24"/>
      <c r="Z44" s="103"/>
      <c r="AA44" s="103"/>
      <c r="AB44" s="103"/>
      <c r="AC44" s="103"/>
    </row>
    <row r="45" spans="2:29" x14ac:dyDescent="0.25">
      <c r="I45" s="24"/>
      <c r="J45" s="24"/>
      <c r="V45" s="24"/>
      <c r="W45" s="24"/>
      <c r="X45" s="24"/>
      <c r="Y45" s="24"/>
      <c r="Z45" s="24"/>
      <c r="AA45" s="24"/>
      <c r="AB45" s="65"/>
      <c r="AC45" s="65"/>
    </row>
    <row r="46" spans="2:29" x14ac:dyDescent="0.25">
      <c r="I46" s="23"/>
      <c r="J46" s="23"/>
      <c r="V46" s="23"/>
      <c r="W46" s="23"/>
      <c r="X46" s="23"/>
      <c r="Y46" s="23"/>
      <c r="Z46" s="23"/>
      <c r="AA46" s="23"/>
      <c r="AB46" s="23"/>
      <c r="AC46" s="23"/>
    </row>
    <row r="55" spans="2:10" x14ac:dyDescent="0.25">
      <c r="B55" s="367" t="s">
        <v>44</v>
      </c>
      <c r="C55" s="367"/>
      <c r="D55" s="367"/>
      <c r="E55" s="367"/>
    </row>
    <row r="56" spans="2:10" x14ac:dyDescent="0.25">
      <c r="B56" s="123">
        <v>2014</v>
      </c>
      <c r="C56" s="123" t="s">
        <v>35</v>
      </c>
      <c r="D56" s="129"/>
      <c r="E56" s="130"/>
    </row>
    <row r="57" spans="2:10" x14ac:dyDescent="0.25">
      <c r="B57" s="123" t="s">
        <v>31</v>
      </c>
      <c r="C57" s="132" t="s">
        <v>39</v>
      </c>
      <c r="D57" s="131" t="s">
        <v>40</v>
      </c>
      <c r="E57" s="131" t="s">
        <v>37</v>
      </c>
      <c r="F57" s="131" t="s">
        <v>41</v>
      </c>
    </row>
    <row r="58" spans="2:10" x14ac:dyDescent="0.25">
      <c r="B58" s="123" t="s">
        <v>9</v>
      </c>
      <c r="C58" s="134">
        <v>42519</v>
      </c>
      <c r="D58" s="134">
        <v>214292</v>
      </c>
      <c r="E58" s="133">
        <v>36863</v>
      </c>
      <c r="F58" s="124">
        <v>36402</v>
      </c>
      <c r="G58" s="34">
        <f>D58/E58</f>
        <v>5.8132002278707651</v>
      </c>
    </row>
    <row r="59" spans="2:10" s="22" customFormat="1" x14ac:dyDescent="0.25">
      <c r="B59" s="180" t="s">
        <v>42</v>
      </c>
      <c r="C59" s="181">
        <f>(C58-C68)/C68*100</f>
        <v>80.78574769335431</v>
      </c>
      <c r="D59" s="181">
        <f>(D58-D68)/D68*100</f>
        <v>43.796972299763794</v>
      </c>
      <c r="E59" s="182"/>
      <c r="F59" s="182"/>
      <c r="G59" s="183"/>
      <c r="H59" s="34"/>
      <c r="J59" s="34"/>
    </row>
    <row r="60" spans="2:10" x14ac:dyDescent="0.25">
      <c r="B60" s="125" t="s">
        <v>10</v>
      </c>
      <c r="C60" s="136">
        <v>4024</v>
      </c>
      <c r="D60" s="136">
        <v>62628</v>
      </c>
      <c r="E60" s="135">
        <v>3970</v>
      </c>
      <c r="F60" s="126">
        <v>4171</v>
      </c>
      <c r="G60" s="34">
        <f>D60/E60</f>
        <v>15.775314861460958</v>
      </c>
      <c r="J60" s="34"/>
    </row>
    <row r="61" spans="2:10" s="22" customFormat="1" x14ac:dyDescent="0.25">
      <c r="B61" s="180"/>
      <c r="C61" s="181">
        <f>(C60-C69)/C69*100</f>
        <v>33.156849768365319</v>
      </c>
      <c r="D61" s="181">
        <f>(D60-D69)/D69*100</f>
        <v>4.7571256523484546</v>
      </c>
      <c r="E61" s="184"/>
      <c r="F61" s="184"/>
      <c r="G61" s="183"/>
      <c r="J61" s="34"/>
    </row>
    <row r="62" spans="2:10" x14ac:dyDescent="0.25">
      <c r="B62" s="125" t="s">
        <v>11</v>
      </c>
      <c r="C62" s="136">
        <v>3929</v>
      </c>
      <c r="D62" s="136">
        <v>57116</v>
      </c>
      <c r="E62" s="135">
        <v>3270</v>
      </c>
      <c r="F62" s="126">
        <v>4462</v>
      </c>
      <c r="G62" s="34">
        <f>D62/E62</f>
        <v>17.466666666666665</v>
      </c>
      <c r="J62" s="34"/>
    </row>
    <row r="63" spans="2:10" s="22" customFormat="1" x14ac:dyDescent="0.25">
      <c r="B63" s="180"/>
      <c r="C63" s="181">
        <f>(C62-C70)/C70*100</f>
        <v>65.431578947368422</v>
      </c>
      <c r="D63" s="181">
        <f>(D62-D70)/D70*100</f>
        <v>17.007415905273078</v>
      </c>
      <c r="E63" s="184"/>
      <c r="F63" s="184"/>
      <c r="G63" s="183"/>
      <c r="J63" s="34"/>
    </row>
    <row r="64" spans="2:10" x14ac:dyDescent="0.25">
      <c r="B64" s="127" t="s">
        <v>36</v>
      </c>
      <c r="C64" s="138">
        <v>50472</v>
      </c>
      <c r="D64" s="138">
        <v>334036</v>
      </c>
      <c r="E64" s="137">
        <v>44103</v>
      </c>
      <c r="F64" s="128">
        <v>45035</v>
      </c>
      <c r="G64" s="34">
        <f>D64/E64</f>
        <v>7.5739972337482708</v>
      </c>
    </row>
    <row r="66" spans="2:7" x14ac:dyDescent="0.25">
      <c r="B66" s="22">
        <v>2013</v>
      </c>
      <c r="C66" s="123" t="s">
        <v>35</v>
      </c>
      <c r="D66" s="129"/>
      <c r="E66" s="129"/>
    </row>
    <row r="67" spans="2:7" x14ac:dyDescent="0.25">
      <c r="B67" s="123" t="s">
        <v>31</v>
      </c>
      <c r="C67" s="132" t="s">
        <v>39</v>
      </c>
      <c r="D67" s="131" t="s">
        <v>40</v>
      </c>
      <c r="E67" s="131" t="s">
        <v>37</v>
      </c>
      <c r="F67" s="131" t="s">
        <v>41</v>
      </c>
    </row>
    <row r="68" spans="2:7" x14ac:dyDescent="0.25">
      <c r="B68" s="177" t="s">
        <v>9</v>
      </c>
      <c r="C68" s="124">
        <v>23519</v>
      </c>
      <c r="D68" s="133">
        <v>149024</v>
      </c>
      <c r="E68" s="133">
        <v>21459</v>
      </c>
      <c r="F68" s="133">
        <v>21141</v>
      </c>
      <c r="G68" s="34">
        <f>D68/E68</f>
        <v>6.9445920126753347</v>
      </c>
    </row>
    <row r="69" spans="2:7" x14ac:dyDescent="0.25">
      <c r="B69" s="178" t="s">
        <v>10</v>
      </c>
      <c r="C69" s="126">
        <v>3022</v>
      </c>
      <c r="D69" s="135">
        <v>59784</v>
      </c>
      <c r="E69" s="135">
        <v>3010</v>
      </c>
      <c r="F69" s="135">
        <v>3285</v>
      </c>
      <c r="G69" s="34">
        <f>D69/E69</f>
        <v>19.861794019933555</v>
      </c>
    </row>
    <row r="70" spans="2:7" x14ac:dyDescent="0.25">
      <c r="B70" s="185" t="s">
        <v>11</v>
      </c>
      <c r="C70" s="186">
        <v>2375</v>
      </c>
      <c r="D70" s="187">
        <v>48814</v>
      </c>
      <c r="E70" s="187">
        <v>2065</v>
      </c>
      <c r="F70" s="187">
        <v>3137</v>
      </c>
      <c r="G70" s="188">
        <f>D70/E70</f>
        <v>23.638740920096851</v>
      </c>
    </row>
    <row r="71" spans="2:7" ht="30" x14ac:dyDescent="0.25">
      <c r="B71" s="179" t="s">
        <v>36</v>
      </c>
      <c r="C71" s="128">
        <v>28916</v>
      </c>
      <c r="D71" s="137">
        <v>257622</v>
      </c>
      <c r="E71" s="137">
        <v>26534</v>
      </c>
      <c r="F71" s="137">
        <v>27563</v>
      </c>
      <c r="G71" s="34">
        <f>D71/E71</f>
        <v>9.7091279113590119</v>
      </c>
    </row>
    <row r="73" spans="2:7" x14ac:dyDescent="0.25">
      <c r="B73" t="s">
        <v>43</v>
      </c>
      <c r="C73" s="34">
        <f>(C64-C71)/C71*100</f>
        <v>74.546963618757772</v>
      </c>
      <c r="D73" s="34">
        <f>(D64-D71)/D71*100</f>
        <v>29.661286691354</v>
      </c>
      <c r="E73" s="34">
        <f>(E64-E71)/E71*100</f>
        <v>66.213160473354932</v>
      </c>
      <c r="F73" s="34">
        <f>(F64-F71)/F71*100</f>
        <v>63.389326270725242</v>
      </c>
    </row>
  </sheetData>
  <mergeCells count="4">
    <mergeCell ref="J27:Q27"/>
    <mergeCell ref="V43:AC43"/>
    <mergeCell ref="A2:G2"/>
    <mergeCell ref="B55:E5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31"/>
  <sheetViews>
    <sheetView zoomScaleNormal="100" workbookViewId="0">
      <selection activeCell="B22" sqref="B22"/>
    </sheetView>
  </sheetViews>
  <sheetFormatPr baseColWidth="10" defaultColWidth="11.5703125" defaultRowHeight="14.45" customHeight="1" x14ac:dyDescent="0.2"/>
  <cols>
    <col min="1" max="16384" width="11.5703125" style="241"/>
  </cols>
  <sheetData>
    <row r="1" spans="1:9" s="256" customFormat="1" ht="14.45" customHeight="1" x14ac:dyDescent="0.2">
      <c r="A1" s="240" t="s">
        <v>121</v>
      </c>
      <c r="B1" s="240"/>
      <c r="C1" s="240"/>
      <c r="D1" s="240"/>
      <c r="E1" s="240"/>
      <c r="F1" s="240"/>
      <c r="G1" s="240"/>
      <c r="H1" s="240"/>
      <c r="I1" s="240"/>
    </row>
    <row r="17" spans="1:9" s="256" customFormat="1" ht="28.5" customHeight="1" x14ac:dyDescent="0.2">
      <c r="A17" s="369" t="s">
        <v>141</v>
      </c>
      <c r="B17" s="369"/>
      <c r="C17" s="369"/>
      <c r="D17" s="369"/>
      <c r="E17" s="369"/>
      <c r="F17" s="369"/>
      <c r="G17" s="369"/>
      <c r="H17" s="369"/>
      <c r="I17" s="244"/>
    </row>
    <row r="18" spans="1:9" ht="14.45" customHeight="1" x14ac:dyDescent="0.2">
      <c r="A18" s="368" t="s">
        <v>149</v>
      </c>
      <c r="B18" s="368"/>
      <c r="C18" s="368"/>
      <c r="D18" s="368"/>
      <c r="E18" s="368"/>
      <c r="F18" s="368"/>
      <c r="G18" s="368"/>
      <c r="H18" s="368"/>
      <c r="I18" s="368"/>
    </row>
    <row r="19" spans="1:9" s="256" customFormat="1" ht="14.45" customHeight="1" x14ac:dyDescent="0.2">
      <c r="A19" s="271"/>
      <c r="B19" s="271"/>
      <c r="C19" s="271"/>
      <c r="D19" s="271"/>
      <c r="E19" s="271"/>
      <c r="F19" s="271"/>
    </row>
    <row r="30" spans="1:9" ht="14.45" customHeight="1" x14ac:dyDescent="0.2">
      <c r="C30" s="272"/>
    </row>
    <row r="31" spans="1:9" ht="14.45" customHeight="1" x14ac:dyDescent="0.2">
      <c r="C31" s="273"/>
      <c r="D31" s="274"/>
      <c r="E31" s="275"/>
      <c r="F31" s="255"/>
      <c r="G31" s="253"/>
    </row>
  </sheetData>
  <mergeCells count="2">
    <mergeCell ref="A18:I18"/>
    <mergeCell ref="A17:H17"/>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C17" sqref="C17"/>
    </sheetView>
  </sheetViews>
  <sheetFormatPr baseColWidth="10" defaultRowHeight="15" x14ac:dyDescent="0.25"/>
  <cols>
    <col min="1" max="3" width="11.42578125" style="22"/>
    <col min="4" max="4" width="8.7109375" style="22" customWidth="1"/>
    <col min="5" max="5" width="9.7109375" style="22" customWidth="1"/>
    <col min="6" max="6" width="14.5703125" style="22" customWidth="1"/>
    <col min="7" max="7" width="16.140625" style="22" customWidth="1"/>
    <col min="8" max="16384" width="11.42578125" style="22"/>
  </cols>
  <sheetData>
    <row r="1" spans="1:11" x14ac:dyDescent="0.25">
      <c r="A1" s="240" t="s">
        <v>115</v>
      </c>
    </row>
    <row r="2" spans="1:11" x14ac:dyDescent="0.25">
      <c r="A2" s="241"/>
      <c r="G2" s="23"/>
      <c r="H2" s="23"/>
      <c r="I2" s="77"/>
      <c r="J2" s="23"/>
      <c r="K2" s="23"/>
    </row>
    <row r="3" spans="1:11" x14ac:dyDescent="0.25">
      <c r="A3" s="19" t="s">
        <v>74</v>
      </c>
      <c r="B3" s="19" t="s">
        <v>9</v>
      </c>
      <c r="C3" s="19" t="s">
        <v>10</v>
      </c>
      <c r="D3" s="19" t="s">
        <v>11</v>
      </c>
      <c r="E3" s="121" t="s">
        <v>75</v>
      </c>
      <c r="I3" s="78"/>
      <c r="J3" s="23"/>
      <c r="K3" s="23"/>
    </row>
    <row r="4" spans="1:11" x14ac:dyDescent="0.25">
      <c r="A4" s="19">
        <v>2011</v>
      </c>
      <c r="B4" s="19">
        <v>66.3</v>
      </c>
      <c r="C4" s="19">
        <v>15.7</v>
      </c>
      <c r="D4" s="18">
        <v>18</v>
      </c>
      <c r="E4" s="19">
        <f>SUM(B4:D4)</f>
        <v>100</v>
      </c>
      <c r="I4" s="77"/>
      <c r="J4" s="23"/>
      <c r="K4" s="23"/>
    </row>
    <row r="5" spans="1:11" x14ac:dyDescent="0.25">
      <c r="A5" s="19">
        <v>2012</v>
      </c>
      <c r="B5" s="18">
        <v>66.36498338072164</v>
      </c>
      <c r="C5" s="18">
        <v>15.986544391494133</v>
      </c>
      <c r="D5" s="18">
        <v>17.648472227784229</v>
      </c>
      <c r="E5" s="19">
        <f>SUM(B5:D5)</f>
        <v>100</v>
      </c>
    </row>
    <row r="6" spans="1:11" x14ac:dyDescent="0.25">
      <c r="A6" s="19">
        <v>2013</v>
      </c>
      <c r="B6" s="18">
        <v>74.272765598650921</v>
      </c>
      <c r="C6" s="18">
        <v>11.540893760539628</v>
      </c>
      <c r="D6" s="18">
        <v>14.186340640809444</v>
      </c>
      <c r="E6" s="19">
        <f>SUM(B6:D6)</f>
        <v>100</v>
      </c>
      <c r="G6" s="23"/>
      <c r="H6" s="23"/>
      <c r="I6" s="21"/>
    </row>
    <row r="7" spans="1:11" x14ac:dyDescent="0.25">
      <c r="A7" s="121">
        <v>2014</v>
      </c>
      <c r="B7" s="18">
        <v>79.400000000000006</v>
      </c>
      <c r="C7" s="18">
        <v>9.1</v>
      </c>
      <c r="D7" s="18">
        <v>11.5</v>
      </c>
      <c r="E7" s="19">
        <f>SUM(B7:D7)</f>
        <v>100</v>
      </c>
      <c r="G7" s="23"/>
      <c r="H7" s="23"/>
      <c r="I7" s="21"/>
    </row>
    <row r="8" spans="1:11" x14ac:dyDescent="0.25">
      <c r="A8" s="121">
        <v>2015</v>
      </c>
      <c r="B8" s="18">
        <v>73.569342276070969</v>
      </c>
      <c r="C8" s="18">
        <v>12.389117265253137</v>
      </c>
      <c r="D8" s="18">
        <v>14.041540458675897</v>
      </c>
      <c r="E8" s="242">
        <v>100</v>
      </c>
      <c r="G8" s="23"/>
      <c r="H8" s="23"/>
      <c r="I8" s="21"/>
    </row>
    <row r="9" spans="1:11" x14ac:dyDescent="0.25">
      <c r="A9" s="121">
        <v>2016</v>
      </c>
      <c r="B9" s="18">
        <v>67.907682359670716</v>
      </c>
      <c r="C9" s="18">
        <v>17.988510035066778</v>
      </c>
      <c r="D9" s="18">
        <v>14.103807605262503</v>
      </c>
      <c r="E9" s="242">
        <v>100</v>
      </c>
      <c r="F9" s="243"/>
      <c r="G9" s="243"/>
      <c r="H9" s="244"/>
      <c r="I9" s="244"/>
    </row>
    <row r="10" spans="1:11" x14ac:dyDescent="0.25">
      <c r="A10" s="368" t="s">
        <v>149</v>
      </c>
      <c r="B10" s="368"/>
      <c r="C10" s="368"/>
      <c r="D10" s="368"/>
      <c r="E10" s="368"/>
      <c r="F10" s="368"/>
      <c r="G10" s="368"/>
      <c r="H10" s="368"/>
      <c r="I10" s="368"/>
    </row>
  </sheetData>
  <mergeCells count="1">
    <mergeCell ref="A10:I10"/>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19"/>
  <sheetViews>
    <sheetView workbookViewId="0">
      <selection activeCell="E29" sqref="E29"/>
    </sheetView>
  </sheetViews>
  <sheetFormatPr baseColWidth="10" defaultColWidth="11.5703125" defaultRowHeight="14.45" customHeight="1" x14ac:dyDescent="0.2"/>
  <cols>
    <col min="1" max="16384" width="11.5703125" style="241"/>
  </cols>
  <sheetData>
    <row r="1" spans="1:6" ht="14.45" customHeight="1" x14ac:dyDescent="0.2">
      <c r="A1" s="245" t="s">
        <v>142</v>
      </c>
      <c r="B1" s="276"/>
      <c r="C1" s="276"/>
      <c r="D1" s="276"/>
      <c r="E1" s="276"/>
      <c r="F1" s="276"/>
    </row>
    <row r="2" spans="1:6" ht="14.45" customHeight="1" x14ac:dyDescent="0.2">
      <c r="A2" s="353" t="s">
        <v>19</v>
      </c>
    </row>
    <row r="17" spans="1:11" ht="14.45" customHeight="1" x14ac:dyDescent="0.2">
      <c r="A17" s="256"/>
      <c r="B17" s="256"/>
      <c r="C17" s="256"/>
      <c r="D17" s="256"/>
      <c r="E17" s="256"/>
      <c r="F17" s="256"/>
      <c r="G17" s="256"/>
      <c r="H17" s="256"/>
    </row>
    <row r="18" spans="1:11" ht="30" customHeight="1" x14ac:dyDescent="0.2">
      <c r="A18" s="370" t="s">
        <v>165</v>
      </c>
      <c r="B18" s="370"/>
      <c r="C18" s="370"/>
      <c r="D18" s="370"/>
      <c r="E18" s="370"/>
      <c r="F18" s="370"/>
      <c r="G18" s="370"/>
      <c r="H18" s="370"/>
      <c r="I18" s="370"/>
      <c r="J18" s="370"/>
      <c r="K18" s="370"/>
    </row>
    <row r="19" spans="1:11" ht="14.45" customHeight="1" x14ac:dyDescent="0.2">
      <c r="A19" s="246" t="s">
        <v>137</v>
      </c>
    </row>
  </sheetData>
  <mergeCells count="1">
    <mergeCell ref="A18:K18"/>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workbookViewId="0">
      <selection activeCell="J17" sqref="J17:J18"/>
    </sheetView>
  </sheetViews>
  <sheetFormatPr baseColWidth="10" defaultColWidth="11.5703125" defaultRowHeight="14.45" customHeight="1" x14ac:dyDescent="0.2"/>
  <cols>
    <col min="1" max="1" width="11.5703125" style="246"/>
    <col min="2" max="2" width="8.42578125" style="246" customWidth="1"/>
    <col min="3" max="6" width="14.5703125" style="246" customWidth="1"/>
    <col min="7" max="16384" width="11.5703125" style="246"/>
  </cols>
  <sheetData>
    <row r="1" spans="2:7" ht="14.45" customHeight="1" x14ac:dyDescent="0.2">
      <c r="B1" s="245" t="s">
        <v>114</v>
      </c>
    </row>
    <row r="2" spans="2:7" ht="14.45" customHeight="1" x14ac:dyDescent="0.2">
      <c r="B2" s="246" t="s">
        <v>19</v>
      </c>
    </row>
    <row r="3" spans="2:7" ht="36" x14ac:dyDescent="0.2">
      <c r="B3" s="247" t="s">
        <v>74</v>
      </c>
      <c r="C3" s="247" t="s">
        <v>59</v>
      </c>
      <c r="D3" s="247" t="s">
        <v>112</v>
      </c>
      <c r="E3" s="247" t="s">
        <v>113</v>
      </c>
      <c r="F3" s="247" t="s">
        <v>116</v>
      </c>
    </row>
    <row r="4" spans="2:7" ht="14.45" customHeight="1" x14ac:dyDescent="0.2">
      <c r="B4" s="248">
        <v>2012</v>
      </c>
      <c r="C4" s="248">
        <v>3.1</v>
      </c>
      <c r="D4" s="248">
        <v>12.3</v>
      </c>
      <c r="E4" s="248">
        <v>2.7</v>
      </c>
      <c r="F4" s="248">
        <v>81.900000000000006</v>
      </c>
      <c r="G4" s="246">
        <f>SUM(C4:F4)</f>
        <v>100</v>
      </c>
    </row>
    <row r="5" spans="2:7" ht="14.45" customHeight="1" x14ac:dyDescent="0.2">
      <c r="B5" s="248">
        <v>2013</v>
      </c>
      <c r="C5" s="249">
        <v>1.9582801191996595</v>
      </c>
      <c r="D5" s="249">
        <v>8.7129274868738467</v>
      </c>
      <c r="E5" s="249">
        <v>2.4029137694527223</v>
      </c>
      <c r="F5" s="249">
        <v>86.925878624473768</v>
      </c>
      <c r="G5" s="246">
        <f>SUM(C5:F5)</f>
        <v>100</v>
      </c>
    </row>
    <row r="6" spans="2:7" ht="14.45" customHeight="1" x14ac:dyDescent="0.2">
      <c r="B6" s="250">
        <v>2014</v>
      </c>
      <c r="C6" s="248">
        <v>0.9</v>
      </c>
      <c r="D6" s="248">
        <v>5.7</v>
      </c>
      <c r="E6" s="248">
        <v>0.7</v>
      </c>
      <c r="F6" s="248">
        <v>92.7</v>
      </c>
      <c r="G6" s="246">
        <f>SUM(C6:F6)</f>
        <v>100</v>
      </c>
    </row>
    <row r="7" spans="2:7" ht="14.45" customHeight="1" x14ac:dyDescent="0.2">
      <c r="B7" s="250">
        <v>2015</v>
      </c>
      <c r="C7" s="249">
        <v>1.6836378340624194</v>
      </c>
      <c r="D7" s="249">
        <v>6.4220857993603646</v>
      </c>
      <c r="E7" s="249">
        <v>1.6284968569643055</v>
      </c>
      <c r="F7" s="249">
        <v>90.265779509612912</v>
      </c>
      <c r="G7" s="246">
        <f>SUM(C7:F7)</f>
        <v>100</v>
      </c>
    </row>
    <row r="8" spans="2:7" ht="14.45" customHeight="1" x14ac:dyDescent="0.2">
      <c r="B8" s="250">
        <v>2016</v>
      </c>
      <c r="C8" s="249">
        <v>1.7</v>
      </c>
      <c r="D8" s="249">
        <v>7.8</v>
      </c>
      <c r="E8" s="249">
        <v>1.7</v>
      </c>
      <c r="F8" s="249">
        <f>85.2+3.6</f>
        <v>88.8</v>
      </c>
      <c r="G8" s="251">
        <v>100</v>
      </c>
    </row>
    <row r="9" spans="2:7" ht="14.45" customHeight="1" x14ac:dyDescent="0.2">
      <c r="B9" s="294"/>
      <c r="C9" s="295"/>
      <c r="D9" s="295"/>
      <c r="E9" s="295"/>
      <c r="F9" s="295"/>
      <c r="G9" s="251"/>
    </row>
    <row r="10" spans="2:7" ht="14.45" customHeight="1" x14ac:dyDescent="0.2">
      <c r="B10" s="243" t="s">
        <v>64</v>
      </c>
    </row>
    <row r="11" spans="2:7" ht="14.45" customHeight="1" x14ac:dyDescent="0.2">
      <c r="B11" s="246" t="s">
        <v>76</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30"/>
  <sheetViews>
    <sheetView workbookViewId="0">
      <selection activeCell="G28" sqref="G28"/>
    </sheetView>
  </sheetViews>
  <sheetFormatPr baseColWidth="10" defaultColWidth="11.5703125" defaultRowHeight="14.45" customHeight="1" x14ac:dyDescent="0.2"/>
  <cols>
    <col min="1" max="8" width="11.5703125" style="241"/>
    <col min="9" max="9" width="16.42578125" style="241" customWidth="1"/>
    <col min="10" max="16384" width="11.5703125" style="241"/>
  </cols>
  <sheetData>
    <row r="1" spans="1:8" ht="14.45" customHeight="1" x14ac:dyDescent="0.2">
      <c r="A1" s="240" t="s">
        <v>143</v>
      </c>
      <c r="B1" s="240"/>
      <c r="C1" s="240"/>
      <c r="D1" s="240"/>
      <c r="E1" s="240"/>
      <c r="F1" s="240"/>
      <c r="G1" s="240"/>
      <c r="H1" s="240"/>
    </row>
    <row r="2" spans="1:8" ht="14.45" customHeight="1" x14ac:dyDescent="0.2">
      <c r="A2" s="241" t="s">
        <v>19</v>
      </c>
    </row>
    <row r="18" spans="1:10" ht="31.5" customHeight="1" x14ac:dyDescent="0.2">
      <c r="A18" s="369" t="s">
        <v>165</v>
      </c>
      <c r="B18" s="369"/>
      <c r="C18" s="369"/>
      <c r="D18" s="369"/>
      <c r="E18" s="369"/>
      <c r="F18" s="369"/>
      <c r="G18" s="369"/>
      <c r="H18" s="369"/>
    </row>
    <row r="19" spans="1:10" ht="14.45" customHeight="1" x14ac:dyDescent="0.2">
      <c r="A19" s="277"/>
    </row>
    <row r="24" spans="1:10" ht="14.45" customHeight="1" x14ac:dyDescent="0.2">
      <c r="J24" s="261"/>
    </row>
    <row r="25" spans="1:10" ht="14.45" customHeight="1" x14ac:dyDescent="0.2">
      <c r="J25" s="261"/>
    </row>
    <row r="26" spans="1:10" ht="14.45" customHeight="1" x14ac:dyDescent="0.2">
      <c r="J26" s="261"/>
    </row>
    <row r="27" spans="1:10" ht="14.45" customHeight="1" x14ac:dyDescent="0.2">
      <c r="J27" s="261"/>
    </row>
    <row r="28" spans="1:10" ht="14.45" customHeight="1" x14ac:dyDescent="0.2">
      <c r="J28" s="261"/>
    </row>
    <row r="29" spans="1:10" ht="14.45" customHeight="1" x14ac:dyDescent="0.2">
      <c r="J29" s="261"/>
    </row>
    <row r="30" spans="1:10" ht="14.45" customHeight="1" x14ac:dyDescent="0.2">
      <c r="J30" s="261"/>
    </row>
  </sheetData>
  <mergeCells count="1">
    <mergeCell ref="A18:H18"/>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G21" sqref="G21"/>
    </sheetView>
  </sheetViews>
  <sheetFormatPr baseColWidth="10" defaultColWidth="11.5703125" defaultRowHeight="12" x14ac:dyDescent="0.2"/>
  <cols>
    <col min="1" max="16384" width="11.5703125" style="241"/>
  </cols>
  <sheetData>
    <row r="1" spans="1:10" x14ac:dyDescent="0.2">
      <c r="A1" s="240" t="s">
        <v>136</v>
      </c>
    </row>
    <row r="2" spans="1:10" x14ac:dyDescent="0.2">
      <c r="A2" s="241" t="s">
        <v>19</v>
      </c>
      <c r="B2" s="263"/>
      <c r="C2" s="264"/>
      <c r="D2" s="263"/>
      <c r="E2" s="263"/>
      <c r="F2" s="265"/>
      <c r="G2" s="263"/>
      <c r="H2" s="263"/>
    </row>
    <row r="3" spans="1:10" ht="36" x14ac:dyDescent="0.2">
      <c r="A3" s="241" t="s">
        <v>78</v>
      </c>
      <c r="B3" s="266" t="s">
        <v>14</v>
      </c>
      <c r="C3" s="267" t="s">
        <v>182</v>
      </c>
      <c r="D3" s="266" t="s">
        <v>13</v>
      </c>
      <c r="E3" s="266" t="s">
        <v>110</v>
      </c>
      <c r="F3" s="266" t="s">
        <v>56</v>
      </c>
      <c r="G3" s="266" t="s">
        <v>15</v>
      </c>
      <c r="H3" s="266" t="s">
        <v>111</v>
      </c>
      <c r="I3" s="268" t="s">
        <v>73</v>
      </c>
    </row>
    <row r="4" spans="1:10" x14ac:dyDescent="0.2">
      <c r="A4" s="269" t="s">
        <v>9</v>
      </c>
      <c r="B4" s="270">
        <v>13.393151437465667</v>
      </c>
      <c r="C4" s="270">
        <v>0.10986998718183483</v>
      </c>
      <c r="D4" s="270">
        <v>0.15381798205456876</v>
      </c>
      <c r="E4" s="270">
        <v>1.2818165171214062</v>
      </c>
      <c r="F4" s="270">
        <v>29.90294817798938</v>
      </c>
      <c r="G4" s="270">
        <v>17.557223951657207</v>
      </c>
      <c r="H4" s="270">
        <v>32.052737593847283</v>
      </c>
      <c r="I4" s="270">
        <v>5.5484343526826585</v>
      </c>
      <c r="J4" s="261">
        <f t="shared" ref="J4:J9" si="0">SUM(B4:I4)</f>
        <v>100.00000000000001</v>
      </c>
    </row>
    <row r="5" spans="1:10" x14ac:dyDescent="0.2">
      <c r="A5" s="269" t="s">
        <v>16</v>
      </c>
      <c r="B5" s="259"/>
      <c r="C5" s="270">
        <v>0.12686062246278756</v>
      </c>
      <c r="D5" s="270">
        <v>0.17760487144790257</v>
      </c>
      <c r="E5" s="270">
        <v>1.4800405953991882</v>
      </c>
      <c r="F5" s="270">
        <v>34.527232746955342</v>
      </c>
      <c r="G5" s="270">
        <v>20.272327469553449</v>
      </c>
      <c r="H5" s="270">
        <v>37.009472259810558</v>
      </c>
      <c r="I5" s="270">
        <v>6.4064614343707706</v>
      </c>
      <c r="J5" s="261">
        <f t="shared" si="0"/>
        <v>99.999999999999986</v>
      </c>
    </row>
    <row r="6" spans="1:10" x14ac:dyDescent="0.2">
      <c r="A6" s="269" t="s">
        <v>10</v>
      </c>
      <c r="B6" s="270">
        <v>9.0569690265486731</v>
      </c>
      <c r="C6" s="270">
        <v>2.0326327433628317</v>
      </c>
      <c r="D6" s="270">
        <v>28.774889380530972</v>
      </c>
      <c r="E6" s="270">
        <v>17.00774336283186</v>
      </c>
      <c r="F6" s="270">
        <v>17.076880530973451</v>
      </c>
      <c r="G6" s="270">
        <v>7.3008849557522124</v>
      </c>
      <c r="H6" s="270">
        <v>18.335176991150444</v>
      </c>
      <c r="I6" s="270">
        <v>0.41482300884955758</v>
      </c>
      <c r="J6" s="261">
        <f t="shared" si="0"/>
        <v>100</v>
      </c>
    </row>
    <row r="7" spans="1:10" x14ac:dyDescent="0.2">
      <c r="A7" s="269" t="s">
        <v>17</v>
      </c>
      <c r="B7" s="259"/>
      <c r="C7" s="270">
        <v>2.2350615782271555</v>
      </c>
      <c r="D7" s="270">
        <v>31.640565607419795</v>
      </c>
      <c r="E7" s="270">
        <v>18.701535654553748</v>
      </c>
      <c r="F7" s="270">
        <v>18.777558157214536</v>
      </c>
      <c r="G7" s="270">
        <v>8.0279762809791695</v>
      </c>
      <c r="H7" s="270">
        <v>20.161167705640871</v>
      </c>
      <c r="I7" s="270">
        <v>0.45613501596472561</v>
      </c>
      <c r="J7" s="261">
        <f t="shared" si="0"/>
        <v>100</v>
      </c>
    </row>
    <row r="8" spans="1:10" x14ac:dyDescent="0.2">
      <c r="A8" s="269" t="s">
        <v>11</v>
      </c>
      <c r="B8" s="270">
        <v>20.679012345679013</v>
      </c>
      <c r="C8" s="270">
        <v>40.837191358024697</v>
      </c>
      <c r="D8" s="270">
        <v>20.235339506172838</v>
      </c>
      <c r="E8" s="270">
        <v>8.0632716049382722</v>
      </c>
      <c r="F8" s="270">
        <v>5.0154320987654319</v>
      </c>
      <c r="G8" s="270">
        <v>2.199074074074074</v>
      </c>
      <c r="H8" s="270">
        <v>2.8742283950617282</v>
      </c>
      <c r="I8" s="270">
        <v>9.6450617283950615E-2</v>
      </c>
      <c r="J8" s="261">
        <f t="shared" si="0"/>
        <v>100</v>
      </c>
    </row>
    <row r="9" spans="1:10" x14ac:dyDescent="0.2">
      <c r="A9" s="269" t="s">
        <v>18</v>
      </c>
      <c r="B9" s="259"/>
      <c r="C9" s="259">
        <v>51.483463035019447</v>
      </c>
      <c r="D9" s="259">
        <v>25.510700389105057</v>
      </c>
      <c r="E9" s="259">
        <v>10.165369649805447</v>
      </c>
      <c r="F9" s="259">
        <v>6.3229571984435795</v>
      </c>
      <c r="G9" s="259">
        <v>2.772373540856031</v>
      </c>
      <c r="H9" s="259">
        <v>3.6235408560311289</v>
      </c>
      <c r="I9" s="259">
        <v>0.12159533073929961</v>
      </c>
      <c r="J9" s="261">
        <f t="shared" si="0"/>
        <v>99.999999999999986</v>
      </c>
    </row>
    <row r="10" spans="1:10" x14ac:dyDescent="0.2">
      <c r="A10" s="243" t="s">
        <v>64</v>
      </c>
    </row>
    <row r="11" spans="1:10" x14ac:dyDescent="0.2">
      <c r="A11" s="255"/>
      <c r="B11" s="254"/>
      <c r="C11" s="254"/>
      <c r="D11" s="254"/>
      <c r="E11" s="255"/>
      <c r="F11" s="255"/>
      <c r="G11" s="255"/>
      <c r="H11" s="255"/>
    </row>
    <row r="12" spans="1:10" x14ac:dyDescent="0.2">
      <c r="A12" s="255"/>
      <c r="B12" s="254"/>
      <c r="C12" s="254"/>
      <c r="D12" s="254"/>
      <c r="E12" s="255"/>
      <c r="F12" s="255"/>
      <c r="G12" s="255"/>
      <c r="H12" s="255"/>
    </row>
    <row r="13" spans="1:10" x14ac:dyDescent="0.2">
      <c r="A13" s="255"/>
      <c r="B13" s="254"/>
      <c r="C13" s="254"/>
      <c r="D13" s="254"/>
      <c r="E13" s="255"/>
      <c r="F13" s="255"/>
      <c r="G13" s="255"/>
      <c r="H13" s="255"/>
    </row>
    <row r="14" spans="1:10" x14ac:dyDescent="0.2">
      <c r="A14" s="255"/>
      <c r="B14" s="254"/>
      <c r="C14" s="254"/>
      <c r="D14" s="254"/>
      <c r="E14" s="255"/>
      <c r="F14" s="255"/>
      <c r="G14" s="255"/>
      <c r="H14" s="255"/>
    </row>
    <row r="15" spans="1:10" x14ac:dyDescent="0.2">
      <c r="A15" s="255"/>
      <c r="B15" s="255"/>
      <c r="C15" s="255"/>
      <c r="D15" s="255"/>
      <c r="E15" s="255"/>
      <c r="F15" s="255"/>
      <c r="G15" s="255"/>
      <c r="H15" s="255"/>
    </row>
    <row r="18" spans="1:11" x14ac:dyDescent="0.2">
      <c r="A18" s="255"/>
      <c r="B18" s="269"/>
      <c r="C18" s="315"/>
      <c r="D18" s="269"/>
      <c r="E18" s="269"/>
      <c r="F18" s="269"/>
      <c r="G18" s="269"/>
      <c r="H18" s="269"/>
      <c r="I18" s="268"/>
      <c r="J18" s="255"/>
      <c r="K18" s="255"/>
    </row>
    <row r="19" spans="1:11" x14ac:dyDescent="0.2">
      <c r="A19" s="269"/>
      <c r="B19" s="253"/>
      <c r="C19" s="253"/>
      <c r="D19" s="253"/>
      <c r="E19" s="253"/>
      <c r="F19" s="253"/>
      <c r="G19" s="253"/>
      <c r="H19" s="253"/>
      <c r="I19" s="253"/>
      <c r="J19" s="253"/>
      <c r="K19" s="255"/>
    </row>
    <row r="20" spans="1:11" x14ac:dyDescent="0.2">
      <c r="A20" s="269"/>
      <c r="B20" s="253"/>
      <c r="C20" s="253"/>
      <c r="D20" s="253"/>
      <c r="E20" s="253"/>
      <c r="F20" s="253"/>
      <c r="G20" s="253"/>
      <c r="H20" s="253"/>
      <c r="I20" s="253"/>
      <c r="J20" s="253"/>
      <c r="K20" s="255"/>
    </row>
    <row r="21" spans="1:11" x14ac:dyDescent="0.2">
      <c r="A21" s="269"/>
      <c r="B21" s="253"/>
      <c r="C21" s="253"/>
      <c r="D21" s="253"/>
      <c r="E21" s="253"/>
      <c r="F21" s="253"/>
      <c r="G21" s="253"/>
      <c r="H21" s="253"/>
      <c r="I21" s="253"/>
      <c r="J21" s="253"/>
      <c r="K21" s="255"/>
    </row>
    <row r="22" spans="1:11" x14ac:dyDescent="0.2">
      <c r="A22" s="269"/>
      <c r="B22" s="253"/>
      <c r="C22" s="253"/>
      <c r="D22" s="253"/>
      <c r="E22" s="253"/>
      <c r="F22" s="253"/>
      <c r="G22" s="253"/>
      <c r="H22" s="253"/>
      <c r="I22" s="253"/>
      <c r="J22" s="253"/>
      <c r="K22" s="255"/>
    </row>
    <row r="23" spans="1:11" x14ac:dyDescent="0.2">
      <c r="A23" s="269"/>
      <c r="B23" s="253"/>
      <c r="C23" s="253"/>
      <c r="D23" s="253"/>
      <c r="E23" s="253"/>
      <c r="F23" s="253"/>
      <c r="G23" s="253"/>
      <c r="H23" s="253"/>
      <c r="I23" s="253"/>
      <c r="J23" s="253"/>
      <c r="K23" s="255"/>
    </row>
    <row r="24" spans="1:11" x14ac:dyDescent="0.2">
      <c r="A24" s="269"/>
      <c r="B24" s="253"/>
      <c r="C24" s="253"/>
      <c r="D24" s="253"/>
      <c r="E24" s="253"/>
      <c r="F24" s="253"/>
      <c r="G24" s="253"/>
      <c r="H24" s="253"/>
      <c r="I24" s="253"/>
      <c r="J24" s="253"/>
      <c r="K24" s="255"/>
    </row>
    <row r="25" spans="1:11" x14ac:dyDescent="0.2">
      <c r="A25" s="316"/>
      <c r="B25" s="255"/>
      <c r="C25" s="255"/>
      <c r="D25" s="255"/>
      <c r="E25" s="255"/>
      <c r="F25" s="255"/>
      <c r="G25" s="255"/>
      <c r="H25" s="255"/>
      <c r="I25" s="255"/>
      <c r="J25" s="255"/>
      <c r="K25" s="255"/>
    </row>
    <row r="26" spans="1:11" x14ac:dyDescent="0.2">
      <c r="A26" s="255"/>
      <c r="B26" s="255"/>
      <c r="C26" s="255"/>
      <c r="D26" s="255"/>
      <c r="E26" s="255"/>
      <c r="F26" s="255"/>
      <c r="G26" s="255"/>
      <c r="H26" s="255"/>
      <c r="I26" s="255"/>
      <c r="J26" s="255"/>
      <c r="K26" s="255"/>
    </row>
    <row r="27" spans="1:11" x14ac:dyDescent="0.2">
      <c r="A27" s="255"/>
      <c r="B27" s="255"/>
      <c r="C27" s="255"/>
      <c r="D27" s="255"/>
      <c r="E27" s="255"/>
      <c r="F27" s="255"/>
      <c r="G27" s="255"/>
      <c r="H27" s="255"/>
      <c r="I27" s="255"/>
      <c r="J27" s="255"/>
      <c r="K27" s="255"/>
    </row>
    <row r="28" spans="1:11" x14ac:dyDescent="0.2">
      <c r="A28" s="255"/>
      <c r="B28" s="255"/>
      <c r="C28" s="255"/>
      <c r="D28" s="255"/>
      <c r="E28" s="255"/>
      <c r="F28" s="255"/>
      <c r="G28" s="255"/>
      <c r="H28" s="255"/>
      <c r="I28" s="255"/>
      <c r="J28" s="255"/>
      <c r="K28" s="255"/>
    </row>
    <row r="29" spans="1:11" x14ac:dyDescent="0.2">
      <c r="A29" s="255"/>
      <c r="B29" s="255"/>
      <c r="C29" s="255"/>
      <c r="D29" s="255"/>
      <c r="E29" s="255"/>
      <c r="F29" s="255"/>
      <c r="G29" s="255"/>
      <c r="H29" s="255"/>
      <c r="I29" s="255"/>
      <c r="J29" s="255"/>
      <c r="K29" s="255"/>
    </row>
    <row r="30" spans="1:11" x14ac:dyDescent="0.2">
      <c r="A30" s="255"/>
      <c r="B30" s="255"/>
      <c r="C30" s="255"/>
      <c r="D30" s="255"/>
      <c r="E30" s="255"/>
      <c r="F30" s="255"/>
      <c r="G30" s="255"/>
      <c r="H30" s="255"/>
      <c r="I30" s="255"/>
      <c r="J30" s="255"/>
      <c r="K30" s="255"/>
    </row>
    <row r="31" spans="1:11" x14ac:dyDescent="0.2">
      <c r="A31" s="255"/>
      <c r="B31" s="255"/>
      <c r="C31" s="255"/>
      <c r="D31" s="255"/>
      <c r="E31" s="255"/>
      <c r="F31" s="255"/>
      <c r="G31" s="255"/>
      <c r="H31" s="255"/>
      <c r="I31" s="255"/>
      <c r="J31" s="255"/>
      <c r="K31" s="255"/>
    </row>
    <row r="32" spans="1:11" x14ac:dyDescent="0.2">
      <c r="A32" s="255"/>
      <c r="B32" s="269"/>
      <c r="C32" s="315"/>
      <c r="D32" s="269"/>
      <c r="E32" s="269"/>
      <c r="F32" s="269"/>
      <c r="G32" s="269"/>
      <c r="H32" s="269"/>
      <c r="I32" s="268"/>
      <c r="J32" s="255"/>
      <c r="K32" s="255"/>
    </row>
    <row r="33" spans="1:11" x14ac:dyDescent="0.2">
      <c r="A33" s="269"/>
      <c r="B33" s="253"/>
      <c r="C33" s="253"/>
      <c r="D33" s="253"/>
      <c r="E33" s="253"/>
      <c r="F33" s="253"/>
      <c r="G33" s="253"/>
      <c r="H33" s="253"/>
      <c r="I33" s="253"/>
      <c r="J33" s="253"/>
      <c r="K33" s="255"/>
    </row>
    <row r="34" spans="1:11" x14ac:dyDescent="0.2">
      <c r="A34" s="269"/>
      <c r="B34" s="253"/>
      <c r="C34" s="253"/>
      <c r="D34" s="253"/>
      <c r="E34" s="253"/>
      <c r="F34" s="253"/>
      <c r="G34" s="253"/>
      <c r="H34" s="253"/>
      <c r="I34" s="253"/>
      <c r="J34" s="253"/>
      <c r="K34" s="255"/>
    </row>
    <row r="35" spans="1:11" x14ac:dyDescent="0.2">
      <c r="A35" s="269"/>
      <c r="B35" s="253"/>
      <c r="C35" s="253"/>
      <c r="D35" s="253"/>
      <c r="E35" s="253"/>
      <c r="F35" s="253"/>
      <c r="G35" s="253"/>
      <c r="H35" s="253"/>
      <c r="I35" s="253"/>
      <c r="J35" s="253"/>
      <c r="K35" s="255"/>
    </row>
    <row r="36" spans="1:11" x14ac:dyDescent="0.2">
      <c r="A36" s="316"/>
      <c r="B36" s="255"/>
      <c r="C36" s="255"/>
      <c r="D36" s="255"/>
      <c r="E36" s="255"/>
      <c r="F36" s="255"/>
      <c r="G36" s="255"/>
      <c r="H36" s="255"/>
      <c r="I36" s="255"/>
      <c r="J36" s="255"/>
      <c r="K36" s="25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8"/>
  <sheetViews>
    <sheetView workbookViewId="0">
      <selection activeCell="L28" sqref="L28"/>
    </sheetView>
  </sheetViews>
  <sheetFormatPr baseColWidth="10" defaultColWidth="11.5703125" defaultRowHeight="14.45" customHeight="1" x14ac:dyDescent="0.2"/>
  <cols>
    <col min="1" max="16384" width="11.5703125" style="241"/>
  </cols>
  <sheetData>
    <row r="1" spans="1:1" ht="14.45" customHeight="1" x14ac:dyDescent="0.2">
      <c r="A1" s="252" t="s">
        <v>122</v>
      </c>
    </row>
    <row r="2" spans="1:1" ht="14.45" customHeight="1" x14ac:dyDescent="0.2">
      <c r="A2" s="241" t="s">
        <v>19</v>
      </c>
    </row>
    <row r="17" spans="1:9" s="256" customFormat="1" ht="26.25" customHeight="1" x14ac:dyDescent="0.2">
      <c r="A17" s="369" t="s">
        <v>165</v>
      </c>
      <c r="B17" s="369"/>
      <c r="C17" s="369"/>
      <c r="D17" s="369"/>
      <c r="E17" s="369"/>
      <c r="F17" s="369"/>
      <c r="G17" s="369"/>
      <c r="H17" s="369"/>
      <c r="I17" s="369"/>
    </row>
    <row r="18" spans="1:9" s="256" customFormat="1" ht="14.45" customHeight="1" x14ac:dyDescent="0.2">
      <c r="A18" s="262" t="s">
        <v>138</v>
      </c>
      <c r="B18" s="262"/>
      <c r="C18" s="262"/>
      <c r="D18" s="262"/>
      <c r="E18" s="262"/>
      <c r="F18" s="262"/>
      <c r="G18" s="262"/>
      <c r="H18" s="262"/>
    </row>
  </sheetData>
  <mergeCells count="1">
    <mergeCell ref="A17:I17"/>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J33" sqref="J33"/>
    </sheetView>
  </sheetViews>
  <sheetFormatPr baseColWidth="10" defaultColWidth="11.5703125" defaultRowHeight="12" x14ac:dyDescent="0.2"/>
  <cols>
    <col min="1" max="1" width="19.7109375" style="241" customWidth="1"/>
    <col min="2" max="8" width="8.28515625" style="241" customWidth="1"/>
    <col min="9" max="9" width="6" style="241" customWidth="1"/>
    <col min="10" max="16384" width="11.5703125" style="241"/>
  </cols>
  <sheetData>
    <row r="1" spans="1:11" x14ac:dyDescent="0.2">
      <c r="A1" s="252" t="s">
        <v>123</v>
      </c>
    </row>
    <row r="2" spans="1:11" x14ac:dyDescent="0.2">
      <c r="A2" s="241" t="s">
        <v>19</v>
      </c>
      <c r="B2" s="254"/>
      <c r="G2" s="255"/>
      <c r="H2" s="255"/>
      <c r="I2" s="255"/>
      <c r="J2" s="255"/>
      <c r="K2" s="255"/>
    </row>
    <row r="3" spans="1:11" x14ac:dyDescent="0.2">
      <c r="A3" s="256"/>
      <c r="B3" s="257">
        <v>2012</v>
      </c>
      <c r="C3" s="257">
        <v>2013</v>
      </c>
      <c r="D3" s="258">
        <v>2014</v>
      </c>
      <c r="E3" s="258">
        <v>2015</v>
      </c>
      <c r="F3" s="258">
        <v>2016</v>
      </c>
      <c r="G3" s="255"/>
      <c r="H3" s="255"/>
      <c r="I3" s="255"/>
      <c r="J3" s="255"/>
      <c r="K3" s="255"/>
    </row>
    <row r="4" spans="1:11" x14ac:dyDescent="0.2">
      <c r="A4" s="257" t="s">
        <v>13</v>
      </c>
      <c r="B4" s="259">
        <v>65.981963927855716</v>
      </c>
      <c r="C4" s="259">
        <v>73.120243531202433</v>
      </c>
      <c r="D4" s="259">
        <v>68.5</v>
      </c>
      <c r="E4" s="259">
        <v>74.219602706832561</v>
      </c>
      <c r="F4" s="259">
        <v>83.6</v>
      </c>
      <c r="G4" s="255"/>
      <c r="H4" s="255"/>
      <c r="I4" s="255"/>
      <c r="J4" s="255"/>
      <c r="K4" s="255"/>
    </row>
    <row r="5" spans="1:11" x14ac:dyDescent="0.2">
      <c r="A5" s="257" t="s">
        <v>110</v>
      </c>
      <c r="B5" s="259">
        <v>30.31062124248497</v>
      </c>
      <c r="C5" s="259">
        <v>23.531202435312025</v>
      </c>
      <c r="D5" s="260">
        <v>28.2</v>
      </c>
      <c r="E5" s="259">
        <v>25.409299279633267</v>
      </c>
      <c r="F5" s="259">
        <v>16.100000000000001</v>
      </c>
    </row>
    <row r="6" spans="1:11" x14ac:dyDescent="0.2">
      <c r="A6" s="257" t="s">
        <v>56</v>
      </c>
      <c r="B6" s="259">
        <v>3.7074148296593186</v>
      </c>
      <c r="C6" s="259">
        <v>3.3485540334855401</v>
      </c>
      <c r="D6" s="259">
        <v>3.26</v>
      </c>
      <c r="E6" s="259">
        <v>0.37109801353416283</v>
      </c>
      <c r="F6" s="259">
        <v>0.3</v>
      </c>
    </row>
    <row r="7" spans="1:11" x14ac:dyDescent="0.2">
      <c r="A7" s="255"/>
      <c r="B7" s="255">
        <f>SUM(B4:B6)</f>
        <v>100</v>
      </c>
      <c r="C7" s="255">
        <f>SUM(C4:C6)</f>
        <v>100</v>
      </c>
      <c r="D7" s="253">
        <f>SUM(D4:D6)</f>
        <v>99.960000000000008</v>
      </c>
      <c r="E7" s="261">
        <f>SUM(E4:E6)</f>
        <v>99.999999999999986</v>
      </c>
      <c r="F7" s="261">
        <f>SUM(F4:F6)</f>
        <v>99.999999999999986</v>
      </c>
    </row>
    <row r="8" spans="1:11" x14ac:dyDescent="0.2">
      <c r="A8" s="243" t="s">
        <v>67</v>
      </c>
      <c r="B8" s="255"/>
      <c r="C8" s="255"/>
    </row>
    <row r="9" spans="1:11" x14ac:dyDescent="0.2">
      <c r="A9" s="262" t="s">
        <v>77</v>
      </c>
      <c r="C9" s="255"/>
    </row>
    <row r="14" spans="1:11" ht="12.75" thickBot="1" x14ac:dyDescent="0.25"/>
    <row r="15" spans="1:11" ht="30" customHeight="1" x14ac:dyDescent="0.2">
      <c r="A15" s="371"/>
      <c r="B15" s="373"/>
      <c r="C15" s="373"/>
    </row>
    <row r="16" spans="1:11" ht="15" x14ac:dyDescent="0.2">
      <c r="A16" s="372"/>
      <c r="B16" s="296"/>
      <c r="C16" s="296"/>
    </row>
    <row r="17" spans="1:3" ht="15" x14ac:dyDescent="0.2">
      <c r="A17" s="298"/>
      <c r="B17" s="374"/>
      <c r="C17" s="299"/>
    </row>
    <row r="18" spans="1:3" ht="15" x14ac:dyDescent="0.2">
      <c r="A18" s="298"/>
      <c r="B18" s="374"/>
      <c r="C18" s="299"/>
    </row>
    <row r="19" spans="1:3" ht="15" x14ac:dyDescent="0.2">
      <c r="A19" s="298"/>
      <c r="B19" s="297"/>
      <c r="C19" s="299"/>
    </row>
    <row r="20" spans="1:3" ht="15" x14ac:dyDescent="0.2">
      <c r="A20" s="298"/>
      <c r="B20" s="297"/>
      <c r="C20" s="299"/>
    </row>
  </sheetData>
  <mergeCells count="3">
    <mergeCell ref="A15:A16"/>
    <mergeCell ref="B15:C15"/>
    <mergeCell ref="B17:B18"/>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V27"/>
  <sheetViews>
    <sheetView workbookViewId="0">
      <selection activeCell="J24" sqref="J24"/>
    </sheetView>
  </sheetViews>
  <sheetFormatPr baseColWidth="10" defaultRowHeight="15" x14ac:dyDescent="0.25"/>
  <cols>
    <col min="1" max="1" width="6.42578125" customWidth="1"/>
  </cols>
  <sheetData>
    <row r="2" spans="2:22" ht="30.75" customHeight="1" x14ac:dyDescent="0.25">
      <c r="B2" s="377" t="s">
        <v>85</v>
      </c>
      <c r="C2" s="377"/>
      <c r="D2" s="377"/>
      <c r="E2" s="377"/>
      <c r="F2" s="377"/>
      <c r="G2" s="377"/>
      <c r="H2" s="377"/>
      <c r="I2" s="377"/>
      <c r="J2" s="377"/>
      <c r="K2" s="22"/>
      <c r="L2" s="22"/>
      <c r="M2" s="22"/>
      <c r="N2" s="22"/>
      <c r="O2" s="22"/>
      <c r="P2" s="22"/>
      <c r="Q2" s="22"/>
      <c r="R2" s="22"/>
      <c r="S2" s="22"/>
      <c r="T2" s="22"/>
      <c r="U2" s="22"/>
      <c r="V2" s="22"/>
    </row>
    <row r="3" spans="2:22" x14ac:dyDescent="0.25">
      <c r="B3" s="22"/>
      <c r="C3" s="22"/>
      <c r="D3" s="22"/>
      <c r="E3" s="22"/>
      <c r="F3" s="22"/>
      <c r="G3" s="22"/>
      <c r="H3" s="22"/>
      <c r="I3" s="22"/>
      <c r="J3" s="22"/>
      <c r="K3" s="22"/>
      <c r="L3" s="22"/>
      <c r="M3" s="22"/>
      <c r="N3" s="22"/>
      <c r="O3" s="22"/>
      <c r="P3" s="22"/>
      <c r="Q3" s="22"/>
      <c r="R3" s="22"/>
      <c r="S3" s="22"/>
      <c r="T3" s="22"/>
      <c r="U3" s="22"/>
      <c r="V3" s="22"/>
    </row>
    <row r="4" spans="2:22" x14ac:dyDescent="0.25">
      <c r="B4" s="22"/>
      <c r="C4" s="22"/>
      <c r="D4" s="22"/>
      <c r="E4" s="22"/>
      <c r="F4" s="22"/>
      <c r="G4" s="22"/>
      <c r="H4" s="22"/>
      <c r="I4" s="22"/>
      <c r="J4" s="22"/>
      <c r="K4" s="22"/>
      <c r="L4" s="22"/>
      <c r="M4" s="22"/>
      <c r="N4" s="22"/>
      <c r="O4" s="22"/>
      <c r="P4" s="22"/>
      <c r="Q4" s="22"/>
      <c r="R4" s="22"/>
      <c r="S4" s="22"/>
      <c r="T4" s="22"/>
      <c r="U4" s="22"/>
      <c r="V4" s="22"/>
    </row>
    <row r="5" spans="2:22" x14ac:dyDescent="0.25">
      <c r="B5" s="22"/>
      <c r="C5" s="22"/>
      <c r="D5" s="22"/>
      <c r="E5" s="22"/>
      <c r="F5" s="22"/>
      <c r="G5" s="22"/>
      <c r="H5" s="22"/>
      <c r="I5" s="22"/>
      <c r="J5" s="22"/>
      <c r="K5" s="22"/>
      <c r="L5" s="22"/>
      <c r="M5" s="22"/>
      <c r="N5" s="22"/>
      <c r="O5" s="22"/>
      <c r="P5" s="22"/>
      <c r="Q5" s="22"/>
      <c r="R5" s="22"/>
      <c r="S5" s="22"/>
      <c r="T5" s="22"/>
      <c r="U5" s="22"/>
      <c r="V5" s="22"/>
    </row>
    <row r="6" spans="2:22" x14ac:dyDescent="0.25">
      <c r="B6" s="22"/>
      <c r="C6" s="22"/>
      <c r="D6" s="22"/>
      <c r="E6" s="22"/>
      <c r="F6" s="22"/>
      <c r="G6" s="22"/>
      <c r="H6" s="22"/>
      <c r="I6" s="22"/>
      <c r="J6" s="22"/>
      <c r="K6" s="22"/>
      <c r="L6" s="22"/>
      <c r="M6" s="22"/>
      <c r="N6" s="22"/>
      <c r="O6" s="22"/>
      <c r="P6" s="22"/>
      <c r="Q6" s="22"/>
      <c r="R6" s="22"/>
      <c r="S6" s="22"/>
      <c r="T6" s="22"/>
      <c r="U6" s="22"/>
      <c r="V6" s="22"/>
    </row>
    <row r="7" spans="2:22" x14ac:dyDescent="0.25">
      <c r="B7" s="22"/>
      <c r="C7" s="22"/>
      <c r="D7" s="22"/>
      <c r="E7" s="22"/>
      <c r="F7" s="22"/>
      <c r="G7" s="22"/>
      <c r="H7" s="22"/>
      <c r="I7" s="22"/>
      <c r="J7" s="22"/>
      <c r="K7" s="22"/>
      <c r="L7" s="22"/>
      <c r="M7" s="22"/>
      <c r="N7" s="22"/>
      <c r="O7" s="22"/>
      <c r="P7" s="22"/>
      <c r="Q7" s="22"/>
      <c r="R7" s="22"/>
      <c r="S7" s="22"/>
      <c r="T7" s="22"/>
      <c r="U7" s="22"/>
      <c r="V7" s="22"/>
    </row>
    <row r="8" spans="2:22" x14ac:dyDescent="0.25">
      <c r="B8" s="22"/>
      <c r="C8" s="22"/>
      <c r="D8" s="22"/>
      <c r="E8" s="22"/>
      <c r="F8" s="22"/>
      <c r="G8" s="22"/>
      <c r="H8" s="22"/>
      <c r="I8" s="22"/>
      <c r="J8" s="22"/>
      <c r="K8" s="22"/>
      <c r="L8" s="22"/>
      <c r="M8" s="22"/>
      <c r="N8" s="22"/>
      <c r="O8" s="22"/>
      <c r="P8" s="22"/>
      <c r="Q8" s="22"/>
      <c r="R8" s="22"/>
      <c r="S8" s="22"/>
      <c r="T8" s="22"/>
      <c r="U8" s="22"/>
      <c r="V8" s="22"/>
    </row>
    <row r="9" spans="2:22" x14ac:dyDescent="0.25">
      <c r="B9" s="22"/>
      <c r="C9" s="22"/>
      <c r="D9" s="22"/>
      <c r="E9" s="22"/>
      <c r="F9" s="22"/>
      <c r="G9" s="22"/>
      <c r="H9" s="22"/>
      <c r="I9" s="22"/>
      <c r="J9" s="22"/>
      <c r="K9" s="22"/>
      <c r="L9" s="22"/>
      <c r="M9" s="22"/>
      <c r="N9" s="22"/>
      <c r="O9" s="22"/>
      <c r="P9" s="22"/>
      <c r="Q9" s="22"/>
      <c r="R9" s="22"/>
      <c r="S9" s="22"/>
      <c r="T9" s="22"/>
      <c r="U9" s="22"/>
      <c r="V9" s="22"/>
    </row>
    <row r="10" spans="2:22" x14ac:dyDescent="0.25">
      <c r="B10" s="22"/>
      <c r="C10" s="22"/>
      <c r="D10" s="22"/>
      <c r="E10" s="22"/>
      <c r="F10" s="22"/>
      <c r="G10" s="22"/>
      <c r="H10" s="22"/>
      <c r="I10" s="22"/>
      <c r="J10" s="22"/>
      <c r="K10" s="22"/>
      <c r="L10" s="22"/>
      <c r="M10" s="22"/>
      <c r="N10" s="22"/>
      <c r="O10" s="22"/>
      <c r="P10" s="22"/>
      <c r="Q10" s="22"/>
      <c r="R10" s="22"/>
      <c r="S10" s="22"/>
      <c r="T10" s="22"/>
      <c r="U10" s="22"/>
      <c r="V10" s="22"/>
    </row>
    <row r="11" spans="2:22" x14ac:dyDescent="0.25">
      <c r="B11" s="22"/>
      <c r="C11" s="22"/>
      <c r="D11" s="22"/>
      <c r="E11" s="22"/>
      <c r="F11" s="22"/>
      <c r="G11" s="22"/>
      <c r="H11" s="22"/>
      <c r="I11" s="22"/>
      <c r="J11" s="22"/>
      <c r="K11" s="22"/>
      <c r="L11" s="22"/>
      <c r="M11" s="22"/>
      <c r="N11" s="22"/>
      <c r="O11" s="22"/>
      <c r="P11" s="22"/>
      <c r="Q11" s="22"/>
      <c r="R11" s="22"/>
      <c r="S11" s="22"/>
      <c r="T11" s="22"/>
      <c r="U11" s="22"/>
      <c r="V11" s="22"/>
    </row>
    <row r="12" spans="2:22" x14ac:dyDescent="0.25">
      <c r="B12" s="22"/>
      <c r="C12" s="22"/>
      <c r="D12" s="22"/>
      <c r="E12" s="22"/>
      <c r="F12" s="22"/>
      <c r="G12" s="22"/>
      <c r="H12" s="22"/>
      <c r="I12" s="22"/>
      <c r="J12" s="22"/>
      <c r="K12" s="22"/>
      <c r="L12" s="22"/>
      <c r="M12" s="22"/>
      <c r="N12" s="22"/>
      <c r="O12" s="22"/>
      <c r="P12" s="22"/>
      <c r="Q12" s="22"/>
      <c r="R12" s="22"/>
      <c r="S12" s="22"/>
      <c r="T12" s="22"/>
      <c r="U12" s="22"/>
      <c r="V12" s="22"/>
    </row>
    <row r="13" spans="2:22" x14ac:dyDescent="0.25">
      <c r="B13" s="22"/>
      <c r="C13" s="22"/>
      <c r="D13" s="22"/>
      <c r="E13" s="22"/>
      <c r="F13" s="22"/>
      <c r="G13" s="22"/>
      <c r="H13" s="22"/>
      <c r="I13" s="22"/>
      <c r="J13" s="22"/>
      <c r="K13" s="22"/>
      <c r="L13" s="22"/>
      <c r="M13" s="22"/>
      <c r="N13" s="22"/>
      <c r="O13" s="22"/>
      <c r="P13" s="22"/>
      <c r="Q13" s="22"/>
      <c r="R13" s="22"/>
      <c r="S13" s="22"/>
      <c r="T13" s="22"/>
      <c r="U13" s="22"/>
      <c r="V13" s="22"/>
    </row>
    <row r="14" spans="2:22" ht="9.75" customHeight="1" x14ac:dyDescent="0.25">
      <c r="B14" s="22"/>
      <c r="C14" s="22"/>
      <c r="D14" s="22"/>
      <c r="E14" s="22"/>
      <c r="F14" s="22"/>
      <c r="G14" s="22"/>
      <c r="H14" s="22"/>
      <c r="I14" s="22"/>
      <c r="J14" s="22"/>
      <c r="K14" s="22"/>
      <c r="L14" s="22"/>
      <c r="M14" s="22"/>
      <c r="N14" s="22"/>
      <c r="O14" s="22"/>
      <c r="P14" s="22"/>
      <c r="Q14" s="22"/>
      <c r="R14" s="22"/>
      <c r="S14" s="22"/>
      <c r="T14" s="22"/>
      <c r="U14" s="22"/>
      <c r="V14" s="22"/>
    </row>
    <row r="15" spans="2:22" ht="24.75" customHeight="1" x14ac:dyDescent="0.25">
      <c r="B15" s="354" t="s">
        <v>165</v>
      </c>
      <c r="C15" s="354"/>
      <c r="D15" s="354"/>
      <c r="E15" s="354"/>
      <c r="F15" s="354"/>
      <c r="G15" s="354"/>
      <c r="H15" s="354"/>
      <c r="I15" s="354"/>
      <c r="J15" s="22"/>
      <c r="K15" s="22"/>
      <c r="L15" s="22"/>
      <c r="M15" s="22"/>
      <c r="N15" s="22"/>
      <c r="O15" s="22"/>
      <c r="P15" s="22"/>
      <c r="Q15" s="22"/>
      <c r="R15" s="22"/>
      <c r="S15" s="22"/>
      <c r="T15" s="22"/>
      <c r="U15" s="22"/>
      <c r="V15" s="22"/>
    </row>
    <row r="16" spans="2:22" ht="47.25" customHeight="1" x14ac:dyDescent="0.25">
      <c r="B16" s="375" t="s">
        <v>189</v>
      </c>
      <c r="C16" s="376"/>
      <c r="D16" s="376"/>
      <c r="E16" s="376"/>
      <c r="F16" s="376"/>
      <c r="G16" s="376"/>
      <c r="H16" s="376"/>
      <c r="I16" s="376"/>
      <c r="J16" s="22"/>
      <c r="K16" s="22"/>
      <c r="L16" s="22"/>
      <c r="M16" s="22"/>
      <c r="N16" s="22"/>
      <c r="O16" s="22"/>
      <c r="P16" s="22"/>
      <c r="Q16" s="22"/>
      <c r="R16" s="22"/>
      <c r="S16" s="22"/>
      <c r="T16" s="22"/>
      <c r="U16" s="22"/>
      <c r="V16" s="22"/>
    </row>
    <row r="17" spans="1:22" x14ac:dyDescent="0.25">
      <c r="B17" s="22"/>
      <c r="M17" s="22"/>
      <c r="N17" s="22"/>
      <c r="O17" s="22"/>
      <c r="V17" s="22"/>
    </row>
    <row r="18" spans="1:22" x14ac:dyDescent="0.25">
      <c r="B18" s="22"/>
      <c r="M18" s="22"/>
      <c r="N18" s="22"/>
      <c r="O18" s="22"/>
      <c r="V18" s="22"/>
    </row>
    <row r="19" spans="1:22" x14ac:dyDescent="0.25">
      <c r="A19" s="222"/>
      <c r="B19" s="222"/>
      <c r="C19" s="222"/>
      <c r="D19" s="222"/>
      <c r="E19" s="222"/>
      <c r="F19" s="222"/>
      <c r="G19" s="222"/>
      <c r="H19" s="222"/>
      <c r="O19" s="22"/>
      <c r="V19" s="22"/>
    </row>
    <row r="20" spans="1:22" x14ac:dyDescent="0.25">
      <c r="O20" s="22"/>
      <c r="V20" s="22"/>
    </row>
    <row r="21" spans="1:22" x14ac:dyDescent="0.25">
      <c r="O21" s="22"/>
      <c r="V21" s="22"/>
    </row>
    <row r="22" spans="1:22" x14ac:dyDescent="0.25">
      <c r="M22" s="22"/>
      <c r="N22" s="22"/>
      <c r="O22" s="22"/>
      <c r="P22" s="22"/>
      <c r="Q22" s="22"/>
      <c r="R22" s="22"/>
      <c r="S22" s="22"/>
      <c r="T22" s="22"/>
      <c r="U22" s="22"/>
      <c r="V22" s="22"/>
    </row>
    <row r="23" spans="1:22" x14ac:dyDescent="0.25">
      <c r="M23" s="22"/>
      <c r="N23" s="22"/>
      <c r="O23" s="22"/>
      <c r="P23" s="22"/>
      <c r="Q23" s="22"/>
      <c r="R23" s="22"/>
      <c r="S23" s="22"/>
      <c r="T23" s="22"/>
      <c r="U23" s="22"/>
      <c r="V23" s="22"/>
    </row>
    <row r="24" spans="1:22" x14ac:dyDescent="0.25">
      <c r="M24" s="22"/>
      <c r="N24" s="22"/>
      <c r="O24" s="22"/>
      <c r="P24" s="22"/>
      <c r="Q24" s="22"/>
      <c r="R24" s="22"/>
      <c r="S24" s="22"/>
      <c r="T24" s="22"/>
      <c r="U24" s="22"/>
      <c r="V24" s="22"/>
    </row>
    <row r="25" spans="1:22" x14ac:dyDescent="0.25">
      <c r="M25" s="22"/>
      <c r="N25" s="22"/>
      <c r="O25" s="22"/>
      <c r="P25" s="22"/>
      <c r="Q25" s="22"/>
      <c r="R25" s="22"/>
      <c r="S25" s="22"/>
      <c r="T25" s="22"/>
      <c r="U25" s="22"/>
      <c r="V25" s="22"/>
    </row>
    <row r="26" spans="1:22" x14ac:dyDescent="0.25">
      <c r="M26" s="22"/>
      <c r="N26" s="22"/>
      <c r="O26" s="22"/>
      <c r="P26" s="22"/>
      <c r="Q26" s="22"/>
      <c r="R26" s="22"/>
      <c r="S26" s="22"/>
      <c r="T26" s="22"/>
      <c r="U26" s="22"/>
      <c r="V26" s="22"/>
    </row>
    <row r="27" spans="1:22" x14ac:dyDescent="0.25">
      <c r="M27" s="22"/>
      <c r="N27" s="22"/>
      <c r="O27" s="22"/>
      <c r="P27" s="22"/>
      <c r="Q27" s="22"/>
      <c r="R27" s="22"/>
      <c r="S27" s="22"/>
      <c r="T27" s="22"/>
      <c r="U27" s="22"/>
      <c r="V27" s="22"/>
    </row>
  </sheetData>
  <mergeCells count="3">
    <mergeCell ref="B15:I15"/>
    <mergeCell ref="B16:I16"/>
    <mergeCell ref="B2:J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T26"/>
  <sheetViews>
    <sheetView workbookViewId="0">
      <selection activeCell="B17" sqref="B17:J17"/>
    </sheetView>
  </sheetViews>
  <sheetFormatPr baseColWidth="10" defaultRowHeight="15" x14ac:dyDescent="0.25"/>
  <cols>
    <col min="1" max="1" width="3.42578125" customWidth="1"/>
    <col min="2" max="2" width="26.85546875" customWidth="1"/>
    <col min="3" max="6" width="6.42578125" customWidth="1"/>
    <col min="7" max="13" width="7.140625" customWidth="1"/>
  </cols>
  <sheetData>
    <row r="2" spans="2:13" x14ac:dyDescent="0.25">
      <c r="B2" s="240" t="s">
        <v>118</v>
      </c>
      <c r="C2" s="240"/>
      <c r="D2" s="240"/>
      <c r="E2" s="240"/>
      <c r="F2" s="240"/>
      <c r="G2" s="240"/>
      <c r="H2" s="240"/>
      <c r="I2" s="240"/>
      <c r="J2" s="33"/>
      <c r="K2" s="33"/>
      <c r="L2" s="33"/>
      <c r="M2" s="33"/>
    </row>
    <row r="3" spans="2:13" x14ac:dyDescent="0.25">
      <c r="E3" s="22"/>
      <c r="F3" s="22"/>
    </row>
    <row r="4" spans="2:13" x14ac:dyDescent="0.25">
      <c r="C4" s="26"/>
      <c r="D4" s="26"/>
      <c r="E4" s="26"/>
      <c r="F4" s="26"/>
      <c r="G4" s="26"/>
      <c r="H4" s="26"/>
      <c r="I4" s="26"/>
      <c r="J4" s="26"/>
      <c r="K4" s="26"/>
      <c r="L4" s="26"/>
      <c r="M4" s="26"/>
    </row>
    <row r="5" spans="2:13" x14ac:dyDescent="0.25">
      <c r="C5" s="26"/>
      <c r="D5" s="26"/>
      <c r="E5" s="26"/>
      <c r="F5" s="26"/>
      <c r="G5" s="26"/>
      <c r="H5" s="26"/>
      <c r="I5" s="26"/>
      <c r="J5" s="26"/>
      <c r="K5" s="26"/>
      <c r="L5" s="26"/>
      <c r="M5" s="26"/>
    </row>
    <row r="6" spans="2:13" x14ac:dyDescent="0.25">
      <c r="C6" s="26"/>
      <c r="D6" s="26"/>
      <c r="E6" s="26"/>
      <c r="F6" s="26"/>
      <c r="G6" s="26"/>
      <c r="H6" s="26"/>
      <c r="I6" s="26"/>
      <c r="J6" s="26"/>
      <c r="K6" s="26"/>
      <c r="L6" s="26"/>
      <c r="M6" s="26"/>
    </row>
    <row r="7" spans="2:13" x14ac:dyDescent="0.25">
      <c r="C7" s="26"/>
      <c r="D7" s="26"/>
      <c r="E7" s="26"/>
      <c r="F7" s="26"/>
      <c r="G7" s="26"/>
      <c r="H7" s="26"/>
      <c r="I7" s="26"/>
      <c r="J7" s="26"/>
      <c r="K7" s="26"/>
      <c r="L7" s="26"/>
      <c r="M7" s="26"/>
    </row>
    <row r="8" spans="2:13" x14ac:dyDescent="0.25">
      <c r="C8" s="26"/>
      <c r="D8" s="26"/>
      <c r="E8" s="26"/>
      <c r="F8" s="26"/>
      <c r="G8" s="26"/>
      <c r="H8" s="26"/>
      <c r="I8" s="26"/>
      <c r="J8" s="26"/>
      <c r="K8" s="26"/>
      <c r="L8" s="26"/>
      <c r="M8" s="26"/>
    </row>
    <row r="16" spans="2:13" ht="10.5" customHeight="1" x14ac:dyDescent="0.25"/>
    <row r="17" spans="2:20" ht="36" customHeight="1" x14ac:dyDescent="0.25">
      <c r="B17" s="355" t="s">
        <v>165</v>
      </c>
      <c r="C17" s="355"/>
      <c r="D17" s="355"/>
      <c r="E17" s="355"/>
      <c r="F17" s="355"/>
      <c r="G17" s="355"/>
      <c r="H17" s="355"/>
      <c r="I17" s="355"/>
      <c r="J17" s="355"/>
      <c r="K17" s="22"/>
      <c r="L17" s="22"/>
      <c r="M17" s="208"/>
      <c r="N17" s="22"/>
      <c r="O17" s="22"/>
      <c r="P17" s="22"/>
      <c r="Q17" s="22"/>
      <c r="R17" s="22"/>
      <c r="S17" s="22"/>
      <c r="T17" s="22"/>
    </row>
    <row r="18" spans="2:20" x14ac:dyDescent="0.25">
      <c r="B18" s="22"/>
      <c r="C18" s="33"/>
      <c r="D18" s="33"/>
      <c r="E18" s="33"/>
      <c r="F18" s="33"/>
      <c r="G18" s="33"/>
      <c r="H18" s="33"/>
      <c r="I18" s="33"/>
      <c r="J18" s="33"/>
      <c r="K18" s="33"/>
      <c r="L18" s="33"/>
      <c r="M18" s="33"/>
    </row>
    <row r="19" spans="2:20" x14ac:dyDescent="0.25">
      <c r="B19" s="22"/>
      <c r="C19" s="26"/>
      <c r="D19" s="26"/>
      <c r="E19" s="26"/>
      <c r="F19" s="26"/>
      <c r="G19" s="26"/>
      <c r="H19" s="26"/>
      <c r="I19" s="26"/>
      <c r="J19" s="26"/>
      <c r="K19" s="26"/>
      <c r="L19" s="26"/>
      <c r="M19" s="26"/>
    </row>
    <row r="20" spans="2:20" x14ac:dyDescent="0.25">
      <c r="B20" s="22"/>
      <c r="C20" s="26"/>
      <c r="D20" s="26"/>
      <c r="E20" s="26"/>
      <c r="F20" s="26"/>
      <c r="G20" s="26"/>
      <c r="H20" s="26"/>
      <c r="I20" s="26"/>
      <c r="J20" s="26"/>
      <c r="K20" s="26"/>
      <c r="L20" s="26"/>
      <c r="M20" s="26"/>
    </row>
    <row r="23" spans="2:20" x14ac:dyDescent="0.25">
      <c r="C23" s="22"/>
      <c r="D23" s="22"/>
      <c r="E23" s="22"/>
      <c r="F23" s="22"/>
      <c r="G23" s="22"/>
      <c r="H23" s="22"/>
      <c r="I23" s="22"/>
      <c r="J23" s="22"/>
      <c r="K23" s="22"/>
      <c r="L23" s="22"/>
      <c r="M23" s="22"/>
    </row>
    <row r="24" spans="2:20" x14ac:dyDescent="0.25">
      <c r="C24" s="26"/>
      <c r="D24" s="26"/>
      <c r="E24" s="26"/>
      <c r="F24" s="26"/>
      <c r="G24" s="26"/>
      <c r="H24" s="26"/>
      <c r="I24" s="26"/>
      <c r="J24" s="26"/>
      <c r="K24" s="26"/>
      <c r="L24" s="26"/>
      <c r="M24" s="26"/>
    </row>
    <row r="25" spans="2:20" x14ac:dyDescent="0.25">
      <c r="C25" s="26"/>
      <c r="D25" s="26"/>
      <c r="E25" s="26"/>
      <c r="F25" s="26"/>
      <c r="G25" s="26"/>
      <c r="H25" s="26"/>
      <c r="I25" s="26"/>
      <c r="J25" s="26"/>
      <c r="K25" s="26"/>
      <c r="L25" s="26"/>
      <c r="M25" s="26"/>
    </row>
    <row r="26" spans="2:20" x14ac:dyDescent="0.25">
      <c r="C26" s="26"/>
      <c r="D26" s="26"/>
      <c r="E26" s="26"/>
      <c r="F26" s="26"/>
      <c r="G26" s="26"/>
      <c r="H26" s="26"/>
      <c r="I26" s="26"/>
      <c r="J26" s="26"/>
      <c r="K26" s="26"/>
      <c r="L26" s="26"/>
      <c r="M26" s="26"/>
    </row>
  </sheetData>
  <mergeCells count="1">
    <mergeCell ref="B17:J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2"/>
  <sheetViews>
    <sheetView workbookViewId="0">
      <selection activeCell="B15" sqref="B15"/>
    </sheetView>
  </sheetViews>
  <sheetFormatPr baseColWidth="10" defaultRowHeight="15" x14ac:dyDescent="0.25"/>
  <cols>
    <col min="1" max="1" width="2.85546875" customWidth="1"/>
    <col min="2" max="2" width="26.140625" customWidth="1"/>
    <col min="11" max="11" width="12.28515625" customWidth="1"/>
  </cols>
  <sheetData>
    <row r="1" spans="2:16" ht="9" customHeight="1" x14ac:dyDescent="0.25"/>
    <row r="2" spans="2:16" ht="11.25" customHeight="1" x14ac:dyDescent="0.25">
      <c r="B2" t="s">
        <v>86</v>
      </c>
    </row>
    <row r="3" spans="2:16" x14ac:dyDescent="0.25">
      <c r="B3" s="55" t="s">
        <v>80</v>
      </c>
      <c r="C3" s="55"/>
      <c r="D3" s="55"/>
      <c r="E3" s="55"/>
      <c r="F3" s="55"/>
      <c r="G3" s="55"/>
      <c r="H3" s="55"/>
      <c r="I3" s="55"/>
      <c r="J3" s="55"/>
      <c r="K3" s="55"/>
      <c r="L3" s="55"/>
    </row>
    <row r="4" spans="2:16" x14ac:dyDescent="0.25">
      <c r="B4" s="55"/>
      <c r="C4" s="55"/>
      <c r="D4" s="55"/>
      <c r="E4" s="55"/>
      <c r="F4" s="55"/>
      <c r="G4" s="55"/>
      <c r="H4" s="55"/>
      <c r="I4" s="55"/>
      <c r="J4" s="55"/>
      <c r="K4" s="23"/>
      <c r="L4" s="23"/>
      <c r="M4" s="23"/>
      <c r="N4" s="109"/>
      <c r="O4" s="109"/>
      <c r="P4" s="109"/>
    </row>
    <row r="5" spans="2:16" ht="12.75" customHeight="1" x14ac:dyDescent="0.25">
      <c r="B5" s="55"/>
      <c r="C5" s="55">
        <v>2008</v>
      </c>
      <c r="D5" s="55">
        <v>2009</v>
      </c>
      <c r="E5" s="55">
        <v>2010</v>
      </c>
      <c r="F5" s="55">
        <v>2011</v>
      </c>
      <c r="G5" s="55">
        <v>2012</v>
      </c>
      <c r="H5" s="55">
        <v>2013</v>
      </c>
      <c r="I5" s="146">
        <v>2014</v>
      </c>
      <c r="J5" s="146">
        <v>2015</v>
      </c>
      <c r="K5" s="146">
        <v>2016</v>
      </c>
      <c r="L5" s="23"/>
      <c r="M5" s="23"/>
      <c r="N5" s="23"/>
      <c r="O5" s="23"/>
      <c r="P5" s="23"/>
    </row>
    <row r="6" spans="2:16" ht="12.75" customHeight="1" x14ac:dyDescent="0.25">
      <c r="B6" s="66" t="s">
        <v>184</v>
      </c>
      <c r="C6" s="66">
        <v>8</v>
      </c>
      <c r="D6" s="66">
        <v>9</v>
      </c>
      <c r="E6" s="66">
        <v>7</v>
      </c>
      <c r="F6" s="66">
        <v>12</v>
      </c>
      <c r="G6" s="6">
        <v>12</v>
      </c>
      <c r="H6" s="82">
        <v>13</v>
      </c>
      <c r="I6" s="67">
        <v>19</v>
      </c>
      <c r="J6" s="67">
        <v>18</v>
      </c>
      <c r="K6" s="67">
        <v>17</v>
      </c>
    </row>
    <row r="7" spans="2:16" ht="12.75" customHeight="1" x14ac:dyDescent="0.25">
      <c r="B7" s="55" t="s">
        <v>186</v>
      </c>
      <c r="C7" s="55">
        <v>654</v>
      </c>
      <c r="D7" s="55">
        <v>580</v>
      </c>
      <c r="E7" s="55">
        <v>565</v>
      </c>
      <c r="F7" s="55">
        <v>498</v>
      </c>
      <c r="G7" s="55">
        <v>475</v>
      </c>
      <c r="H7" s="55">
        <v>407</v>
      </c>
      <c r="I7" s="55">
        <v>478</v>
      </c>
      <c r="J7" s="55">
        <v>488</v>
      </c>
      <c r="K7" s="55">
        <v>428</v>
      </c>
    </row>
    <row r="8" spans="2:16" ht="12.75" customHeight="1" x14ac:dyDescent="0.25">
      <c r="B8" s="55"/>
      <c r="C8" s="55"/>
      <c r="D8" s="55"/>
      <c r="E8" s="55"/>
      <c r="F8" s="55"/>
      <c r="G8" s="55"/>
      <c r="H8" s="55"/>
      <c r="J8" s="22"/>
      <c r="K8" s="22"/>
    </row>
    <row r="9" spans="2:16" ht="12.75" customHeight="1" x14ac:dyDescent="0.25">
      <c r="B9" s="55"/>
      <c r="C9" s="55">
        <v>2008</v>
      </c>
      <c r="D9" s="55">
        <v>2009</v>
      </c>
      <c r="E9" s="55">
        <v>2010</v>
      </c>
      <c r="F9" s="55">
        <v>2011</v>
      </c>
      <c r="G9" s="55">
        <v>2012</v>
      </c>
      <c r="H9" s="55">
        <v>2013</v>
      </c>
      <c r="I9" s="146">
        <v>2014</v>
      </c>
      <c r="J9" s="146">
        <v>2015</v>
      </c>
      <c r="K9" s="146"/>
    </row>
    <row r="10" spans="2:16" ht="12.75" customHeight="1" x14ac:dyDescent="0.25">
      <c r="B10" s="66" t="s">
        <v>185</v>
      </c>
      <c r="C10" s="66">
        <v>14</v>
      </c>
      <c r="D10" s="66">
        <v>11</v>
      </c>
      <c r="E10" s="66">
        <v>48</v>
      </c>
      <c r="F10" s="66">
        <v>62</v>
      </c>
      <c r="G10" s="66">
        <v>68</v>
      </c>
      <c r="H10" s="82">
        <v>205</v>
      </c>
      <c r="I10" s="67">
        <v>219</v>
      </c>
      <c r="J10" s="67">
        <v>193</v>
      </c>
      <c r="K10" s="67">
        <f>33+33+58+2+58+1+1</f>
        <v>186</v>
      </c>
    </row>
    <row r="11" spans="2:16" ht="12.75" customHeight="1" x14ac:dyDescent="0.25">
      <c r="B11" s="55" t="s">
        <v>25</v>
      </c>
      <c r="C11" s="55">
        <v>544</v>
      </c>
      <c r="D11" s="55">
        <v>500</v>
      </c>
      <c r="E11" s="55">
        <v>498</v>
      </c>
      <c r="F11" s="55">
        <v>534</v>
      </c>
      <c r="G11" s="55">
        <v>489</v>
      </c>
      <c r="H11" s="55">
        <v>607</v>
      </c>
      <c r="I11" s="144">
        <v>708</v>
      </c>
      <c r="J11" s="144">
        <v>434</v>
      </c>
      <c r="K11" s="144">
        <f>57+63+96+2+175+2+2+4</f>
        <v>401</v>
      </c>
      <c r="L11" s="55"/>
    </row>
    <row r="12" spans="2:16" ht="12.75" customHeight="1" x14ac:dyDescent="0.25">
      <c r="B12" s="55"/>
      <c r="C12" s="55"/>
      <c r="D12" s="55"/>
      <c r="E12" s="55"/>
      <c r="F12" s="55"/>
      <c r="G12" s="55"/>
      <c r="H12" s="55"/>
      <c r="J12" s="22"/>
      <c r="K12" s="22"/>
      <c r="L12" s="55"/>
    </row>
    <row r="13" spans="2:16" ht="12.75" customHeight="1" x14ac:dyDescent="0.25">
      <c r="B13" s="55"/>
      <c r="C13" s="67">
        <v>2008</v>
      </c>
      <c r="D13" s="67">
        <v>2009</v>
      </c>
      <c r="E13" s="67">
        <v>2010</v>
      </c>
      <c r="F13" s="67">
        <v>2011</v>
      </c>
      <c r="G13" s="68">
        <v>2012</v>
      </c>
      <c r="H13" s="67">
        <v>2013</v>
      </c>
      <c r="I13" s="68">
        <v>2014</v>
      </c>
      <c r="J13" s="68">
        <v>2015</v>
      </c>
      <c r="K13" s="68">
        <v>2016</v>
      </c>
      <c r="L13" s="55"/>
    </row>
    <row r="14" spans="2:16" ht="12.75" customHeight="1" x14ac:dyDescent="0.25">
      <c r="B14" s="55" t="s">
        <v>187</v>
      </c>
      <c r="C14" s="69">
        <v>1.2232415902140672</v>
      </c>
      <c r="D14" s="69">
        <v>1.5517241379310345</v>
      </c>
      <c r="E14" s="69">
        <v>1.2389380530973451</v>
      </c>
      <c r="F14" s="69">
        <v>2.4096385542168677</v>
      </c>
      <c r="G14" s="69">
        <v>2.5263157894736841</v>
      </c>
      <c r="H14" s="69">
        <v>3.1941031941031941</v>
      </c>
      <c r="I14" s="69">
        <v>3.9748953974895396</v>
      </c>
      <c r="J14" s="69">
        <f>J6/J7*100</f>
        <v>3.6885245901639343</v>
      </c>
      <c r="K14" s="69">
        <f>K6/K7*100</f>
        <v>3.9719626168224296</v>
      </c>
      <c r="L14" s="55"/>
    </row>
    <row r="15" spans="2:16" ht="12.75" customHeight="1" x14ac:dyDescent="0.25">
      <c r="B15" s="55" t="s">
        <v>188</v>
      </c>
      <c r="C15" s="69">
        <v>2.5735294117647056</v>
      </c>
      <c r="D15" s="69">
        <v>2.1999999999999997</v>
      </c>
      <c r="E15" s="69">
        <v>9.6385542168674707</v>
      </c>
      <c r="F15" s="69">
        <v>11.610486891385769</v>
      </c>
      <c r="G15" s="69">
        <v>13.905930470347649</v>
      </c>
      <c r="H15" s="69">
        <v>33.772652388797361</v>
      </c>
      <c r="I15" s="69">
        <v>30.932203389830509</v>
      </c>
      <c r="J15" s="69">
        <f>J10/J11*100</f>
        <v>44.47004608294931</v>
      </c>
      <c r="K15" s="69">
        <f>K10/K11*100</f>
        <v>46.384039900249377</v>
      </c>
      <c r="L15" s="55"/>
    </row>
    <row r="16" spans="2:16" ht="12.75" customHeight="1" x14ac:dyDescent="0.25">
      <c r="B16" s="55" t="s">
        <v>26</v>
      </c>
      <c r="C16" s="69">
        <v>1.8363939899833055</v>
      </c>
      <c r="D16" s="69">
        <v>1.8518518518518516</v>
      </c>
      <c r="E16" s="69">
        <v>5.174035747883349</v>
      </c>
      <c r="F16" s="69">
        <v>7.170542635658915</v>
      </c>
      <c r="G16" s="69">
        <v>8.2987551867219906</v>
      </c>
      <c r="H16" s="69">
        <v>21.499013806706113</v>
      </c>
      <c r="I16" s="69">
        <v>20.067453625632378</v>
      </c>
      <c r="J16" s="69">
        <f>(J6+J10)/(J7+J11)*100</f>
        <v>22.885032537960953</v>
      </c>
      <c r="K16" s="69">
        <f>(K6+K10)/(K7+K11)*100</f>
        <v>24.487334137515081</v>
      </c>
      <c r="L16" s="55"/>
    </row>
    <row r="17" spans="2:12" x14ac:dyDescent="0.25">
      <c r="B17" s="55"/>
      <c r="C17" s="55"/>
      <c r="D17" s="55"/>
      <c r="E17" s="55"/>
      <c r="F17" s="55"/>
      <c r="G17" s="55"/>
      <c r="H17" s="55"/>
      <c r="I17" s="55"/>
      <c r="J17" s="55"/>
      <c r="K17" s="55"/>
      <c r="L17" s="55"/>
    </row>
    <row r="20" spans="2:12" ht="45" x14ac:dyDescent="0.25">
      <c r="B20" s="300" t="s">
        <v>133</v>
      </c>
      <c r="C20" s="301">
        <f>723+106</f>
        <v>829</v>
      </c>
      <c r="D20" s="301" t="s">
        <v>134</v>
      </c>
    </row>
    <row r="21" spans="2:12" ht="30" x14ac:dyDescent="0.25">
      <c r="B21" s="300" t="s">
        <v>135</v>
      </c>
      <c r="C21">
        <f>322+106</f>
        <v>428</v>
      </c>
    </row>
    <row r="22" spans="2:12" s="22" customFormat="1" x14ac:dyDescent="0.25"/>
  </sheetData>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K15"/>
  <sheetViews>
    <sheetView workbookViewId="0">
      <selection activeCell="B15" sqref="B15:K15"/>
    </sheetView>
  </sheetViews>
  <sheetFormatPr baseColWidth="10" defaultRowHeight="15" x14ac:dyDescent="0.25"/>
  <sheetData>
    <row r="2" spans="2:11" x14ac:dyDescent="0.25">
      <c r="B2" s="240" t="s">
        <v>109</v>
      </c>
      <c r="C2" s="240"/>
      <c r="D2" s="240"/>
      <c r="E2" s="240"/>
      <c r="F2" s="240"/>
      <c r="G2" s="240"/>
      <c r="H2" s="240"/>
      <c r="I2" s="240"/>
    </row>
    <row r="3" spans="2:11" ht="6" customHeight="1" x14ac:dyDescent="0.25"/>
    <row r="15" spans="2:11" ht="27.75" customHeight="1" x14ac:dyDescent="0.25">
      <c r="B15" s="369" t="s">
        <v>165</v>
      </c>
      <c r="C15" s="369"/>
      <c r="D15" s="369"/>
      <c r="E15" s="369"/>
      <c r="F15" s="369"/>
      <c r="G15" s="369"/>
      <c r="H15" s="369"/>
      <c r="I15" s="369"/>
      <c r="J15" s="369"/>
      <c r="K15" s="369"/>
    </row>
  </sheetData>
  <mergeCells count="1">
    <mergeCell ref="B15:K15"/>
  </mergeCells>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0"/>
  <sheetViews>
    <sheetView workbookViewId="0">
      <selection activeCell="B10" sqref="B10"/>
    </sheetView>
  </sheetViews>
  <sheetFormatPr baseColWidth="10" defaultRowHeight="15" x14ac:dyDescent="0.25"/>
  <cols>
    <col min="1" max="1" width="2.7109375" customWidth="1"/>
    <col min="2" max="2" width="12.42578125" customWidth="1"/>
    <col min="3" max="3" width="3.5703125" customWidth="1"/>
    <col min="4" max="8" width="9" customWidth="1"/>
  </cols>
  <sheetData>
    <row r="3" spans="2:12" x14ac:dyDescent="0.25">
      <c r="B3" t="s">
        <v>81</v>
      </c>
      <c r="F3" s="22"/>
      <c r="G3" s="22"/>
      <c r="H3" s="22"/>
      <c r="I3" s="22"/>
      <c r="J3" s="22"/>
      <c r="K3" s="22"/>
      <c r="L3" s="22"/>
    </row>
    <row r="4" spans="2:12" x14ac:dyDescent="0.25">
      <c r="B4" s="22"/>
      <c r="C4" s="22"/>
      <c r="D4" s="22">
        <v>2010</v>
      </c>
      <c r="E4" s="22">
        <v>2011</v>
      </c>
      <c r="F4" s="22">
        <v>2012</v>
      </c>
      <c r="G4" s="22">
        <v>2013</v>
      </c>
      <c r="H4" s="22">
        <v>2014</v>
      </c>
      <c r="I4" s="22">
        <v>2015</v>
      </c>
      <c r="J4">
        <v>2016</v>
      </c>
    </row>
    <row r="5" spans="2:12" x14ac:dyDescent="0.25">
      <c r="B5" s="19" t="s">
        <v>58</v>
      </c>
      <c r="C5" s="19" t="s">
        <v>51</v>
      </c>
      <c r="D5" s="18">
        <v>27.574924748069623</v>
      </c>
      <c r="E5" s="18">
        <v>33.407335907335906</v>
      </c>
      <c r="F5" s="19">
        <v>29.5</v>
      </c>
      <c r="G5" s="19">
        <v>27.5</v>
      </c>
      <c r="H5" s="19">
        <v>27.4</v>
      </c>
      <c r="I5" s="19">
        <v>28.4</v>
      </c>
      <c r="J5" s="19">
        <f>100-J6</f>
        <v>27.799999999999997</v>
      </c>
    </row>
    <row r="6" spans="2:12" x14ac:dyDescent="0.25">
      <c r="B6" s="19"/>
      <c r="C6" s="19" t="s">
        <v>52</v>
      </c>
      <c r="D6" s="18">
        <v>72.42507525193038</v>
      </c>
      <c r="E6" s="18">
        <v>66.592664092664094</v>
      </c>
      <c r="F6" s="19">
        <v>70.5</v>
      </c>
      <c r="G6" s="19">
        <v>72.5</v>
      </c>
      <c r="H6" s="19">
        <v>72.599999999999994</v>
      </c>
      <c r="I6" s="19">
        <v>71.599999999999994</v>
      </c>
      <c r="J6" s="19">
        <v>72.2</v>
      </c>
    </row>
    <row r="7" spans="2:12" x14ac:dyDescent="0.25">
      <c r="B7" s="23"/>
      <c r="C7" s="23"/>
      <c r="D7" s="22"/>
      <c r="E7" s="22"/>
      <c r="F7" s="22"/>
      <c r="G7" s="22"/>
      <c r="H7" s="22"/>
      <c r="J7" s="22"/>
    </row>
    <row r="8" spans="2:12" x14ac:dyDescent="0.25">
      <c r="B8" s="22"/>
      <c r="C8" s="22"/>
      <c r="D8" s="22">
        <v>2010</v>
      </c>
      <c r="E8" s="22">
        <v>2011</v>
      </c>
      <c r="F8" s="22">
        <v>2012</v>
      </c>
      <c r="G8" s="22">
        <v>2013</v>
      </c>
      <c r="H8" s="22">
        <v>2014</v>
      </c>
      <c r="I8" s="22">
        <v>2015</v>
      </c>
      <c r="J8" s="22">
        <v>2016</v>
      </c>
    </row>
    <row r="9" spans="2:12" x14ac:dyDescent="0.25">
      <c r="B9" s="19" t="s">
        <v>57</v>
      </c>
      <c r="C9" s="19" t="s">
        <v>51</v>
      </c>
      <c r="D9" s="18">
        <v>51.746303835440322</v>
      </c>
      <c r="E9" s="18">
        <v>48.730051697010566</v>
      </c>
      <c r="F9" s="19">
        <v>42.2</v>
      </c>
      <c r="G9" s="19">
        <v>43.7</v>
      </c>
      <c r="H9" s="19">
        <v>41.8</v>
      </c>
      <c r="I9" s="193">
        <v>45.3</v>
      </c>
      <c r="J9" s="193">
        <f>100-J10</f>
        <v>44</v>
      </c>
    </row>
    <row r="10" spans="2:12" x14ac:dyDescent="0.25">
      <c r="B10" s="19"/>
      <c r="C10" s="19" t="s">
        <v>52</v>
      </c>
      <c r="D10" s="18">
        <v>48.253696164559678</v>
      </c>
      <c r="E10" s="18">
        <v>51.269948302989434</v>
      </c>
      <c r="F10" s="19">
        <v>57.8</v>
      </c>
      <c r="G10" s="19">
        <v>56.3</v>
      </c>
      <c r="H10" s="226">
        <v>58.2</v>
      </c>
      <c r="I10" s="214">
        <v>54.7</v>
      </c>
      <c r="J10" s="214">
        <v>56</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3:Q16"/>
  <sheetViews>
    <sheetView zoomScaleNormal="100" workbookViewId="0">
      <selection activeCell="G17" sqref="G17"/>
    </sheetView>
  </sheetViews>
  <sheetFormatPr baseColWidth="10" defaultRowHeight="15" x14ac:dyDescent="0.25"/>
  <cols>
    <col min="2" max="2" width="18.28515625" customWidth="1"/>
  </cols>
  <sheetData>
    <row r="3" spans="2:17" x14ac:dyDescent="0.25">
      <c r="B3" s="240" t="s">
        <v>144</v>
      </c>
      <c r="C3" s="240"/>
      <c r="D3" s="240"/>
      <c r="E3" s="240"/>
      <c r="F3" s="240"/>
      <c r="G3" s="240"/>
      <c r="H3" s="240"/>
      <c r="I3" s="240"/>
    </row>
    <row r="4" spans="2:17" ht="15.75" thickBot="1" x14ac:dyDescent="0.3">
      <c r="B4" s="288" t="s">
        <v>95</v>
      </c>
      <c r="C4" s="218">
        <v>2011</v>
      </c>
      <c r="D4" s="218">
        <v>2012</v>
      </c>
      <c r="E4" s="218">
        <v>2013</v>
      </c>
      <c r="F4" s="218">
        <v>2014</v>
      </c>
      <c r="G4" s="218">
        <v>2015</v>
      </c>
      <c r="H4" s="218">
        <v>2016</v>
      </c>
    </row>
    <row r="5" spans="2:17" x14ac:dyDescent="0.25">
      <c r="B5" s="222" t="s">
        <v>107</v>
      </c>
      <c r="C5" s="222">
        <v>64.400000000000006</v>
      </c>
      <c r="D5" s="222">
        <v>68.2</v>
      </c>
      <c r="E5" s="222">
        <v>72.2</v>
      </c>
      <c r="F5" s="222">
        <v>68.599999999999994</v>
      </c>
      <c r="G5" s="239">
        <v>72.7</v>
      </c>
      <c r="H5" s="239">
        <v>63.9</v>
      </c>
      <c r="I5" s="111"/>
    </row>
    <row r="6" spans="2:17" s="22" customFormat="1" x14ac:dyDescent="0.25">
      <c r="B6" s="292" t="s">
        <v>108</v>
      </c>
      <c r="C6" s="290" t="s">
        <v>3</v>
      </c>
      <c r="D6" s="290" t="s">
        <v>3</v>
      </c>
      <c r="E6" s="290" t="s">
        <v>3</v>
      </c>
      <c r="F6" s="290" t="s">
        <v>3</v>
      </c>
      <c r="G6" s="293">
        <v>54.5</v>
      </c>
      <c r="H6" s="293">
        <v>44.5</v>
      </c>
      <c r="I6" s="111"/>
    </row>
    <row r="7" spans="2:17" x14ac:dyDescent="0.25">
      <c r="B7" s="215" t="s">
        <v>15</v>
      </c>
      <c r="C7" s="111">
        <v>60.8</v>
      </c>
      <c r="D7" s="111">
        <v>63.4</v>
      </c>
      <c r="E7" s="111">
        <v>62.6</v>
      </c>
      <c r="F7" s="111">
        <v>73.599999999999994</v>
      </c>
      <c r="G7" s="216">
        <v>80.7</v>
      </c>
      <c r="H7" s="216">
        <v>71.2</v>
      </c>
      <c r="I7" s="111"/>
      <c r="J7" s="22"/>
      <c r="M7" s="227"/>
    </row>
    <row r="8" spans="2:17" x14ac:dyDescent="0.25">
      <c r="B8" s="215" t="s">
        <v>56</v>
      </c>
      <c r="C8" s="111">
        <v>54.4</v>
      </c>
      <c r="D8" s="111">
        <v>63.2</v>
      </c>
      <c r="E8" s="111">
        <v>62.2</v>
      </c>
      <c r="F8" s="216">
        <v>56</v>
      </c>
      <c r="G8" s="216">
        <v>47.6</v>
      </c>
      <c r="H8" s="216">
        <v>70.400000000000006</v>
      </c>
      <c r="I8" s="216"/>
      <c r="J8" s="22"/>
      <c r="M8" s="111"/>
    </row>
    <row r="9" spans="2:17" x14ac:dyDescent="0.25">
      <c r="B9" s="215" t="s">
        <v>59</v>
      </c>
      <c r="C9" s="111">
        <v>50.5</v>
      </c>
      <c r="D9" s="111">
        <v>48.6</v>
      </c>
      <c r="E9" s="111">
        <v>48.3</v>
      </c>
      <c r="F9" s="111">
        <v>46.9</v>
      </c>
      <c r="G9" s="216">
        <v>43.1</v>
      </c>
      <c r="H9" s="216">
        <v>46.8</v>
      </c>
      <c r="I9" s="111"/>
      <c r="J9" s="22"/>
      <c r="M9" s="111"/>
    </row>
    <row r="10" spans="2:17" x14ac:dyDescent="0.25">
      <c r="B10" s="215" t="s">
        <v>13</v>
      </c>
      <c r="C10" s="111">
        <v>44.5</v>
      </c>
      <c r="D10" s="111">
        <v>35.4</v>
      </c>
      <c r="E10" s="111">
        <v>35.799999999999997</v>
      </c>
      <c r="F10" s="111">
        <v>36.299999999999997</v>
      </c>
      <c r="G10" s="216">
        <v>31</v>
      </c>
      <c r="H10" s="216">
        <v>29.1</v>
      </c>
      <c r="I10" s="111"/>
      <c r="J10" s="22"/>
      <c r="M10" s="216"/>
    </row>
    <row r="11" spans="2:17" x14ac:dyDescent="0.25">
      <c r="B11" s="215" t="s">
        <v>190</v>
      </c>
      <c r="C11" s="111">
        <v>48.1</v>
      </c>
      <c r="D11" s="111">
        <v>43.8</v>
      </c>
      <c r="E11" s="111">
        <v>35.9</v>
      </c>
      <c r="F11" s="111">
        <v>32.1</v>
      </c>
      <c r="G11" s="216">
        <v>32.299999999999997</v>
      </c>
      <c r="H11" s="216">
        <v>44.4</v>
      </c>
      <c r="I11" s="279"/>
      <c r="J11" s="23"/>
      <c r="K11" s="23"/>
      <c r="L11" s="23"/>
      <c r="M11" s="279"/>
      <c r="N11" s="23"/>
      <c r="O11" s="23"/>
      <c r="P11" s="23"/>
      <c r="Q11" s="23"/>
    </row>
    <row r="12" spans="2:17" s="22" customFormat="1" x14ac:dyDescent="0.25">
      <c r="B12" s="215" t="s">
        <v>102</v>
      </c>
      <c r="C12" s="216">
        <v>22.352941176470591</v>
      </c>
      <c r="D12" s="216">
        <v>54.430379746835442</v>
      </c>
      <c r="E12" s="216">
        <v>55.421686746987952</v>
      </c>
      <c r="F12" s="216">
        <v>63.888888888888886</v>
      </c>
      <c r="G12" s="216">
        <v>85.5</v>
      </c>
      <c r="H12" s="216">
        <v>54.8</v>
      </c>
      <c r="I12" s="279"/>
      <c r="J12" s="23"/>
      <c r="K12" s="23"/>
      <c r="L12" s="23"/>
      <c r="M12" s="279"/>
      <c r="N12" s="23"/>
      <c r="O12" s="23"/>
      <c r="P12" s="23"/>
      <c r="Q12" s="23"/>
    </row>
    <row r="13" spans="2:17" ht="16.5" customHeight="1" thickBot="1" x14ac:dyDescent="0.3">
      <c r="B13" s="217" t="s">
        <v>53</v>
      </c>
      <c r="C13" s="218">
        <v>54.5</v>
      </c>
      <c r="D13" s="218">
        <v>62.5</v>
      </c>
      <c r="E13" s="218">
        <v>61.6</v>
      </c>
      <c r="F13" s="218">
        <v>68.400000000000006</v>
      </c>
      <c r="G13" s="236">
        <v>63.8</v>
      </c>
      <c r="H13" s="236">
        <v>69.099999999999994</v>
      </c>
      <c r="I13" s="279"/>
      <c r="J13" s="23"/>
      <c r="K13" s="23"/>
      <c r="L13" s="23"/>
      <c r="M13" s="279"/>
      <c r="N13" s="23"/>
      <c r="O13" s="23"/>
      <c r="P13" s="23"/>
      <c r="Q13" s="23"/>
    </row>
    <row r="14" spans="2:17" ht="27" customHeight="1" x14ac:dyDescent="0.25">
      <c r="B14" s="378" t="s">
        <v>165</v>
      </c>
      <c r="C14" s="378"/>
      <c r="D14" s="378"/>
      <c r="E14" s="378"/>
      <c r="F14" s="378"/>
      <c r="G14" s="378"/>
      <c r="H14" s="378"/>
      <c r="I14" s="23"/>
      <c r="J14" s="23"/>
      <c r="K14" s="23"/>
      <c r="L14" s="23"/>
      <c r="M14" s="279"/>
      <c r="N14" s="23"/>
      <c r="O14" s="23"/>
      <c r="P14" s="23"/>
      <c r="Q14" s="23"/>
    </row>
    <row r="15" spans="2:17" x14ac:dyDescent="0.25">
      <c r="B15" s="228"/>
      <c r="I15" s="23"/>
      <c r="J15" s="23"/>
      <c r="K15" s="23"/>
      <c r="L15" s="23"/>
      <c r="M15" s="279"/>
      <c r="N15" s="23"/>
      <c r="O15" s="23"/>
      <c r="P15" s="23"/>
      <c r="Q15" s="23"/>
    </row>
    <row r="16" spans="2:17" x14ac:dyDescent="0.25">
      <c r="I16" s="23"/>
      <c r="J16" s="23"/>
      <c r="K16" s="23"/>
      <c r="L16" s="23"/>
      <c r="M16" s="23"/>
      <c r="N16" s="23"/>
      <c r="O16" s="23"/>
      <c r="P16" s="23"/>
      <c r="Q16" s="23"/>
    </row>
  </sheetData>
  <mergeCells count="1">
    <mergeCell ref="B14:H1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T110"/>
  <sheetViews>
    <sheetView topLeftCell="A22" zoomScaleNormal="100" workbookViewId="0">
      <selection activeCell="C27" sqref="C27"/>
    </sheetView>
  </sheetViews>
  <sheetFormatPr baseColWidth="10" defaultRowHeight="15" x14ac:dyDescent="0.25"/>
  <cols>
    <col min="1" max="1" width="3.5703125" customWidth="1"/>
    <col min="2" max="2" width="56.5703125" customWidth="1"/>
    <col min="3" max="3" width="10.28515625" style="22" customWidth="1"/>
    <col min="4" max="4" width="8.7109375" style="22" customWidth="1"/>
    <col min="5" max="7" width="10.140625" style="22" customWidth="1"/>
    <col min="8" max="9" width="8.42578125" customWidth="1"/>
    <col min="13" max="13" width="58.140625" bestFit="1" customWidth="1"/>
    <col min="15" max="15" width="36" bestFit="1" customWidth="1"/>
  </cols>
  <sheetData>
    <row r="1" spans="2:20" ht="8.25" customHeight="1" x14ac:dyDescent="0.25">
      <c r="B1" s="23"/>
      <c r="C1" s="23"/>
      <c r="D1" s="23"/>
      <c r="E1" s="23"/>
      <c r="F1" s="23"/>
      <c r="G1" s="23"/>
      <c r="H1" s="23"/>
      <c r="I1" s="23"/>
    </row>
    <row r="2" spans="2:20" s="22" customFormat="1" ht="14.25" customHeight="1" x14ac:dyDescent="0.25">
      <c r="B2" s="240" t="s">
        <v>124</v>
      </c>
      <c r="C2" s="240"/>
      <c r="D2" s="240"/>
      <c r="E2" s="240"/>
      <c r="F2" s="240"/>
      <c r="G2" s="240"/>
      <c r="H2" s="240"/>
      <c r="I2" s="240"/>
      <c r="M2" s="23"/>
      <c r="N2" s="23"/>
      <c r="O2" s="23"/>
      <c r="P2" s="23"/>
      <c r="Q2" s="23"/>
      <c r="R2" s="23"/>
      <c r="S2" s="23"/>
      <c r="T2" s="23"/>
    </row>
    <row r="3" spans="2:20" s="22" customFormat="1" ht="14.25" customHeight="1" x14ac:dyDescent="0.25">
      <c r="B3" s="63"/>
      <c r="C3" s="43"/>
      <c r="D3" s="43"/>
      <c r="E3" s="43"/>
      <c r="F3" s="43"/>
      <c r="G3" s="43"/>
      <c r="H3" s="381" t="s">
        <v>106</v>
      </c>
      <c r="I3" s="382"/>
      <c r="M3" s="24"/>
      <c r="N3" s="80"/>
      <c r="O3" s="23"/>
      <c r="P3" s="23"/>
      <c r="Q3" s="23"/>
      <c r="R3" s="23"/>
      <c r="S3" s="23"/>
      <c r="T3" s="23"/>
    </row>
    <row r="4" spans="2:20" s="22" customFormat="1" ht="14.25" customHeight="1" x14ac:dyDescent="0.25">
      <c r="B4" s="6" t="s">
        <v>20</v>
      </c>
      <c r="C4" s="61">
        <v>2005</v>
      </c>
      <c r="D4" s="307">
        <v>2006</v>
      </c>
      <c r="E4" s="40">
        <v>2014</v>
      </c>
      <c r="F4" s="40">
        <v>2015</v>
      </c>
      <c r="G4" s="302">
        <v>2016</v>
      </c>
      <c r="H4" s="229" t="s">
        <v>131</v>
      </c>
      <c r="I4" s="230" t="s">
        <v>132</v>
      </c>
      <c r="J4" s="81"/>
      <c r="M4" s="37"/>
      <c r="N4" s="80"/>
      <c r="O4" s="23"/>
      <c r="P4" s="23"/>
      <c r="Q4" s="23"/>
      <c r="R4" s="23"/>
      <c r="S4" s="23"/>
      <c r="T4" s="23"/>
    </row>
    <row r="5" spans="2:20" s="22" customFormat="1" ht="14.25" customHeight="1" x14ac:dyDescent="0.25">
      <c r="B5" s="24" t="s">
        <v>151</v>
      </c>
      <c r="C5" s="62">
        <v>133</v>
      </c>
      <c r="D5" s="84">
        <v>132</v>
      </c>
      <c r="E5" s="36">
        <v>78</v>
      </c>
      <c r="F5" s="36">
        <v>124</v>
      </c>
      <c r="G5" s="36">
        <v>162</v>
      </c>
      <c r="H5" s="79">
        <v>30.64516129032258</v>
      </c>
      <c r="I5" s="309">
        <v>22.727272727272727</v>
      </c>
      <c r="J5" s="280"/>
      <c r="M5" s="24"/>
      <c r="N5" s="80"/>
      <c r="O5" s="23"/>
      <c r="P5" s="23"/>
      <c r="Q5" s="23"/>
      <c r="R5" s="23"/>
      <c r="S5" s="23"/>
      <c r="T5" s="23"/>
    </row>
    <row r="6" spans="2:20" s="22" customFormat="1" ht="14.25" customHeight="1" x14ac:dyDescent="0.25">
      <c r="B6" s="289" t="s">
        <v>139</v>
      </c>
      <c r="C6" s="62">
        <v>656</v>
      </c>
      <c r="D6" s="84">
        <v>551</v>
      </c>
      <c r="E6" s="36">
        <v>487</v>
      </c>
      <c r="F6" s="142">
        <v>458</v>
      </c>
      <c r="G6" s="36">
        <v>523</v>
      </c>
      <c r="H6" s="139">
        <v>14.192139737991265</v>
      </c>
      <c r="I6" s="310">
        <v>-5.0816696914700543</v>
      </c>
      <c r="J6" s="280"/>
      <c r="M6" s="24"/>
      <c r="N6" s="80"/>
      <c r="O6" s="23"/>
      <c r="P6" s="23"/>
      <c r="Q6" s="23"/>
      <c r="R6" s="23"/>
      <c r="S6" s="23"/>
      <c r="T6" s="23"/>
    </row>
    <row r="7" spans="2:20" s="22" customFormat="1" ht="24.75" customHeight="1" x14ac:dyDescent="0.25">
      <c r="B7" s="38" t="s">
        <v>155</v>
      </c>
      <c r="C7" s="62">
        <v>2742</v>
      </c>
      <c r="D7" s="84">
        <v>3190</v>
      </c>
      <c r="E7" s="36">
        <v>2961</v>
      </c>
      <c r="F7" s="142">
        <v>3494</v>
      </c>
      <c r="G7" s="36">
        <v>3378</v>
      </c>
      <c r="H7" s="139">
        <v>-3.3199771036061825</v>
      </c>
      <c r="I7" s="310">
        <v>5.8934169278996862</v>
      </c>
      <c r="J7" s="280"/>
      <c r="M7" s="24"/>
      <c r="N7" s="80"/>
      <c r="O7" s="23"/>
      <c r="P7" s="23"/>
      <c r="Q7" s="23"/>
      <c r="R7" s="23"/>
      <c r="S7" s="23"/>
      <c r="T7" s="23"/>
    </row>
    <row r="8" spans="2:20" s="22" customFormat="1" ht="14.25" customHeight="1" x14ac:dyDescent="0.25">
      <c r="B8" s="24" t="s">
        <v>63</v>
      </c>
      <c r="C8" s="62">
        <v>175</v>
      </c>
      <c r="D8" s="84">
        <v>118</v>
      </c>
      <c r="E8" s="36">
        <v>199</v>
      </c>
      <c r="F8" s="36">
        <v>113</v>
      </c>
      <c r="G8" s="36">
        <v>173</v>
      </c>
      <c r="H8" s="139">
        <v>53.097345132743371</v>
      </c>
      <c r="I8" s="310">
        <v>46.610169491525419</v>
      </c>
      <c r="J8" s="280"/>
      <c r="K8" s="26"/>
      <c r="M8" s="24"/>
      <c r="N8" s="80"/>
      <c r="O8" s="23"/>
      <c r="P8" s="23"/>
      <c r="Q8" s="23"/>
      <c r="R8" s="23"/>
      <c r="S8" s="23"/>
      <c r="T8" s="23"/>
    </row>
    <row r="9" spans="2:20" s="22" customFormat="1" ht="14.25" customHeight="1" x14ac:dyDescent="0.25">
      <c r="B9" s="24" t="s">
        <v>21</v>
      </c>
      <c r="C9" s="62">
        <v>1125</v>
      </c>
      <c r="D9" s="84">
        <v>1010</v>
      </c>
      <c r="E9" s="36">
        <v>110</v>
      </c>
      <c r="F9" s="36">
        <v>253</v>
      </c>
      <c r="G9" s="36">
        <v>619</v>
      </c>
      <c r="H9" s="139">
        <v>144.66403162055337</v>
      </c>
      <c r="I9" s="310">
        <v>-38.712871287128714</v>
      </c>
      <c r="J9" s="280"/>
      <c r="M9" s="289"/>
      <c r="N9" s="80"/>
      <c r="O9" s="23"/>
      <c r="P9" s="23"/>
      <c r="Q9" s="23"/>
      <c r="R9" s="23"/>
      <c r="S9" s="23"/>
      <c r="T9" s="23"/>
    </row>
    <row r="10" spans="2:20" s="81" customFormat="1" ht="18" customHeight="1" x14ac:dyDescent="0.25">
      <c r="B10" s="37" t="s">
        <v>158</v>
      </c>
      <c r="C10" s="84">
        <v>997</v>
      </c>
      <c r="D10" s="84">
        <v>799</v>
      </c>
      <c r="E10" s="36">
        <v>654</v>
      </c>
      <c r="F10" s="36">
        <v>528</v>
      </c>
      <c r="G10" s="36">
        <v>531</v>
      </c>
      <c r="H10" s="139">
        <v>0.56818181818181823</v>
      </c>
      <c r="I10" s="310">
        <v>-33.541927409261582</v>
      </c>
      <c r="J10" s="280"/>
      <c r="M10" s="306"/>
      <c r="N10" s="80"/>
      <c r="O10" s="35"/>
      <c r="P10" s="35"/>
      <c r="Q10" s="35"/>
      <c r="R10" s="35"/>
      <c r="S10" s="35"/>
      <c r="T10" s="35"/>
    </row>
    <row r="11" spans="2:20" s="22" customFormat="1" ht="26.25" customHeight="1" x14ac:dyDescent="0.25">
      <c r="B11" s="38" t="s">
        <v>152</v>
      </c>
      <c r="C11" s="62">
        <v>34083</v>
      </c>
      <c r="D11" s="84">
        <v>26755</v>
      </c>
      <c r="E11" s="36">
        <v>35726</v>
      </c>
      <c r="F11" s="142">
        <v>27041</v>
      </c>
      <c r="G11" s="36">
        <v>27262</v>
      </c>
      <c r="H11" s="139">
        <v>0.81727746754927699</v>
      </c>
      <c r="I11" s="310">
        <v>1.8949729022612594</v>
      </c>
      <c r="J11" s="280"/>
      <c r="M11" s="38"/>
      <c r="N11" s="80"/>
      <c r="O11" s="23"/>
      <c r="P11" s="23"/>
      <c r="Q11" s="23"/>
      <c r="R11" s="23"/>
      <c r="S11" s="23"/>
      <c r="T11" s="23"/>
    </row>
    <row r="12" spans="2:20" s="81" customFormat="1" ht="14.25" customHeight="1" x14ac:dyDescent="0.25">
      <c r="B12" s="38" t="s">
        <v>156</v>
      </c>
      <c r="C12" s="84">
        <v>4389</v>
      </c>
      <c r="D12" s="84">
        <v>3400</v>
      </c>
      <c r="E12" s="36">
        <v>1796</v>
      </c>
      <c r="F12" s="36">
        <v>1837</v>
      </c>
      <c r="G12" s="36">
        <v>3944</v>
      </c>
      <c r="H12" s="139">
        <v>114.69787697332607</v>
      </c>
      <c r="I12" s="310">
        <v>16</v>
      </c>
      <c r="J12" s="280"/>
      <c r="M12" s="38"/>
      <c r="N12" s="80"/>
      <c r="O12" s="35"/>
      <c r="P12" s="35"/>
      <c r="Q12" s="35"/>
      <c r="R12" s="35"/>
      <c r="S12" s="35"/>
      <c r="T12" s="35"/>
    </row>
    <row r="13" spans="2:20" s="22" customFormat="1" ht="14.25" customHeight="1" x14ac:dyDescent="0.25">
      <c r="B13" s="24" t="s">
        <v>100</v>
      </c>
      <c r="C13" s="62">
        <v>2045</v>
      </c>
      <c r="D13" s="84">
        <v>2060</v>
      </c>
      <c r="E13" s="36">
        <v>2979</v>
      </c>
      <c r="F13" s="36">
        <v>2349</v>
      </c>
      <c r="G13" s="303">
        <v>2766</v>
      </c>
      <c r="H13" s="139">
        <v>17.752234993614305</v>
      </c>
      <c r="I13" s="310">
        <v>34.271844660194176</v>
      </c>
      <c r="J13" s="280"/>
      <c r="M13" s="37"/>
      <c r="N13" s="80"/>
      <c r="O13" s="23"/>
      <c r="P13" s="23"/>
      <c r="Q13" s="23"/>
      <c r="R13" s="23"/>
      <c r="S13" s="23"/>
      <c r="T13" s="23"/>
    </row>
    <row r="14" spans="2:20" s="22" customFormat="1" ht="14.25" customHeight="1" x14ac:dyDescent="0.25">
      <c r="B14" s="27" t="s">
        <v>140</v>
      </c>
      <c r="C14" s="62">
        <v>540</v>
      </c>
      <c r="D14" s="84">
        <v>640</v>
      </c>
      <c r="E14" s="62">
        <v>423</v>
      </c>
      <c r="F14" s="313">
        <v>365</v>
      </c>
      <c r="G14" s="304">
        <v>321</v>
      </c>
      <c r="H14" s="139">
        <v>-12.054794520547945</v>
      </c>
      <c r="I14" s="311">
        <v>-49.84375</v>
      </c>
      <c r="J14" s="280"/>
      <c r="M14" s="32"/>
      <c r="N14" s="80"/>
      <c r="O14" s="23"/>
      <c r="P14" s="23"/>
      <c r="Q14" s="23"/>
      <c r="R14" s="23"/>
      <c r="S14" s="23"/>
      <c r="T14" s="23"/>
    </row>
    <row r="15" spans="2:20" s="22" customFormat="1" ht="14.25" customHeight="1" x14ac:dyDescent="0.25">
      <c r="B15" s="32" t="s">
        <v>157</v>
      </c>
      <c r="C15" s="62">
        <v>447</v>
      </c>
      <c r="D15" s="84">
        <v>448</v>
      </c>
      <c r="E15" s="36">
        <v>356</v>
      </c>
      <c r="F15" s="142">
        <v>326</v>
      </c>
      <c r="G15" s="303">
        <v>277</v>
      </c>
      <c r="H15" s="139">
        <v>-15.030674846625766</v>
      </c>
      <c r="I15" s="310">
        <v>-38.169642857142854</v>
      </c>
      <c r="J15" s="280"/>
      <c r="M15" s="27"/>
      <c r="N15" s="80"/>
      <c r="O15" s="23"/>
      <c r="P15" s="23"/>
      <c r="Q15" s="23"/>
      <c r="R15" s="23"/>
      <c r="S15" s="23"/>
      <c r="T15" s="23"/>
    </row>
    <row r="16" spans="2:20" s="22" customFormat="1" ht="14.25" customHeight="1" x14ac:dyDescent="0.25">
      <c r="B16" s="32" t="s">
        <v>101</v>
      </c>
      <c r="C16" s="62">
        <v>93</v>
      </c>
      <c r="D16" s="84">
        <v>192</v>
      </c>
      <c r="E16" s="36">
        <v>67</v>
      </c>
      <c r="F16" s="142">
        <v>39</v>
      </c>
      <c r="G16" s="36">
        <v>44</v>
      </c>
      <c r="H16" s="139">
        <v>12.820512820512819</v>
      </c>
      <c r="I16" s="310">
        <v>-77.083333333333343</v>
      </c>
      <c r="J16" s="280"/>
      <c r="M16" s="32"/>
      <c r="N16" s="80"/>
      <c r="O16" s="23"/>
      <c r="P16" s="23"/>
      <c r="Q16" s="23"/>
      <c r="R16" s="23"/>
      <c r="S16" s="23"/>
      <c r="T16" s="23"/>
    </row>
    <row r="17" spans="2:20" s="81" customFormat="1" ht="14.25" customHeight="1" x14ac:dyDescent="0.25">
      <c r="B17" s="24" t="s">
        <v>170</v>
      </c>
      <c r="C17" s="84">
        <v>492</v>
      </c>
      <c r="D17" s="84">
        <v>517</v>
      </c>
      <c r="E17" s="36">
        <v>454</v>
      </c>
      <c r="F17" s="36">
        <v>437</v>
      </c>
      <c r="G17" s="36">
        <v>530</v>
      </c>
      <c r="H17" s="139">
        <v>21.28146453089245</v>
      </c>
      <c r="I17" s="310">
        <v>2.5145067698259185</v>
      </c>
      <c r="J17" s="280"/>
      <c r="M17" s="35"/>
      <c r="N17" s="35"/>
      <c r="O17" s="35"/>
      <c r="P17" s="35"/>
      <c r="Q17" s="35"/>
      <c r="R17" s="35"/>
      <c r="S17" s="35"/>
      <c r="T17" s="35"/>
    </row>
    <row r="18" spans="2:20" s="22" customFormat="1" ht="14.25" customHeight="1" x14ac:dyDescent="0.25">
      <c r="B18" s="39" t="s">
        <v>8</v>
      </c>
      <c r="C18" s="324" t="s">
        <v>171</v>
      </c>
      <c r="D18" s="305" t="s">
        <v>172</v>
      </c>
      <c r="E18" s="219" t="s">
        <v>160</v>
      </c>
      <c r="F18" s="219" t="s">
        <v>173</v>
      </c>
      <c r="G18" s="305" t="s">
        <v>174</v>
      </c>
      <c r="H18" s="314">
        <v>8.7435093033318907</v>
      </c>
      <c r="I18" s="312">
        <v>2.6472990911875831</v>
      </c>
      <c r="J18" s="188"/>
      <c r="M18" s="23"/>
      <c r="N18" s="23"/>
      <c r="O18" s="23"/>
      <c r="P18" s="23"/>
      <c r="Q18" s="23"/>
      <c r="R18" s="23"/>
      <c r="S18" s="23"/>
      <c r="T18" s="23"/>
    </row>
    <row r="19" spans="2:20" s="22" customFormat="1" ht="6" customHeight="1" x14ac:dyDescent="0.25">
      <c r="C19" s="62"/>
      <c r="D19" s="62"/>
      <c r="E19" s="36"/>
      <c r="F19" s="36"/>
      <c r="G19" s="36"/>
      <c r="H19" s="80"/>
      <c r="I19" s="80"/>
      <c r="J19" s="81"/>
      <c r="M19" s="23"/>
      <c r="N19" s="23"/>
      <c r="O19" s="23"/>
      <c r="P19" s="23"/>
      <c r="Q19" s="23"/>
      <c r="R19" s="23"/>
      <c r="S19" s="23"/>
      <c r="T19" s="23"/>
    </row>
    <row r="20" spans="2:20" s="22" customFormat="1" ht="24.75" customHeight="1" x14ac:dyDescent="0.25">
      <c r="B20" s="378" t="s">
        <v>165</v>
      </c>
      <c r="C20" s="378"/>
      <c r="D20" s="378"/>
      <c r="E20" s="378"/>
      <c r="F20" s="378"/>
      <c r="G20" s="378"/>
      <c r="H20" s="378"/>
      <c r="I20" s="378"/>
      <c r="M20" s="23"/>
      <c r="N20" s="23"/>
      <c r="O20" s="23"/>
      <c r="P20" s="23"/>
      <c r="Q20" s="23"/>
      <c r="R20" s="23"/>
      <c r="S20" s="23"/>
      <c r="T20" s="23"/>
    </row>
    <row r="21" spans="2:20" s="22" customFormat="1" ht="12" customHeight="1" x14ac:dyDescent="0.25">
      <c r="B21" s="380" t="s">
        <v>60</v>
      </c>
      <c r="C21" s="380"/>
      <c r="D21" s="380"/>
      <c r="E21" s="380"/>
      <c r="F21" s="380"/>
      <c r="G21" s="380"/>
      <c r="H21" s="380"/>
      <c r="I21" s="380"/>
      <c r="M21" s="23"/>
      <c r="N21" s="23"/>
      <c r="O21" s="23"/>
      <c r="P21" s="23"/>
      <c r="Q21" s="23"/>
      <c r="R21" s="23"/>
      <c r="S21" s="23"/>
      <c r="T21" s="23"/>
    </row>
    <row r="22" spans="2:20" s="22" customFormat="1" ht="69.75" customHeight="1" x14ac:dyDescent="0.25">
      <c r="B22" s="383" t="s">
        <v>183</v>
      </c>
      <c r="C22" s="383"/>
      <c r="D22" s="383"/>
      <c r="E22" s="383"/>
      <c r="F22" s="383"/>
      <c r="G22" s="383"/>
      <c r="H22" s="383"/>
      <c r="I22" s="383"/>
      <c r="M22" s="23"/>
      <c r="N22" s="23"/>
      <c r="O22" s="23"/>
      <c r="P22" s="23"/>
      <c r="Q22" s="23"/>
      <c r="R22" s="23"/>
      <c r="S22" s="23"/>
      <c r="T22" s="23"/>
    </row>
    <row r="23" spans="2:20" s="22" customFormat="1" ht="15.75" customHeight="1" x14ac:dyDescent="0.25">
      <c r="B23" s="320" t="s">
        <v>159</v>
      </c>
      <c r="C23" s="321"/>
      <c r="D23" s="321"/>
      <c r="E23" s="321"/>
      <c r="F23" s="321"/>
      <c r="G23" s="321"/>
      <c r="H23" s="321"/>
      <c r="I23" s="321"/>
      <c r="M23" s="23"/>
      <c r="N23" s="23"/>
      <c r="O23" s="23"/>
      <c r="P23" s="23"/>
      <c r="Q23" s="23"/>
      <c r="R23" s="23"/>
      <c r="S23" s="23"/>
      <c r="T23" s="23"/>
    </row>
    <row r="24" spans="2:20" s="22" customFormat="1" ht="51.75" customHeight="1" x14ac:dyDescent="0.25">
      <c r="B24" s="384" t="s">
        <v>153</v>
      </c>
      <c r="C24" s="384"/>
      <c r="D24" s="384"/>
      <c r="E24" s="384"/>
      <c r="F24" s="384"/>
      <c r="G24" s="384"/>
      <c r="H24" s="384"/>
      <c r="I24" s="384"/>
      <c r="M24" s="379"/>
      <c r="N24" s="379"/>
      <c r="O24" s="308"/>
      <c r="P24" s="317"/>
      <c r="Q24" s="317"/>
      <c r="R24" s="317"/>
      <c r="S24" s="317"/>
      <c r="T24" s="23"/>
    </row>
    <row r="25" spans="2:20" s="22" customFormat="1" x14ac:dyDescent="0.25">
      <c r="B25" s="320" t="s">
        <v>154</v>
      </c>
      <c r="C25" s="321"/>
      <c r="D25" s="321"/>
      <c r="E25" s="321"/>
      <c r="F25" s="321"/>
      <c r="G25" s="321"/>
      <c r="H25" s="321"/>
      <c r="I25" s="321"/>
      <c r="M25" s="379"/>
      <c r="N25" s="379"/>
      <c r="O25" s="308"/>
      <c r="P25" s="317"/>
      <c r="Q25" s="317"/>
      <c r="R25" s="317"/>
      <c r="S25" s="317"/>
      <c r="T25" s="23"/>
    </row>
    <row r="26" spans="2:20" ht="15" customHeight="1" x14ac:dyDescent="0.25">
      <c r="B26" s="22"/>
      <c r="H26" s="70"/>
      <c r="I26" s="70"/>
      <c r="M26" s="308"/>
      <c r="N26" s="317"/>
      <c r="O26" s="308"/>
      <c r="P26" s="317"/>
      <c r="Q26" s="317"/>
      <c r="R26" s="317"/>
      <c r="S26" s="317"/>
      <c r="T26" s="23"/>
    </row>
    <row r="27" spans="2:20" ht="15" customHeight="1" x14ac:dyDescent="0.25">
      <c r="M27" s="308"/>
      <c r="N27" s="317"/>
      <c r="O27" s="308"/>
      <c r="P27" s="317"/>
      <c r="Q27" s="317"/>
      <c r="R27" s="317"/>
      <c r="S27" s="317"/>
      <c r="T27" s="23"/>
    </row>
    <row r="28" spans="2:20" x14ac:dyDescent="0.25">
      <c r="I28" s="34"/>
      <c r="M28" s="308"/>
      <c r="N28" s="317"/>
      <c r="O28" s="308"/>
      <c r="P28" s="317"/>
      <c r="Q28" s="317"/>
      <c r="R28" s="317"/>
      <c r="S28" s="317"/>
      <c r="T28" s="23"/>
    </row>
    <row r="29" spans="2:20" x14ac:dyDescent="0.25">
      <c r="I29" s="34"/>
      <c r="M29" s="308"/>
      <c r="N29" s="317"/>
      <c r="O29" s="308"/>
      <c r="P29" s="317"/>
      <c r="Q29" s="317"/>
      <c r="R29" s="317"/>
      <c r="S29" s="317"/>
      <c r="T29" s="23"/>
    </row>
    <row r="30" spans="2:20" x14ac:dyDescent="0.25">
      <c r="I30" s="34"/>
      <c r="M30" s="308"/>
      <c r="N30" s="317"/>
      <c r="O30" s="308"/>
      <c r="P30" s="317"/>
      <c r="Q30" s="317"/>
      <c r="R30" s="317"/>
      <c r="S30" s="317"/>
      <c r="T30" s="23"/>
    </row>
    <row r="31" spans="2:20" x14ac:dyDescent="0.25">
      <c r="I31" s="34"/>
      <c r="M31" s="308"/>
      <c r="N31" s="317"/>
      <c r="O31" s="308"/>
      <c r="P31" s="317"/>
      <c r="Q31" s="317"/>
      <c r="R31" s="317"/>
      <c r="S31" s="317"/>
      <c r="T31" s="23"/>
    </row>
    <row r="32" spans="2:20" s="22" customFormat="1" x14ac:dyDescent="0.25">
      <c r="I32" s="34"/>
      <c r="M32" s="308"/>
      <c r="N32" s="317"/>
      <c r="O32" s="308"/>
      <c r="P32" s="317"/>
      <c r="Q32" s="317"/>
      <c r="R32" s="317"/>
      <c r="S32" s="317"/>
      <c r="T32" s="23"/>
    </row>
    <row r="33" spans="9:20" x14ac:dyDescent="0.25">
      <c r="I33" s="34"/>
      <c r="M33" s="308"/>
      <c r="N33" s="317"/>
      <c r="O33" s="308"/>
      <c r="P33" s="317"/>
      <c r="Q33" s="317"/>
      <c r="R33" s="317"/>
      <c r="S33" s="317"/>
      <c r="T33" s="23"/>
    </row>
    <row r="34" spans="9:20" x14ac:dyDescent="0.25">
      <c r="I34" s="34"/>
      <c r="M34" s="308"/>
      <c r="N34" s="317"/>
      <c r="O34" s="308"/>
      <c r="P34" s="317"/>
      <c r="Q34" s="317"/>
      <c r="R34" s="317"/>
      <c r="S34" s="317"/>
      <c r="T34" s="23"/>
    </row>
    <row r="35" spans="9:20" x14ac:dyDescent="0.25">
      <c r="I35" s="34"/>
      <c r="M35" s="308"/>
      <c r="N35" s="317"/>
      <c r="O35" s="308"/>
      <c r="P35" s="317"/>
      <c r="Q35" s="317"/>
      <c r="R35" s="317"/>
      <c r="S35" s="317"/>
      <c r="T35" s="23"/>
    </row>
    <row r="36" spans="9:20" x14ac:dyDescent="0.25">
      <c r="I36" s="34"/>
      <c r="M36" s="308"/>
      <c r="N36" s="317"/>
      <c r="O36" s="379"/>
      <c r="P36" s="379"/>
      <c r="Q36" s="379"/>
      <c r="R36" s="379"/>
      <c r="S36" s="379"/>
      <c r="T36" s="23"/>
    </row>
    <row r="37" spans="9:20" x14ac:dyDescent="0.25">
      <c r="I37" s="34"/>
      <c r="M37" s="308"/>
      <c r="N37" s="317"/>
      <c r="O37" s="317"/>
      <c r="P37" s="317"/>
      <c r="Q37" s="317"/>
      <c r="R37" s="23"/>
      <c r="S37" s="23"/>
      <c r="T37" s="23"/>
    </row>
    <row r="38" spans="9:20" x14ac:dyDescent="0.25">
      <c r="I38" s="34"/>
      <c r="M38" s="308"/>
      <c r="N38" s="317"/>
      <c r="O38" s="317"/>
      <c r="P38" s="317"/>
      <c r="Q38" s="317"/>
      <c r="R38" s="23"/>
      <c r="S38" s="23"/>
      <c r="T38" s="23"/>
    </row>
    <row r="39" spans="9:20" x14ac:dyDescent="0.25">
      <c r="I39" s="34"/>
      <c r="M39" s="308"/>
      <c r="N39" s="317"/>
      <c r="O39" s="317"/>
      <c r="P39" s="317"/>
      <c r="Q39" s="317"/>
      <c r="R39" s="23"/>
      <c r="S39" s="23"/>
      <c r="T39" s="23"/>
    </row>
    <row r="40" spans="9:20" x14ac:dyDescent="0.25">
      <c r="I40" s="34"/>
      <c r="M40" s="308"/>
      <c r="N40" s="317"/>
      <c r="O40" s="317"/>
      <c r="P40" s="317"/>
      <c r="Q40" s="317"/>
      <c r="R40" s="23"/>
      <c r="S40" s="23"/>
      <c r="T40" s="23"/>
    </row>
    <row r="41" spans="9:20" s="22" customFormat="1" x14ac:dyDescent="0.25">
      <c r="I41" s="34"/>
      <c r="M41" s="308"/>
      <c r="N41" s="317"/>
      <c r="O41" s="317"/>
      <c r="P41" s="317"/>
      <c r="Q41" s="317"/>
      <c r="R41" s="23"/>
      <c r="S41" s="23"/>
      <c r="T41" s="23"/>
    </row>
    <row r="42" spans="9:20" ht="15.75" customHeight="1" x14ac:dyDescent="0.25">
      <c r="M42" s="308"/>
      <c r="N42" s="317"/>
      <c r="O42" s="317"/>
      <c r="P42" s="317"/>
      <c r="Q42" s="317"/>
      <c r="R42" s="23"/>
      <c r="S42" s="23"/>
      <c r="T42" s="23"/>
    </row>
    <row r="43" spans="9:20" x14ac:dyDescent="0.25">
      <c r="M43" s="308"/>
      <c r="N43" s="317"/>
      <c r="O43" s="317"/>
      <c r="P43" s="317"/>
      <c r="Q43" s="317"/>
      <c r="R43" s="23"/>
      <c r="S43" s="23"/>
      <c r="T43" s="23"/>
    </row>
    <row r="44" spans="9:20" x14ac:dyDescent="0.25">
      <c r="M44" s="308"/>
      <c r="N44" s="23"/>
      <c r="O44" s="23"/>
      <c r="P44" s="23"/>
      <c r="Q44" s="23"/>
      <c r="R44" s="23"/>
      <c r="S44" s="23"/>
      <c r="T44" s="23"/>
    </row>
    <row r="45" spans="9:20" x14ac:dyDescent="0.25">
      <c r="M45" s="23"/>
      <c r="N45" s="23"/>
      <c r="O45" s="23"/>
      <c r="P45" s="23"/>
      <c r="Q45" s="23"/>
      <c r="R45" s="23"/>
      <c r="S45" s="23"/>
      <c r="T45" s="23"/>
    </row>
    <row r="46" spans="9:20" x14ac:dyDescent="0.25">
      <c r="M46" s="23"/>
      <c r="N46" s="23"/>
      <c r="O46" s="23"/>
      <c r="P46" s="23"/>
      <c r="Q46" s="23"/>
      <c r="R46" s="23"/>
      <c r="S46" s="23"/>
      <c r="T46" s="23"/>
    </row>
    <row r="47" spans="9:20" x14ac:dyDescent="0.25">
      <c r="M47" s="23"/>
      <c r="N47" s="23"/>
      <c r="O47" s="23"/>
      <c r="P47" s="23"/>
      <c r="Q47" s="23"/>
      <c r="R47" s="23"/>
      <c r="S47" s="23"/>
      <c r="T47" s="23"/>
    </row>
    <row r="48" spans="9:20" x14ac:dyDescent="0.25">
      <c r="M48" s="23"/>
      <c r="N48" s="23"/>
      <c r="O48" s="23"/>
      <c r="P48" s="23"/>
      <c r="Q48" s="23"/>
      <c r="R48" s="23"/>
      <c r="S48" s="23"/>
      <c r="T48" s="23"/>
    </row>
    <row r="49" spans="2:20" x14ac:dyDescent="0.25">
      <c r="M49" s="23"/>
      <c r="N49" s="23"/>
      <c r="O49" s="23"/>
      <c r="P49" s="23"/>
      <c r="Q49" s="23"/>
      <c r="R49" s="23"/>
      <c r="S49" s="23"/>
      <c r="T49" s="23"/>
    </row>
    <row r="50" spans="2:20" x14ac:dyDescent="0.25">
      <c r="M50" s="23"/>
      <c r="N50" s="23"/>
      <c r="O50" s="23"/>
      <c r="P50" s="23"/>
      <c r="Q50" s="23"/>
      <c r="R50" s="23"/>
      <c r="S50" s="23"/>
      <c r="T50" s="23"/>
    </row>
    <row r="51" spans="2:20" x14ac:dyDescent="0.25">
      <c r="M51" s="23"/>
      <c r="N51" s="23"/>
      <c r="O51" s="23"/>
      <c r="P51" s="23"/>
      <c r="Q51" s="23"/>
      <c r="R51" s="23"/>
      <c r="S51" s="23"/>
      <c r="T51" s="23"/>
    </row>
    <row r="52" spans="2:20" x14ac:dyDescent="0.25">
      <c r="M52" s="23"/>
      <c r="N52" s="23"/>
      <c r="O52" s="23"/>
      <c r="P52" s="23"/>
      <c r="Q52" s="23"/>
      <c r="R52" s="23"/>
      <c r="S52" s="23"/>
      <c r="T52" s="23"/>
    </row>
    <row r="53" spans="2:20" x14ac:dyDescent="0.25">
      <c r="M53" s="23"/>
      <c r="N53" s="23"/>
      <c r="O53" s="23"/>
      <c r="P53" s="23"/>
      <c r="Q53" s="23"/>
      <c r="R53" s="23"/>
      <c r="S53" s="23"/>
      <c r="T53" s="23"/>
    </row>
    <row r="54" spans="2:20" x14ac:dyDescent="0.25">
      <c r="M54" s="23"/>
      <c r="N54" s="23"/>
      <c r="O54" s="23"/>
      <c r="P54" s="23"/>
      <c r="Q54" s="23"/>
      <c r="R54" s="23"/>
      <c r="S54" s="23"/>
      <c r="T54" s="23"/>
    </row>
    <row r="55" spans="2:20" x14ac:dyDescent="0.25">
      <c r="M55" s="23"/>
      <c r="N55" s="23"/>
      <c r="O55" s="23"/>
      <c r="P55" s="23"/>
      <c r="Q55" s="23"/>
      <c r="R55" s="23"/>
      <c r="S55" s="23"/>
      <c r="T55" s="23"/>
    </row>
    <row r="56" spans="2:20" x14ac:dyDescent="0.25">
      <c r="M56" s="23"/>
      <c r="N56" s="23"/>
      <c r="O56" s="23"/>
      <c r="P56" s="23"/>
      <c r="Q56" s="23"/>
      <c r="R56" s="23"/>
      <c r="S56" s="23"/>
      <c r="T56" s="23"/>
    </row>
    <row r="57" spans="2:20" x14ac:dyDescent="0.25">
      <c r="M57" s="23"/>
      <c r="N57" s="23"/>
      <c r="O57" s="23"/>
      <c r="P57" s="23"/>
      <c r="Q57" s="23"/>
      <c r="R57" s="23"/>
      <c r="S57" s="23"/>
      <c r="T57" s="23"/>
    </row>
    <row r="58" spans="2:20" x14ac:dyDescent="0.25">
      <c r="M58" s="23"/>
      <c r="N58" s="23"/>
      <c r="O58" s="23"/>
      <c r="P58" s="23"/>
      <c r="Q58" s="23"/>
      <c r="R58" s="23"/>
      <c r="S58" s="23"/>
      <c r="T58" s="23"/>
    </row>
    <row r="59" spans="2:20" x14ac:dyDescent="0.25">
      <c r="M59" s="23"/>
      <c r="N59" s="23"/>
      <c r="O59" s="23"/>
      <c r="P59" s="23"/>
      <c r="Q59" s="23"/>
      <c r="R59" s="23"/>
      <c r="S59" s="23"/>
      <c r="T59" s="23"/>
    </row>
    <row r="60" spans="2:20" x14ac:dyDescent="0.25">
      <c r="M60" s="23"/>
      <c r="N60" s="23"/>
      <c r="O60" s="23"/>
      <c r="P60" s="23"/>
      <c r="Q60" s="23"/>
      <c r="R60" s="23"/>
      <c r="S60" s="23"/>
      <c r="T60" s="23"/>
    </row>
    <row r="61" spans="2:20" x14ac:dyDescent="0.25">
      <c r="M61" s="23"/>
      <c r="N61" s="23"/>
      <c r="O61" s="23"/>
      <c r="P61" s="23"/>
      <c r="Q61" s="23"/>
      <c r="R61" s="23"/>
      <c r="S61" s="23"/>
      <c r="T61" s="23"/>
    </row>
    <row r="62" spans="2:20" x14ac:dyDescent="0.25">
      <c r="M62" s="23"/>
      <c r="N62" s="23"/>
      <c r="O62" s="23"/>
      <c r="P62" s="23"/>
      <c r="Q62" s="23"/>
      <c r="R62" s="23"/>
      <c r="S62" s="23"/>
      <c r="T62" s="23"/>
    </row>
    <row r="63" spans="2:20" x14ac:dyDescent="0.25">
      <c r="B63" s="23"/>
      <c r="C63" s="23"/>
      <c r="D63" s="23"/>
      <c r="E63" s="23"/>
      <c r="F63" s="23"/>
      <c r="G63" s="23"/>
      <c r="H63" s="23"/>
      <c r="I63" s="23"/>
      <c r="M63" s="23"/>
      <c r="N63" s="23"/>
      <c r="O63" s="23"/>
      <c r="P63" s="23"/>
      <c r="Q63" s="23"/>
      <c r="R63" s="23"/>
      <c r="S63" s="23"/>
      <c r="T63" s="23"/>
    </row>
    <row r="64" spans="2:20" x14ac:dyDescent="0.25">
      <c r="B64" s="23"/>
      <c r="C64" s="23"/>
      <c r="D64" s="23"/>
      <c r="E64" s="23"/>
      <c r="F64" s="23"/>
      <c r="G64" s="23"/>
      <c r="H64" s="23"/>
      <c r="I64" s="23"/>
      <c r="M64" s="23"/>
      <c r="N64" s="23"/>
      <c r="O64" s="23"/>
      <c r="P64" s="23"/>
      <c r="Q64" s="23"/>
      <c r="R64" s="23"/>
      <c r="S64" s="23"/>
      <c r="T64" s="23"/>
    </row>
    <row r="65" spans="2:20" x14ac:dyDescent="0.25">
      <c r="B65" s="23"/>
      <c r="C65" s="23"/>
      <c r="D65" s="23"/>
      <c r="E65" s="23"/>
      <c r="F65" s="23"/>
      <c r="G65" s="23"/>
      <c r="H65" s="23"/>
      <c r="I65" s="23"/>
      <c r="M65" s="23"/>
      <c r="N65" s="23"/>
      <c r="O65" s="23"/>
      <c r="P65" s="23"/>
      <c r="Q65" s="23"/>
      <c r="R65" s="23"/>
      <c r="S65" s="23"/>
      <c r="T65" s="23"/>
    </row>
    <row r="66" spans="2:20" x14ac:dyDescent="0.25">
      <c r="B66" s="23"/>
      <c r="C66" s="23"/>
      <c r="D66" s="23"/>
      <c r="E66" s="23"/>
      <c r="F66" s="23"/>
      <c r="G66" s="23"/>
      <c r="H66" s="23"/>
      <c r="I66" s="23"/>
      <c r="M66" s="23"/>
      <c r="N66" s="23"/>
      <c r="O66" s="23"/>
      <c r="P66" s="23"/>
      <c r="Q66" s="23"/>
      <c r="R66" s="23"/>
      <c r="S66" s="23"/>
      <c r="T66" s="23"/>
    </row>
    <row r="67" spans="2:20" x14ac:dyDescent="0.25">
      <c r="B67" s="23"/>
      <c r="C67" s="23"/>
      <c r="D67" s="23"/>
      <c r="E67" s="23"/>
      <c r="F67" s="23"/>
      <c r="G67" s="23"/>
      <c r="H67" s="23"/>
      <c r="I67" s="23"/>
      <c r="M67" s="23"/>
      <c r="N67" s="23"/>
      <c r="O67" s="23"/>
      <c r="P67" s="23"/>
      <c r="Q67" s="23"/>
      <c r="R67" s="23"/>
      <c r="S67" s="23"/>
      <c r="T67" s="23"/>
    </row>
    <row r="68" spans="2:20" x14ac:dyDescent="0.25">
      <c r="B68" s="23"/>
      <c r="C68" s="23"/>
      <c r="D68" s="23"/>
      <c r="E68" s="23"/>
      <c r="F68" s="23"/>
      <c r="G68" s="23"/>
      <c r="H68" s="23"/>
      <c r="I68" s="23"/>
      <c r="M68" s="23"/>
      <c r="N68" s="23"/>
      <c r="O68" s="23"/>
      <c r="P68" s="23"/>
      <c r="Q68" s="23"/>
      <c r="R68" s="23"/>
      <c r="S68" s="23"/>
      <c r="T68" s="23"/>
    </row>
    <row r="69" spans="2:20" x14ac:dyDescent="0.25">
      <c r="B69" s="23"/>
      <c r="C69" s="23"/>
      <c r="D69" s="35"/>
      <c r="E69" s="23"/>
      <c r="F69" s="23"/>
      <c r="G69" s="23"/>
      <c r="H69" s="23"/>
      <c r="I69" s="23"/>
      <c r="M69" s="23"/>
      <c r="N69" s="23"/>
      <c r="O69" s="23"/>
      <c r="P69" s="23"/>
      <c r="Q69" s="23"/>
      <c r="R69" s="23"/>
      <c r="S69" s="23"/>
      <c r="T69" s="23"/>
    </row>
    <row r="70" spans="2:20" x14ac:dyDescent="0.25">
      <c r="B70" s="23"/>
      <c r="C70" s="23"/>
      <c r="D70" s="23"/>
      <c r="E70" s="23"/>
      <c r="F70" s="23"/>
      <c r="G70" s="23"/>
      <c r="H70" s="23"/>
      <c r="I70" s="23"/>
      <c r="M70" s="23"/>
      <c r="N70" s="23"/>
      <c r="O70" s="23"/>
      <c r="P70" s="23"/>
      <c r="Q70" s="23"/>
      <c r="R70" s="23"/>
      <c r="S70" s="23"/>
      <c r="T70" s="23"/>
    </row>
    <row r="71" spans="2:20" x14ac:dyDescent="0.25">
      <c r="B71" s="23"/>
      <c r="C71" s="23"/>
      <c r="D71" s="77"/>
      <c r="E71" s="77"/>
      <c r="F71" s="77"/>
      <c r="G71" s="77"/>
      <c r="H71" s="77"/>
      <c r="I71" s="23"/>
      <c r="M71" s="23"/>
      <c r="N71" s="23"/>
      <c r="O71" s="23"/>
      <c r="P71" s="23"/>
      <c r="Q71" s="23"/>
      <c r="R71" s="23"/>
      <c r="S71" s="23"/>
      <c r="T71" s="23"/>
    </row>
    <row r="72" spans="2:20" x14ac:dyDescent="0.25">
      <c r="B72" s="23"/>
      <c r="C72" s="23"/>
      <c r="D72" s="77"/>
      <c r="E72" s="77"/>
      <c r="F72" s="77"/>
      <c r="G72" s="77"/>
      <c r="H72" s="77"/>
      <c r="I72" s="23"/>
      <c r="M72" s="23"/>
      <c r="N72" s="23"/>
      <c r="O72" s="23"/>
      <c r="P72" s="23"/>
      <c r="Q72" s="23"/>
      <c r="R72" s="23"/>
      <c r="S72" s="23"/>
      <c r="T72" s="23"/>
    </row>
    <row r="73" spans="2:20" x14ac:dyDescent="0.25">
      <c r="B73" s="23"/>
      <c r="C73" s="23"/>
      <c r="D73" s="77"/>
      <c r="E73" s="77"/>
      <c r="F73" s="77"/>
      <c r="G73" s="77"/>
      <c r="H73" s="77"/>
      <c r="I73" s="23"/>
      <c r="M73" s="23"/>
      <c r="N73" s="23"/>
      <c r="O73" s="23"/>
      <c r="P73" s="23"/>
      <c r="Q73" s="23"/>
      <c r="R73" s="23"/>
      <c r="S73" s="23"/>
      <c r="T73" s="23"/>
    </row>
    <row r="74" spans="2:20" x14ac:dyDescent="0.25">
      <c r="B74" s="23"/>
      <c r="C74" s="23"/>
      <c r="D74" s="77"/>
      <c r="E74" s="77"/>
      <c r="F74" s="77"/>
      <c r="G74" s="77"/>
      <c r="H74" s="77"/>
      <c r="I74" s="23"/>
      <c r="M74" s="23"/>
      <c r="N74" s="23"/>
      <c r="O74" s="23"/>
      <c r="P74" s="23"/>
      <c r="Q74" s="23"/>
      <c r="R74" s="23"/>
      <c r="S74" s="23"/>
      <c r="T74" s="23"/>
    </row>
    <row r="75" spans="2:20" x14ac:dyDescent="0.25">
      <c r="B75" s="23"/>
      <c r="C75" s="23"/>
      <c r="D75" s="77"/>
      <c r="E75" s="77"/>
      <c r="F75" s="77"/>
      <c r="G75" s="77"/>
      <c r="H75" s="77"/>
      <c r="I75" s="23"/>
      <c r="M75" s="23"/>
      <c r="N75" s="23"/>
      <c r="O75" s="23"/>
      <c r="P75" s="23"/>
      <c r="Q75" s="23"/>
      <c r="R75" s="23"/>
      <c r="S75" s="23"/>
      <c r="T75" s="23"/>
    </row>
    <row r="76" spans="2:20" x14ac:dyDescent="0.25">
      <c r="B76" s="23"/>
      <c r="C76" s="23"/>
      <c r="D76" s="77"/>
      <c r="E76" s="77"/>
      <c r="F76" s="77"/>
      <c r="G76" s="77"/>
      <c r="H76" s="77"/>
      <c r="I76" s="23"/>
      <c r="M76" s="23"/>
      <c r="N76" s="23"/>
      <c r="O76" s="23"/>
      <c r="P76" s="23"/>
      <c r="Q76" s="23"/>
      <c r="R76" s="23"/>
      <c r="S76" s="23"/>
      <c r="T76" s="23"/>
    </row>
    <row r="77" spans="2:20" x14ac:dyDescent="0.25">
      <c r="B77" s="23"/>
      <c r="C77" s="23"/>
      <c r="D77" s="77"/>
      <c r="E77" s="77"/>
      <c r="F77" s="77"/>
      <c r="G77" s="77"/>
      <c r="H77" s="77"/>
      <c r="I77" s="23"/>
      <c r="M77" s="23"/>
      <c r="N77" s="23"/>
      <c r="O77" s="23"/>
      <c r="P77" s="23"/>
      <c r="Q77" s="23"/>
      <c r="R77" s="23"/>
      <c r="S77" s="23"/>
      <c r="T77" s="23"/>
    </row>
    <row r="78" spans="2:20" x14ac:dyDescent="0.25">
      <c r="B78" s="23"/>
      <c r="C78" s="23"/>
      <c r="D78" s="77"/>
      <c r="E78" s="77"/>
      <c r="F78" s="77"/>
      <c r="G78" s="77"/>
      <c r="H78" s="77"/>
      <c r="I78" s="23"/>
      <c r="M78" s="23"/>
      <c r="N78" s="23"/>
      <c r="O78" s="23"/>
      <c r="P78" s="23"/>
      <c r="Q78" s="23"/>
      <c r="R78" s="23"/>
      <c r="S78" s="23"/>
      <c r="T78" s="23"/>
    </row>
    <row r="79" spans="2:20" x14ac:dyDescent="0.25">
      <c r="B79" s="23"/>
      <c r="C79" s="23"/>
      <c r="D79" s="77"/>
      <c r="E79" s="77"/>
      <c r="F79" s="77"/>
      <c r="G79" s="77"/>
      <c r="H79" s="77"/>
      <c r="I79" s="23"/>
      <c r="M79" s="23"/>
      <c r="N79" s="23"/>
      <c r="O79" s="23"/>
      <c r="P79" s="23"/>
      <c r="Q79" s="23"/>
      <c r="R79" s="23"/>
      <c r="S79" s="23"/>
      <c r="T79" s="23"/>
    </row>
    <row r="80" spans="2:20" x14ac:dyDescent="0.25">
      <c r="B80" s="23"/>
      <c r="C80" s="23"/>
      <c r="D80" s="77"/>
      <c r="E80" s="77"/>
      <c r="F80" s="77"/>
      <c r="G80" s="77"/>
      <c r="H80" s="77"/>
      <c r="I80" s="23"/>
      <c r="M80" s="23"/>
      <c r="N80" s="23"/>
      <c r="O80" s="23"/>
      <c r="P80" s="23"/>
      <c r="Q80" s="23"/>
      <c r="R80" s="23"/>
      <c r="S80" s="23"/>
      <c r="T80" s="23"/>
    </row>
    <row r="81" spans="2:20" x14ac:dyDescent="0.25">
      <c r="B81" s="23"/>
      <c r="C81" s="23"/>
      <c r="D81" s="77"/>
      <c r="E81" s="77"/>
      <c r="F81" s="77"/>
      <c r="G81" s="77"/>
      <c r="H81" s="77"/>
      <c r="I81" s="23"/>
      <c r="M81" s="23"/>
      <c r="N81" s="23"/>
      <c r="O81" s="23"/>
      <c r="P81" s="23"/>
      <c r="Q81" s="23"/>
      <c r="R81" s="23"/>
      <c r="S81" s="23"/>
      <c r="T81" s="23"/>
    </row>
    <row r="82" spans="2:20" x14ac:dyDescent="0.25">
      <c r="B82" s="23"/>
      <c r="C82" s="23"/>
      <c r="D82" s="77"/>
      <c r="E82" s="77"/>
      <c r="F82" s="77"/>
      <c r="G82" s="77"/>
      <c r="H82" s="77"/>
      <c r="I82" s="23"/>
      <c r="M82" s="23"/>
      <c r="N82" s="23"/>
      <c r="O82" s="23"/>
      <c r="P82" s="23"/>
      <c r="Q82" s="23"/>
      <c r="R82" s="23"/>
      <c r="S82" s="23"/>
      <c r="T82" s="23"/>
    </row>
    <row r="83" spans="2:20" x14ac:dyDescent="0.25">
      <c r="B83" s="23"/>
      <c r="C83" s="23"/>
      <c r="D83" s="77"/>
      <c r="E83" s="77"/>
      <c r="F83" s="77"/>
      <c r="G83" s="77"/>
      <c r="H83" s="77"/>
      <c r="I83" s="23"/>
    </row>
    <row r="84" spans="2:20" x14ac:dyDescent="0.25">
      <c r="B84" s="23"/>
      <c r="C84" s="23"/>
      <c r="D84" s="77"/>
      <c r="E84" s="77"/>
      <c r="F84" s="77"/>
      <c r="G84" s="77"/>
      <c r="H84" s="77"/>
      <c r="I84" s="23"/>
    </row>
    <row r="85" spans="2:20" x14ac:dyDescent="0.25">
      <c r="B85" s="23"/>
      <c r="C85" s="23"/>
      <c r="D85" s="77"/>
      <c r="E85" s="77"/>
      <c r="F85" s="77"/>
      <c r="G85" s="77"/>
      <c r="H85" s="77"/>
      <c r="I85" s="23"/>
    </row>
    <row r="86" spans="2:20" x14ac:dyDescent="0.25">
      <c r="B86" s="23"/>
      <c r="C86" s="23"/>
      <c r="D86" s="77"/>
      <c r="E86" s="77"/>
      <c r="F86" s="77"/>
      <c r="G86" s="77"/>
      <c r="H86" s="77"/>
      <c r="I86" s="23"/>
    </row>
    <row r="87" spans="2:20" x14ac:dyDescent="0.25">
      <c r="B87" s="23"/>
      <c r="C87" s="23"/>
      <c r="D87" s="77"/>
      <c r="E87" s="77"/>
      <c r="F87" s="77"/>
      <c r="G87" s="77"/>
      <c r="H87" s="77"/>
      <c r="I87" s="23"/>
    </row>
    <row r="88" spans="2:20" x14ac:dyDescent="0.25">
      <c r="B88" s="23"/>
      <c r="C88" s="23"/>
      <c r="D88" s="23"/>
      <c r="E88" s="23"/>
      <c r="F88" s="23"/>
      <c r="G88" s="23"/>
      <c r="H88" s="23"/>
      <c r="I88" s="23"/>
    </row>
    <row r="89" spans="2:20" x14ac:dyDescent="0.25">
      <c r="B89" s="23"/>
      <c r="C89" s="23"/>
      <c r="D89" s="23"/>
      <c r="E89" s="23"/>
      <c r="F89" s="23"/>
      <c r="G89" s="23"/>
      <c r="H89" s="23"/>
      <c r="I89" s="23"/>
    </row>
    <row r="90" spans="2:20" x14ac:dyDescent="0.25">
      <c r="B90" s="23"/>
      <c r="C90" s="23"/>
      <c r="D90" s="23"/>
      <c r="E90" s="23"/>
      <c r="F90" s="23"/>
      <c r="G90" s="23"/>
      <c r="H90" s="23"/>
      <c r="I90" s="23"/>
    </row>
    <row r="91" spans="2:20" x14ac:dyDescent="0.25">
      <c r="B91" s="23"/>
      <c r="C91" s="23"/>
      <c r="D91" s="23"/>
      <c r="E91" s="23"/>
      <c r="F91" s="23"/>
      <c r="G91" s="23"/>
      <c r="H91" s="23"/>
      <c r="I91" s="23"/>
    </row>
    <row r="92" spans="2:20" x14ac:dyDescent="0.25">
      <c r="B92" s="23"/>
      <c r="C92" s="23"/>
      <c r="D92" s="23"/>
      <c r="E92" s="23"/>
      <c r="F92" s="23"/>
      <c r="G92" s="23"/>
      <c r="H92" s="23"/>
      <c r="I92" s="23"/>
    </row>
    <row r="93" spans="2:20" x14ac:dyDescent="0.25">
      <c r="B93" s="23"/>
      <c r="C93" s="23"/>
      <c r="D93" s="23"/>
      <c r="E93" s="23"/>
      <c r="F93" s="23"/>
      <c r="G93" s="23"/>
      <c r="H93" s="23"/>
      <c r="I93" s="23"/>
    </row>
    <row r="94" spans="2:20" x14ac:dyDescent="0.25">
      <c r="B94" s="23"/>
      <c r="C94" s="23"/>
      <c r="D94" s="23"/>
      <c r="E94" s="23"/>
      <c r="F94" s="23"/>
      <c r="G94" s="23"/>
      <c r="H94" s="23"/>
      <c r="I94" s="23"/>
    </row>
    <row r="95" spans="2:20" x14ac:dyDescent="0.25">
      <c r="B95" s="23"/>
      <c r="C95" s="23"/>
      <c r="D95" s="23"/>
      <c r="E95" s="23"/>
      <c r="F95" s="23"/>
      <c r="G95" s="23"/>
      <c r="H95" s="23"/>
      <c r="I95" s="23"/>
    </row>
    <row r="96" spans="2:20" x14ac:dyDescent="0.25">
      <c r="B96" s="23"/>
      <c r="C96" s="23"/>
      <c r="D96" s="23"/>
      <c r="E96" s="23"/>
      <c r="F96" s="23"/>
      <c r="G96" s="23"/>
      <c r="H96" s="23"/>
      <c r="I96" s="23"/>
    </row>
    <row r="97" spans="2:9" x14ac:dyDescent="0.25">
      <c r="B97" s="23"/>
      <c r="C97" s="23"/>
      <c r="D97" s="23"/>
      <c r="E97" s="23"/>
      <c r="F97" s="23"/>
      <c r="G97" s="23"/>
      <c r="H97" s="23"/>
      <c r="I97" s="23"/>
    </row>
    <row r="98" spans="2:9" x14ac:dyDescent="0.25">
      <c r="B98" s="23"/>
      <c r="C98" s="23"/>
      <c r="D98" s="23"/>
      <c r="E98" s="23"/>
      <c r="F98" s="23"/>
      <c r="G98" s="23"/>
      <c r="H98" s="23"/>
      <c r="I98" s="23"/>
    </row>
    <row r="99" spans="2:9" x14ac:dyDescent="0.25">
      <c r="B99" s="23"/>
      <c r="C99" s="23"/>
      <c r="D99" s="23"/>
      <c r="E99" s="23"/>
      <c r="F99" s="23"/>
      <c r="G99" s="23"/>
      <c r="H99" s="23"/>
      <c r="I99" s="23"/>
    </row>
    <row r="100" spans="2:9" x14ac:dyDescent="0.25">
      <c r="B100" s="23"/>
      <c r="C100" s="23"/>
      <c r="D100" s="23"/>
      <c r="E100" s="23"/>
      <c r="F100" s="23"/>
      <c r="G100" s="23"/>
      <c r="H100" s="23"/>
      <c r="I100" s="23"/>
    </row>
    <row r="101" spans="2:9" x14ac:dyDescent="0.25">
      <c r="B101" s="23"/>
      <c r="C101" s="23"/>
      <c r="D101" s="23"/>
      <c r="E101" s="23"/>
      <c r="F101" s="23"/>
      <c r="G101" s="23"/>
      <c r="H101" s="23"/>
      <c r="I101" s="23"/>
    </row>
    <row r="102" spans="2:9" x14ac:dyDescent="0.25">
      <c r="B102" s="23"/>
      <c r="C102" s="23"/>
      <c r="D102" s="23"/>
      <c r="E102" s="23"/>
      <c r="F102" s="23"/>
      <c r="G102" s="23"/>
      <c r="H102" s="23"/>
      <c r="I102" s="23"/>
    </row>
    <row r="103" spans="2:9" x14ac:dyDescent="0.25">
      <c r="B103" s="23"/>
      <c r="C103" s="23"/>
      <c r="D103" s="23"/>
      <c r="E103" s="23"/>
      <c r="F103" s="23"/>
      <c r="G103" s="23"/>
      <c r="H103" s="23"/>
      <c r="I103" s="23"/>
    </row>
    <row r="104" spans="2:9" x14ac:dyDescent="0.25">
      <c r="B104" s="23"/>
      <c r="C104" s="23"/>
      <c r="D104" s="23"/>
      <c r="E104" s="23"/>
      <c r="F104" s="23"/>
      <c r="G104" s="23"/>
      <c r="H104" s="23"/>
      <c r="I104" s="23"/>
    </row>
    <row r="105" spans="2:9" x14ac:dyDescent="0.25">
      <c r="B105" s="23"/>
      <c r="C105" s="23"/>
      <c r="D105" s="23"/>
      <c r="E105" s="23"/>
      <c r="F105" s="23"/>
      <c r="G105" s="23"/>
      <c r="H105" s="23"/>
      <c r="I105" s="23"/>
    </row>
    <row r="106" spans="2:9" x14ac:dyDescent="0.25">
      <c r="B106" s="23"/>
      <c r="C106" s="23"/>
      <c r="D106" s="23"/>
      <c r="E106" s="23"/>
      <c r="F106" s="23"/>
      <c r="G106" s="23"/>
      <c r="H106" s="23"/>
      <c r="I106" s="23"/>
    </row>
    <row r="107" spans="2:9" x14ac:dyDescent="0.25">
      <c r="B107" s="23"/>
      <c r="C107" s="23"/>
      <c r="D107" s="23"/>
      <c r="E107" s="23"/>
      <c r="F107" s="23"/>
      <c r="G107" s="23"/>
      <c r="H107" s="23"/>
      <c r="I107" s="23"/>
    </row>
    <row r="108" spans="2:9" x14ac:dyDescent="0.25">
      <c r="B108" s="23"/>
      <c r="C108" s="23"/>
      <c r="D108" s="23"/>
      <c r="E108" s="23"/>
      <c r="F108" s="23"/>
      <c r="G108" s="23"/>
      <c r="H108" s="23"/>
      <c r="I108" s="23"/>
    </row>
    <row r="109" spans="2:9" x14ac:dyDescent="0.25">
      <c r="B109" s="23"/>
      <c r="C109" s="23"/>
      <c r="D109" s="23"/>
      <c r="E109" s="23"/>
      <c r="F109" s="23"/>
      <c r="G109" s="23"/>
      <c r="H109" s="23"/>
      <c r="I109" s="23"/>
    </row>
    <row r="110" spans="2:9" x14ac:dyDescent="0.25">
      <c r="B110" s="23"/>
      <c r="C110" s="23"/>
      <c r="D110" s="23"/>
      <c r="E110" s="23"/>
      <c r="F110" s="23"/>
      <c r="G110" s="23"/>
      <c r="H110" s="23"/>
      <c r="I110" s="23"/>
    </row>
  </sheetData>
  <mergeCells count="8">
    <mergeCell ref="O36:S36"/>
    <mergeCell ref="B21:I21"/>
    <mergeCell ref="H3:I3"/>
    <mergeCell ref="B22:I22"/>
    <mergeCell ref="B20:I20"/>
    <mergeCell ref="M24:M25"/>
    <mergeCell ref="N24:N25"/>
    <mergeCell ref="B24:I24"/>
  </mergeCells>
  <conditionalFormatting sqref="B14:B16 B10:B12">
    <cfRule type="expression" dxfId="7" priority="5" stopIfTrue="1">
      <formula>(MID(#REF!,1,5)="Total")</formula>
    </cfRule>
  </conditionalFormatting>
  <conditionalFormatting sqref="B13">
    <cfRule type="expression" dxfId="6" priority="6" stopIfTrue="1">
      <formula>(MID(#REF!,1,5)="Total")</formula>
    </cfRule>
  </conditionalFormatting>
  <conditionalFormatting sqref="B8">
    <cfRule type="expression" dxfId="5" priority="7" stopIfTrue="1">
      <formula>(MID(#REF!,1,5)="Total")</formula>
    </cfRule>
  </conditionalFormatting>
  <conditionalFormatting sqref="B5 B7">
    <cfRule type="expression" dxfId="4" priority="8" stopIfTrue="1">
      <formula>(MID(#REF!,1,5)="Total")</formula>
    </cfRule>
  </conditionalFormatting>
  <conditionalFormatting sqref="M12:M14 M8:M10">
    <cfRule type="expression" dxfId="3" priority="1" stopIfTrue="1">
      <formula>(MID(#REF!,1,5)="Total")</formula>
    </cfRule>
  </conditionalFormatting>
  <conditionalFormatting sqref="M11">
    <cfRule type="expression" dxfId="2" priority="2" stopIfTrue="1">
      <formula>(MID(#REF!,1,5)="Total")</formula>
    </cfRule>
  </conditionalFormatting>
  <conditionalFormatting sqref="M6">
    <cfRule type="expression" dxfId="1" priority="3" stopIfTrue="1">
      <formula>(MID(#REF!,1,5)="Total")</formula>
    </cfRule>
  </conditionalFormatting>
  <conditionalFormatting sqref="M3 M5">
    <cfRule type="expression" dxfId="0" priority="4" stopIfTrue="1">
      <formula>(MID(#REF!,1,5)="Total")</formula>
    </cfRule>
  </conditionalFormatting>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L18"/>
  <sheetViews>
    <sheetView tabSelected="1" workbookViewId="0">
      <selection activeCell="A3" sqref="A3"/>
    </sheetView>
  </sheetViews>
  <sheetFormatPr baseColWidth="10" defaultRowHeight="15" x14ac:dyDescent="0.25"/>
  <sheetData>
    <row r="2" spans="2:12" x14ac:dyDescent="0.25">
      <c r="B2" s="240" t="s">
        <v>150</v>
      </c>
      <c r="C2" s="240"/>
      <c r="D2" s="240"/>
      <c r="E2" s="240"/>
      <c r="F2" s="240"/>
      <c r="G2" s="240"/>
      <c r="H2" s="240"/>
      <c r="I2" s="240"/>
      <c r="J2" s="240"/>
      <c r="K2" s="240"/>
      <c r="L2" s="240"/>
    </row>
    <row r="3" spans="2:12" ht="6" customHeight="1" x14ac:dyDescent="0.25"/>
    <row r="15" spans="2:12" x14ac:dyDescent="0.25">
      <c r="B15" s="354"/>
      <c r="C15" s="354"/>
      <c r="D15" s="354"/>
      <c r="E15" s="354"/>
      <c r="F15" s="354"/>
      <c r="G15" s="354"/>
      <c r="H15" s="354"/>
      <c r="I15" s="354"/>
      <c r="J15" s="354"/>
    </row>
    <row r="16" spans="2:12" x14ac:dyDescent="0.25">
      <c r="B16" s="111"/>
    </row>
    <row r="17" spans="2:10" ht="40.5" customHeight="1" x14ac:dyDescent="0.25">
      <c r="B17" s="354" t="s">
        <v>175</v>
      </c>
      <c r="C17" s="354"/>
      <c r="D17" s="354"/>
      <c r="E17" s="354"/>
      <c r="F17" s="354"/>
      <c r="G17" s="354"/>
      <c r="H17" s="354"/>
      <c r="I17" s="354"/>
      <c r="J17" s="354"/>
    </row>
    <row r="18" spans="2:10" x14ac:dyDescent="0.25">
      <c r="B18" s="111" t="s">
        <v>61</v>
      </c>
      <c r="C18" s="22"/>
      <c r="D18" s="22"/>
      <c r="E18" s="22"/>
      <c r="F18" s="22"/>
      <c r="G18" s="22"/>
      <c r="H18" s="22"/>
      <c r="I18" s="22"/>
      <c r="J18" s="22"/>
    </row>
  </sheetData>
  <mergeCells count="2">
    <mergeCell ref="B15:J15"/>
    <mergeCell ref="B17:J17"/>
  </mergeCells>
  <pageMargins left="0.7" right="0.7" top="0.75" bottom="0.75"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6"/>
  <sheetViews>
    <sheetView zoomScaleNormal="100" workbookViewId="0">
      <selection activeCell="B9" sqref="B9"/>
    </sheetView>
  </sheetViews>
  <sheetFormatPr baseColWidth="10" defaultRowHeight="15" x14ac:dyDescent="0.25"/>
  <cols>
    <col min="1" max="1" width="2.28515625" style="22" customWidth="1"/>
    <col min="2" max="2" width="19" style="81" customWidth="1"/>
    <col min="3" max="4" width="8.85546875" style="81" customWidth="1"/>
    <col min="5" max="5" width="6" style="81" customWidth="1"/>
    <col min="6" max="6" width="31.28515625" style="81" customWidth="1"/>
    <col min="7" max="8" width="11.42578125" style="81"/>
    <col min="9" max="16384" width="11.42578125" style="22"/>
  </cols>
  <sheetData>
    <row r="3" spans="1:11" x14ac:dyDescent="0.25">
      <c r="B3" s="81" t="s">
        <v>82</v>
      </c>
    </row>
    <row r="5" spans="1:11" x14ac:dyDescent="0.25">
      <c r="A5" s="23"/>
      <c r="B5" s="89"/>
      <c r="C5" s="198" t="s">
        <v>23</v>
      </c>
      <c r="D5" s="198" t="s">
        <v>46</v>
      </c>
      <c r="E5" s="35"/>
      <c r="G5" s="199" t="s">
        <v>23</v>
      </c>
      <c r="H5" s="199" t="s">
        <v>45</v>
      </c>
    </row>
    <row r="6" spans="1:11" x14ac:dyDescent="0.25">
      <c r="A6" s="23"/>
      <c r="B6" s="145" t="s">
        <v>48</v>
      </c>
      <c r="C6" s="205">
        <v>7.5701447485765252</v>
      </c>
      <c r="D6" s="205">
        <v>67.907682359670716</v>
      </c>
      <c r="E6" s="35"/>
      <c r="F6" s="200" t="s">
        <v>98</v>
      </c>
      <c r="G6" s="202">
        <v>32.249434039925909</v>
      </c>
      <c r="H6" s="202">
        <v>96.562958541620034</v>
      </c>
    </row>
    <row r="7" spans="1:11" x14ac:dyDescent="0.25">
      <c r="A7" s="23"/>
      <c r="B7" s="145" t="s">
        <v>10</v>
      </c>
      <c r="C7" s="205">
        <v>13.222885367359538</v>
      </c>
      <c r="D7" s="205">
        <v>17.988510035066778</v>
      </c>
      <c r="E7" s="35"/>
      <c r="F7" s="201" t="s">
        <v>32</v>
      </c>
      <c r="G7" s="203">
        <v>67.750565960074098</v>
      </c>
      <c r="H7" s="203">
        <v>3.4370414583799649</v>
      </c>
    </row>
    <row r="8" spans="1:11" x14ac:dyDescent="0.25">
      <c r="A8" s="88"/>
      <c r="B8" s="195" t="s">
        <v>97</v>
      </c>
      <c r="C8" s="205">
        <v>11.456403923989848</v>
      </c>
      <c r="D8" s="205">
        <v>10.666766146882539</v>
      </c>
      <c r="E8" s="35"/>
      <c r="F8" s="204"/>
      <c r="G8" s="204"/>
      <c r="H8" s="204"/>
    </row>
    <row r="9" spans="1:11" x14ac:dyDescent="0.25">
      <c r="A9" s="87"/>
      <c r="B9" s="195" t="s">
        <v>96</v>
      </c>
      <c r="C9" s="205">
        <v>67.750565960074098</v>
      </c>
      <c r="D9" s="205">
        <v>3.4370414583799649</v>
      </c>
      <c r="E9" s="35"/>
      <c r="F9" s="196"/>
      <c r="G9" s="197"/>
      <c r="H9" s="197"/>
    </row>
    <row r="10" spans="1:11" x14ac:dyDescent="0.25">
      <c r="A10" s="92"/>
      <c r="B10" s="71"/>
      <c r="C10" s="206">
        <f>SUM(C6:C9)</f>
        <v>100</v>
      </c>
      <c r="D10" s="233">
        <f>SUM(D6:D9)</f>
        <v>100</v>
      </c>
      <c r="E10" s="35"/>
      <c r="F10" s="196"/>
      <c r="G10" s="197"/>
      <c r="H10" s="197"/>
    </row>
    <row r="11" spans="1:11" x14ac:dyDescent="0.25">
      <c r="A11" s="92"/>
      <c r="B11" s="71"/>
      <c r="C11" s="206"/>
      <c r="D11" s="207"/>
      <c r="E11" s="35"/>
      <c r="F11" s="196"/>
      <c r="G11" s="197"/>
      <c r="H11" s="197"/>
    </row>
    <row r="12" spans="1:11" x14ac:dyDescent="0.25">
      <c r="A12" s="92"/>
      <c r="B12" s="71" t="s">
        <v>70</v>
      </c>
      <c r="E12" s="35"/>
      <c r="F12" s="22"/>
      <c r="G12" s="71" t="s">
        <v>69</v>
      </c>
      <c r="H12" s="22"/>
      <c r="K12" s="23"/>
    </row>
    <row r="13" spans="1:11" x14ac:dyDescent="0.25">
      <c r="A13" s="87"/>
      <c r="B13" s="89"/>
      <c r="C13" s="198" t="s">
        <v>23</v>
      </c>
      <c r="D13" s="198" t="s">
        <v>46</v>
      </c>
      <c r="E13" s="35"/>
      <c r="F13" s="89"/>
      <c r="G13" s="198" t="s">
        <v>23</v>
      </c>
      <c r="H13" s="198" t="s">
        <v>46</v>
      </c>
      <c r="K13" s="77"/>
    </row>
    <row r="14" spans="1:11" x14ac:dyDescent="0.25">
      <c r="A14" s="90"/>
      <c r="B14" s="145" t="s">
        <v>48</v>
      </c>
      <c r="C14" s="205">
        <v>2207</v>
      </c>
      <c r="D14" s="205">
        <v>27305</v>
      </c>
      <c r="E14" s="35"/>
      <c r="F14" s="145" t="s">
        <v>48</v>
      </c>
      <c r="G14" s="205">
        <v>2207</v>
      </c>
      <c r="H14" s="205">
        <v>27305</v>
      </c>
      <c r="K14" s="77"/>
    </row>
    <row r="15" spans="1:11" x14ac:dyDescent="0.25">
      <c r="A15" s="91"/>
      <c r="B15" s="145" t="s">
        <v>10</v>
      </c>
      <c r="C15" s="205">
        <v>3855</v>
      </c>
      <c r="D15" s="205">
        <v>7233</v>
      </c>
      <c r="E15" s="35"/>
      <c r="F15" s="145" t="s">
        <v>10</v>
      </c>
      <c r="G15" s="205">
        <v>3855</v>
      </c>
      <c r="H15" s="205">
        <v>7233</v>
      </c>
      <c r="K15" s="77"/>
    </row>
    <row r="16" spans="1:11" x14ac:dyDescent="0.25">
      <c r="B16" s="195" t="s">
        <v>24</v>
      </c>
      <c r="C16" s="205">
        <v>3340.0000000000005</v>
      </c>
      <c r="D16" s="205">
        <v>4289</v>
      </c>
      <c r="E16" s="35"/>
      <c r="F16" s="195" t="s">
        <v>24</v>
      </c>
      <c r="G16" s="205">
        <v>3340.0000000000005</v>
      </c>
      <c r="H16" s="205">
        <v>4289</v>
      </c>
      <c r="K16" s="23"/>
    </row>
    <row r="17" spans="2:8" x14ac:dyDescent="0.25">
      <c r="B17" s="195" t="s">
        <v>47</v>
      </c>
      <c r="C17" s="205">
        <v>19752</v>
      </c>
      <c r="D17" s="205">
        <v>1382</v>
      </c>
      <c r="E17" s="35"/>
      <c r="F17" s="195" t="s">
        <v>47</v>
      </c>
      <c r="G17" s="205">
        <v>19752</v>
      </c>
      <c r="H17" s="205">
        <v>1382</v>
      </c>
    </row>
    <row r="18" spans="2:8" x14ac:dyDescent="0.25">
      <c r="B18" s="71"/>
      <c r="C18" s="206">
        <v>29154</v>
      </c>
      <c r="D18" s="207">
        <v>40209</v>
      </c>
      <c r="F18" s="71"/>
      <c r="G18" s="206">
        <v>29154</v>
      </c>
      <c r="H18" s="207">
        <v>40209</v>
      </c>
    </row>
    <row r="19" spans="2:8" x14ac:dyDescent="0.25">
      <c r="B19" s="71"/>
      <c r="C19" s="206"/>
      <c r="D19" s="207"/>
      <c r="F19" s="71"/>
      <c r="G19" s="206"/>
      <c r="H19" s="207"/>
    </row>
    <row r="20" spans="2:8" x14ac:dyDescent="0.25">
      <c r="B20" s="35"/>
      <c r="C20" s="97"/>
      <c r="D20" s="96"/>
    </row>
    <row r="21" spans="2:8" x14ac:dyDescent="0.25">
      <c r="B21" s="89"/>
      <c r="C21" s="198"/>
      <c r="D21" s="198"/>
      <c r="E21" s="35"/>
      <c r="F21" s="35"/>
      <c r="G21" s="35"/>
    </row>
    <row r="22" spans="2:8" x14ac:dyDescent="0.25">
      <c r="B22" s="204"/>
      <c r="C22" s="233"/>
      <c r="D22" s="233"/>
      <c r="E22" s="35"/>
      <c r="F22" s="77"/>
      <c r="G22" s="96"/>
    </row>
    <row r="23" spans="2:8" x14ac:dyDescent="0.25">
      <c r="B23" s="204"/>
      <c r="C23" s="233"/>
      <c r="D23" s="233"/>
      <c r="E23" s="35"/>
      <c r="F23" s="77"/>
      <c r="G23" s="35"/>
    </row>
    <row r="24" spans="2:8" x14ac:dyDescent="0.25">
      <c r="B24" s="71"/>
      <c r="C24" s="233"/>
      <c r="D24" s="233"/>
      <c r="E24" s="35"/>
      <c r="F24" s="77"/>
      <c r="G24" s="35"/>
    </row>
    <row r="25" spans="2:8" x14ac:dyDescent="0.25">
      <c r="B25" s="71"/>
      <c r="C25" s="233"/>
      <c r="D25" s="233"/>
      <c r="E25" s="35"/>
      <c r="F25" s="77"/>
      <c r="G25" s="35"/>
    </row>
    <row r="26" spans="2:8" x14ac:dyDescent="0.25">
      <c r="B26" s="71"/>
      <c r="C26" s="206"/>
      <c r="D26" s="207"/>
      <c r="E26" s="35"/>
      <c r="F26" s="35"/>
      <c r="G26" s="35"/>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N40"/>
  <sheetViews>
    <sheetView workbookViewId="0">
      <selection activeCell="B19" sqref="B19:G19"/>
    </sheetView>
  </sheetViews>
  <sheetFormatPr baseColWidth="10" defaultRowHeight="15" x14ac:dyDescent="0.25"/>
  <cols>
    <col min="1" max="1" width="5.5703125" customWidth="1"/>
    <col min="2" max="2" width="19.140625" customWidth="1"/>
    <col min="4" max="4" width="11.5703125" customWidth="1"/>
    <col min="9" max="9" width="19" customWidth="1"/>
    <col min="12" max="12" width="16.140625" customWidth="1"/>
  </cols>
  <sheetData>
    <row r="2" spans="2:7" ht="25.5" customHeight="1" x14ac:dyDescent="0.25">
      <c r="B2" s="240" t="s">
        <v>125</v>
      </c>
      <c r="C2" s="240"/>
      <c r="D2" s="240"/>
      <c r="E2" s="240"/>
      <c r="F2" s="240"/>
      <c r="G2" s="240"/>
    </row>
    <row r="3" spans="2:7" ht="12.75" customHeight="1" x14ac:dyDescent="0.25"/>
    <row r="4" spans="2:7" s="22" customFormat="1" x14ac:dyDescent="0.25"/>
    <row r="5" spans="2:7" s="22" customFormat="1" x14ac:dyDescent="0.25"/>
    <row r="6" spans="2:7" s="22" customFormat="1" x14ac:dyDescent="0.25"/>
    <row r="7" spans="2:7" s="22" customFormat="1" x14ac:dyDescent="0.25"/>
    <row r="8" spans="2:7" s="22" customFormat="1" x14ac:dyDescent="0.25"/>
    <row r="9" spans="2:7" s="22" customFormat="1" x14ac:dyDescent="0.25"/>
    <row r="10" spans="2:7" s="22" customFormat="1" x14ac:dyDescent="0.25"/>
    <row r="11" spans="2:7" s="22" customFormat="1" x14ac:dyDescent="0.25"/>
    <row r="18" spans="2:7" ht="20.25" customHeight="1" x14ac:dyDescent="0.25"/>
    <row r="19" spans="2:7" ht="23.25" customHeight="1" x14ac:dyDescent="0.25">
      <c r="B19" s="354" t="s">
        <v>68</v>
      </c>
      <c r="C19" s="354"/>
      <c r="D19" s="354"/>
      <c r="E19" s="354"/>
      <c r="F19" s="354"/>
      <c r="G19" s="354"/>
    </row>
    <row r="20" spans="2:7" x14ac:dyDescent="0.25">
      <c r="B20" s="22"/>
      <c r="C20" s="26"/>
      <c r="D20" s="26"/>
      <c r="E20" s="22"/>
      <c r="F20" s="22"/>
      <c r="G20" s="22"/>
    </row>
    <row r="21" spans="2:7" s="22" customFormat="1" x14ac:dyDescent="0.25"/>
    <row r="22" spans="2:7" s="22" customFormat="1" ht="25.5" customHeight="1" x14ac:dyDescent="0.25"/>
    <row r="23" spans="2:7" s="22" customFormat="1" ht="25.5" customHeight="1" x14ac:dyDescent="0.25"/>
    <row r="24" spans="2:7" s="22" customFormat="1" x14ac:dyDescent="0.25"/>
    <row r="25" spans="2:7" s="22" customFormat="1" x14ac:dyDescent="0.25"/>
    <row r="26" spans="2:7" s="22" customFormat="1" x14ac:dyDescent="0.25"/>
    <row r="28" spans="2:7" s="22" customFormat="1" x14ac:dyDescent="0.25"/>
    <row r="33" spans="5:14" x14ac:dyDescent="0.25">
      <c r="E33" s="34"/>
      <c r="F33" s="22"/>
      <c r="M33" s="26"/>
      <c r="N33" s="34"/>
    </row>
    <row r="34" spans="5:14" x14ac:dyDescent="0.25">
      <c r="E34" s="22"/>
      <c r="F34" s="22"/>
      <c r="M34" s="26"/>
      <c r="N34" s="34"/>
    </row>
    <row r="35" spans="5:14" x14ac:dyDescent="0.25">
      <c r="E35" s="22"/>
      <c r="F35" s="22"/>
      <c r="M35" s="26"/>
      <c r="N35" s="34"/>
    </row>
    <row r="36" spans="5:14" x14ac:dyDescent="0.25">
      <c r="E36" s="34"/>
      <c r="L36" t="s">
        <v>22</v>
      </c>
      <c r="M36" s="26"/>
      <c r="N36" s="34"/>
    </row>
    <row r="37" spans="5:14" x14ac:dyDescent="0.25">
      <c r="E37" s="34"/>
      <c r="F37" s="22"/>
      <c r="M37" s="26"/>
      <c r="N37" s="34"/>
    </row>
    <row r="38" spans="5:14" x14ac:dyDescent="0.25">
      <c r="E38" s="34"/>
      <c r="M38" s="26"/>
      <c r="N38" s="34"/>
    </row>
    <row r="39" spans="5:14" x14ac:dyDescent="0.25">
      <c r="E39" s="34"/>
      <c r="M39" s="26"/>
      <c r="N39" s="34"/>
    </row>
    <row r="40" spans="5:14" x14ac:dyDescent="0.25">
      <c r="E40" s="34"/>
    </row>
  </sheetData>
  <mergeCells count="1">
    <mergeCell ref="B19:G19"/>
  </mergeCells>
  <pageMargins left="0.7" right="0.7" top="0.75" bottom="0.75" header="0.3" footer="0.3"/>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0"/>
  <sheetViews>
    <sheetView zoomScaleNormal="100" workbookViewId="0">
      <selection activeCell="H5" sqref="H5"/>
    </sheetView>
  </sheetViews>
  <sheetFormatPr baseColWidth="10" defaultRowHeight="15" x14ac:dyDescent="0.25"/>
  <cols>
    <col min="1" max="1" width="18.5703125" customWidth="1"/>
    <col min="4" max="4" width="10.42578125" customWidth="1"/>
    <col min="6" max="6" width="10.28515625" customWidth="1"/>
    <col min="7" max="7" width="15.140625" customWidth="1"/>
  </cols>
  <sheetData>
    <row r="3" spans="1:8" x14ac:dyDescent="0.25">
      <c r="A3" s="42" t="s">
        <v>83</v>
      </c>
    </row>
    <row r="4" spans="1:8" x14ac:dyDescent="0.25">
      <c r="A4" s="22"/>
      <c r="B4" s="53">
        <v>2011</v>
      </c>
      <c r="C4" s="53">
        <v>2012</v>
      </c>
      <c r="D4" s="53">
        <v>2013</v>
      </c>
      <c r="E4" s="141">
        <v>2014</v>
      </c>
      <c r="F4" s="141">
        <v>2015</v>
      </c>
      <c r="G4" s="141">
        <v>2016</v>
      </c>
    </row>
    <row r="5" spans="1:8" x14ac:dyDescent="0.25">
      <c r="A5" s="72" t="s">
        <v>71</v>
      </c>
      <c r="B5" s="76">
        <v>2848</v>
      </c>
      <c r="C5" s="76">
        <v>2502</v>
      </c>
      <c r="D5" s="54">
        <v>2019</v>
      </c>
      <c r="E5" s="194">
        <v>2656</v>
      </c>
      <c r="F5" s="194">
        <f>'[1]F 3.3-1 FPT général'!$E$25+'[1]F 3.3-1 FPT général'!$E$26</f>
        <v>2394</v>
      </c>
      <c r="G5" s="194">
        <f>41+2166</f>
        <v>2207</v>
      </c>
    </row>
    <row r="6" spans="1:8" x14ac:dyDescent="0.25">
      <c r="A6" s="72" t="s">
        <v>10</v>
      </c>
      <c r="B6" s="76">
        <v>5536</v>
      </c>
      <c r="C6" s="76">
        <v>4644</v>
      </c>
      <c r="D6" s="54">
        <v>5441</v>
      </c>
      <c r="E6" s="194">
        <v>4250</v>
      </c>
      <c r="F6" s="194">
        <f>'[1]F 3.3-1 FPT général'!$E$27</f>
        <v>4879</v>
      </c>
      <c r="G6" s="194">
        <f>3855</f>
        <v>3855</v>
      </c>
      <c r="H6" s="26"/>
    </row>
    <row r="7" spans="1:8" x14ac:dyDescent="0.25">
      <c r="A7" s="73" t="s">
        <v>97</v>
      </c>
      <c r="B7" s="74">
        <v>5251</v>
      </c>
      <c r="C7" s="75">
        <v>6375</v>
      </c>
      <c r="D7" s="54">
        <v>4950</v>
      </c>
      <c r="E7" s="194">
        <v>6592</v>
      </c>
      <c r="F7" s="194">
        <f>'[1]F 3.3-1 FPT général'!$E$28-'[1]F 3.3-1 FPT général'!$E$23-'[1]F 3.3-1 FPT général'!$E$13</f>
        <v>5907</v>
      </c>
      <c r="G7" s="194">
        <f>23050-(18412+1298)</f>
        <v>3340</v>
      </c>
    </row>
    <row r="8" spans="1:8" x14ac:dyDescent="0.25">
      <c r="A8" s="73" t="s">
        <v>99</v>
      </c>
      <c r="B8" s="75">
        <v>22862</v>
      </c>
      <c r="C8" s="74">
        <v>18643</v>
      </c>
      <c r="D8" s="54">
        <v>22235</v>
      </c>
      <c r="E8" s="194">
        <v>17189</v>
      </c>
      <c r="F8" s="194">
        <f>'[1]F 3.3-1 FPT général'!$E$13+'[1]F 3.3-1 FPT général'!$E$23</f>
        <v>18156</v>
      </c>
      <c r="G8" s="194">
        <f>(18412+1298)</f>
        <v>19710</v>
      </c>
    </row>
    <row r="9" spans="1:8" x14ac:dyDescent="0.25">
      <c r="B9" s="22"/>
      <c r="C9" s="22"/>
      <c r="D9" s="22"/>
      <c r="E9" s="26"/>
    </row>
    <row r="10" spans="1:8" x14ac:dyDescent="0.25">
      <c r="G10" s="238"/>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N31"/>
  <sheetViews>
    <sheetView workbookViewId="0">
      <selection activeCell="O20" sqref="O20"/>
    </sheetView>
  </sheetViews>
  <sheetFormatPr baseColWidth="10" defaultRowHeight="15" x14ac:dyDescent="0.25"/>
  <cols>
    <col min="1" max="1" width="4.5703125" customWidth="1"/>
    <col min="2" max="2" width="17.42578125" customWidth="1"/>
    <col min="11" max="12" width="7.28515625" customWidth="1"/>
    <col min="13" max="14" width="11.42578125" style="55"/>
  </cols>
  <sheetData>
    <row r="2" spans="2:12" ht="15" customHeight="1" x14ac:dyDescent="0.25">
      <c r="B2" s="240" t="s">
        <v>126</v>
      </c>
      <c r="C2" s="240"/>
      <c r="D2" s="240"/>
      <c r="E2" s="240"/>
      <c r="F2" s="240"/>
      <c r="G2" s="240"/>
      <c r="H2" s="240"/>
      <c r="I2" s="240"/>
      <c r="J2" s="22"/>
      <c r="K2" s="22"/>
    </row>
    <row r="3" spans="2:12" x14ac:dyDescent="0.25">
      <c r="B3" s="52"/>
      <c r="C3" s="22"/>
      <c r="D3" s="22"/>
      <c r="E3" s="22"/>
      <c r="F3" s="22"/>
      <c r="G3" s="22"/>
      <c r="H3" s="22"/>
      <c r="I3" s="22"/>
      <c r="J3" s="22"/>
      <c r="K3" s="22"/>
    </row>
    <row r="4" spans="2:12" x14ac:dyDescent="0.25">
      <c r="B4" s="22"/>
      <c r="C4" s="22"/>
      <c r="D4" s="22"/>
      <c r="E4" s="22"/>
      <c r="F4" s="22"/>
      <c r="G4" s="22"/>
      <c r="H4" s="22"/>
      <c r="I4" s="22"/>
      <c r="J4" s="22"/>
      <c r="K4" s="22"/>
    </row>
    <row r="5" spans="2:12" x14ac:dyDescent="0.25">
      <c r="B5" s="22"/>
      <c r="C5" s="22"/>
      <c r="D5" s="22"/>
      <c r="E5" s="22"/>
      <c r="F5" s="22"/>
      <c r="G5" s="22"/>
      <c r="H5" s="22"/>
      <c r="I5" s="22"/>
      <c r="J5" s="22"/>
      <c r="K5" s="22"/>
    </row>
    <row r="6" spans="2:12" x14ac:dyDescent="0.25">
      <c r="B6" s="22"/>
      <c r="C6" s="22"/>
      <c r="D6" s="22"/>
      <c r="E6" s="22"/>
      <c r="F6" s="22"/>
      <c r="G6" s="22"/>
      <c r="H6" s="22"/>
      <c r="I6" s="22"/>
      <c r="J6" s="22"/>
      <c r="K6" s="22"/>
    </row>
    <row r="7" spans="2:12" x14ac:dyDescent="0.25">
      <c r="B7" s="22"/>
      <c r="C7" s="22"/>
      <c r="D7" s="22"/>
      <c r="E7" s="22"/>
      <c r="F7" s="22"/>
      <c r="G7" s="22"/>
      <c r="H7" s="22"/>
      <c r="I7" s="22"/>
      <c r="J7" s="22"/>
      <c r="K7" s="22"/>
    </row>
    <row r="8" spans="2:12" x14ac:dyDescent="0.25">
      <c r="B8" s="22"/>
      <c r="C8" s="22"/>
      <c r="D8" s="22"/>
      <c r="E8" s="22"/>
      <c r="F8" s="22"/>
      <c r="G8" s="22"/>
      <c r="H8" s="22"/>
      <c r="I8" s="22"/>
      <c r="J8" s="22"/>
      <c r="K8" s="22"/>
    </row>
    <row r="9" spans="2:12" x14ac:dyDescent="0.25">
      <c r="B9" s="22"/>
      <c r="C9" s="22"/>
      <c r="D9" s="22"/>
      <c r="E9" s="22"/>
      <c r="F9" s="22"/>
      <c r="H9" s="22"/>
      <c r="I9" s="22"/>
      <c r="J9" s="22"/>
      <c r="K9" s="22"/>
    </row>
    <row r="10" spans="2:12" x14ac:dyDescent="0.25">
      <c r="B10" s="22"/>
      <c r="C10" s="22"/>
      <c r="D10" s="22"/>
      <c r="E10" s="22"/>
      <c r="F10" s="22"/>
      <c r="G10" s="22"/>
      <c r="H10" s="22"/>
      <c r="I10" s="22"/>
      <c r="J10" s="22"/>
      <c r="K10" s="22"/>
    </row>
    <row r="11" spans="2:12" x14ac:dyDescent="0.25">
      <c r="B11" s="22"/>
      <c r="C11" s="22"/>
      <c r="D11" s="22"/>
      <c r="E11" s="22"/>
      <c r="F11" s="22"/>
      <c r="G11" s="22"/>
      <c r="H11" s="22"/>
      <c r="I11" s="22"/>
      <c r="J11" s="22"/>
      <c r="K11" s="22"/>
    </row>
    <row r="12" spans="2:12" x14ac:dyDescent="0.25">
      <c r="B12" s="22"/>
      <c r="C12" s="22"/>
      <c r="D12" s="22"/>
      <c r="E12" s="22"/>
      <c r="F12" s="22"/>
      <c r="G12" s="22"/>
      <c r="H12" s="22"/>
      <c r="I12" s="22"/>
      <c r="J12" s="22"/>
      <c r="K12" s="22"/>
    </row>
    <row r="13" spans="2:12" x14ac:dyDescent="0.25">
      <c r="B13" s="22"/>
      <c r="C13" s="22"/>
      <c r="D13" s="22"/>
      <c r="E13" s="22"/>
      <c r="F13" s="22"/>
      <c r="G13" s="22"/>
      <c r="H13" s="22"/>
      <c r="I13" s="22"/>
      <c r="J13" s="22"/>
      <c r="K13" s="22"/>
    </row>
    <row r="14" spans="2:12" x14ac:dyDescent="0.25">
      <c r="B14" s="22"/>
      <c r="C14" s="22"/>
      <c r="D14" s="22"/>
      <c r="E14" s="22"/>
      <c r="F14" s="22"/>
      <c r="G14" s="22"/>
      <c r="H14" s="22"/>
      <c r="I14" s="22"/>
      <c r="J14" s="22"/>
      <c r="K14" s="22"/>
      <c r="L14" s="22"/>
    </row>
    <row r="15" spans="2:12" x14ac:dyDescent="0.25">
      <c r="B15" s="22"/>
      <c r="C15" s="22"/>
      <c r="D15" s="22"/>
      <c r="E15" s="22"/>
      <c r="F15" s="22"/>
      <c r="G15" s="22"/>
      <c r="H15" s="22"/>
      <c r="I15" s="22"/>
      <c r="J15" s="22"/>
      <c r="K15" s="22"/>
      <c r="L15" s="22"/>
    </row>
    <row r="16" spans="2:12" x14ac:dyDescent="0.25">
      <c r="B16" s="22"/>
      <c r="C16" s="22"/>
      <c r="D16" s="22"/>
      <c r="E16" s="22"/>
      <c r="F16" s="22"/>
      <c r="G16" s="22"/>
      <c r="H16" s="22"/>
      <c r="I16" s="22"/>
      <c r="J16" s="22"/>
      <c r="K16" s="22"/>
      <c r="L16" s="34"/>
    </row>
    <row r="17" spans="2:13" x14ac:dyDescent="0.25">
      <c r="B17" s="22"/>
      <c r="C17" s="22"/>
      <c r="D17" s="22"/>
      <c r="E17" s="22"/>
      <c r="F17" s="22"/>
      <c r="G17" s="22"/>
      <c r="H17" s="22"/>
      <c r="I17" s="22"/>
    </row>
    <row r="18" spans="2:13" ht="10.5" customHeight="1" x14ac:dyDescent="0.25">
      <c r="B18" s="22"/>
      <c r="C18" s="22"/>
      <c r="D18" s="22"/>
      <c r="E18" s="22"/>
      <c r="F18" s="22"/>
      <c r="G18" s="22"/>
      <c r="H18" s="22"/>
      <c r="I18" s="22"/>
    </row>
    <row r="19" spans="2:13" ht="22.5" customHeight="1" x14ac:dyDescent="0.25">
      <c r="B19" s="354" t="s">
        <v>68</v>
      </c>
      <c r="C19" s="354"/>
      <c r="D19" s="354"/>
      <c r="E19" s="354"/>
      <c r="F19" s="354"/>
      <c r="G19" s="354"/>
      <c r="H19" s="354"/>
      <c r="I19" s="354"/>
      <c r="J19" s="22"/>
      <c r="K19" s="22"/>
      <c r="L19" s="34"/>
    </row>
    <row r="20" spans="2:13" x14ac:dyDescent="0.25">
      <c r="B20" s="111" t="s">
        <v>62</v>
      </c>
      <c r="C20" s="22"/>
      <c r="D20" s="22"/>
      <c r="E20" s="22"/>
      <c r="F20" s="22"/>
      <c r="G20" s="22"/>
      <c r="H20" s="22"/>
      <c r="I20" s="22"/>
      <c r="J20" s="22"/>
      <c r="K20" s="22"/>
      <c r="L20" s="34"/>
    </row>
    <row r="21" spans="2:13" x14ac:dyDescent="0.25">
      <c r="B21" s="22"/>
      <c r="C21" s="22"/>
      <c r="D21" s="22"/>
      <c r="E21" s="22"/>
      <c r="F21" s="22"/>
      <c r="G21" s="22"/>
      <c r="H21" s="22"/>
      <c r="I21" s="22"/>
    </row>
    <row r="27" spans="2:13" x14ac:dyDescent="0.25">
      <c r="J27" s="22"/>
      <c r="K27" s="42"/>
      <c r="L27" s="42"/>
      <c r="M27" s="56"/>
    </row>
    <row r="28" spans="2:13" x14ac:dyDescent="0.25">
      <c r="J28" s="22"/>
      <c r="K28" s="22"/>
    </row>
    <row r="31" spans="2:13" x14ac:dyDescent="0.25">
      <c r="J31" t="s">
        <v>22</v>
      </c>
    </row>
  </sheetData>
  <mergeCells count="1">
    <mergeCell ref="B19:I19"/>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17"/>
  <sheetViews>
    <sheetView workbookViewId="0">
      <selection activeCell="N11" sqref="N11:N14"/>
    </sheetView>
  </sheetViews>
  <sheetFormatPr baseColWidth="10" defaultRowHeight="15" x14ac:dyDescent="0.25"/>
  <cols>
    <col min="1" max="1" width="2.85546875" customWidth="1"/>
    <col min="2" max="2" width="35" customWidth="1"/>
  </cols>
  <sheetData>
    <row r="3" spans="2:15" x14ac:dyDescent="0.25">
      <c r="B3" s="111" t="s">
        <v>105</v>
      </c>
    </row>
    <row r="4" spans="2:15" x14ac:dyDescent="0.25">
      <c r="B4" s="209"/>
      <c r="C4" s="189">
        <v>2004</v>
      </c>
      <c r="D4" s="189">
        <v>2005</v>
      </c>
      <c r="E4" s="189">
        <v>2006</v>
      </c>
      <c r="F4" s="189">
        <v>2007</v>
      </c>
      <c r="G4" s="189">
        <v>2008</v>
      </c>
      <c r="H4" s="189">
        <v>2009</v>
      </c>
      <c r="I4" s="189">
        <v>2010</v>
      </c>
      <c r="J4" s="189">
        <v>2011</v>
      </c>
      <c r="K4" s="189">
        <v>2012</v>
      </c>
      <c r="L4" s="189">
        <v>2013</v>
      </c>
      <c r="M4" s="43">
        <v>2014</v>
      </c>
      <c r="N4" s="224">
        <v>2015</v>
      </c>
      <c r="O4" s="209">
        <v>2016</v>
      </c>
    </row>
    <row r="5" spans="2:15" x14ac:dyDescent="0.25">
      <c r="B5" s="212" t="s">
        <v>93</v>
      </c>
      <c r="C5" s="213">
        <v>6676</v>
      </c>
      <c r="D5" s="213">
        <v>6148</v>
      </c>
      <c r="E5" s="213">
        <v>2756</v>
      </c>
      <c r="F5" s="213">
        <v>2537</v>
      </c>
      <c r="G5" s="213">
        <v>3542</v>
      </c>
      <c r="H5" s="213">
        <v>3131</v>
      </c>
      <c r="I5" s="213">
        <v>3428</v>
      </c>
      <c r="J5" s="213">
        <v>2303</v>
      </c>
      <c r="K5" s="213">
        <v>2128</v>
      </c>
      <c r="L5" s="213">
        <v>1995</v>
      </c>
      <c r="M5" s="211">
        <v>3262</v>
      </c>
      <c r="N5" s="214">
        <v>3325</v>
      </c>
      <c r="O5" s="319">
        <v>4137</v>
      </c>
    </row>
    <row r="6" spans="2:15" x14ac:dyDescent="0.25">
      <c r="B6" s="212" t="s">
        <v>94</v>
      </c>
      <c r="C6" s="213">
        <v>2908</v>
      </c>
      <c r="D6" s="213">
        <v>2878</v>
      </c>
      <c r="E6" s="213">
        <v>194</v>
      </c>
      <c r="F6" s="213">
        <v>616</v>
      </c>
      <c r="G6" s="213">
        <v>1884</v>
      </c>
      <c r="H6" s="213">
        <v>1114</v>
      </c>
      <c r="I6" s="213">
        <v>1243</v>
      </c>
      <c r="J6" s="213">
        <v>1168</v>
      </c>
      <c r="K6" s="213">
        <v>1118</v>
      </c>
      <c r="L6" s="213">
        <v>1049</v>
      </c>
      <c r="M6" s="211">
        <v>1225</v>
      </c>
      <c r="N6" s="235">
        <v>566</v>
      </c>
      <c r="O6" s="318">
        <v>973</v>
      </c>
    </row>
    <row r="7" spans="2:15" x14ac:dyDescent="0.25">
      <c r="B7" s="210" t="s">
        <v>49</v>
      </c>
      <c r="C7" s="211"/>
      <c r="D7" s="211">
        <v>80</v>
      </c>
      <c r="E7" s="211">
        <v>413</v>
      </c>
      <c r="F7" s="211">
        <v>266</v>
      </c>
      <c r="G7" s="211">
        <v>688</v>
      </c>
      <c r="H7" s="211">
        <v>564</v>
      </c>
      <c r="I7" s="211">
        <v>397</v>
      </c>
      <c r="J7" s="211">
        <v>374</v>
      </c>
      <c r="K7" s="211">
        <v>364</v>
      </c>
      <c r="L7" s="211">
        <v>291</v>
      </c>
      <c r="M7" s="211">
        <v>274</v>
      </c>
      <c r="N7" s="235">
        <v>311</v>
      </c>
      <c r="O7" s="319">
        <v>324</v>
      </c>
    </row>
    <row r="8" spans="2:15" x14ac:dyDescent="0.25">
      <c r="M8" s="26"/>
    </row>
    <row r="9" spans="2:15" x14ac:dyDescent="0.25">
      <c r="N9" s="26"/>
    </row>
    <row r="10" spans="2:15" x14ac:dyDescent="0.25">
      <c r="B10" s="22"/>
      <c r="C10" s="22"/>
      <c r="D10" s="22"/>
      <c r="E10" s="22"/>
      <c r="F10" s="22"/>
      <c r="G10" s="22"/>
      <c r="H10" s="22"/>
      <c r="I10" s="22"/>
      <c r="J10" s="22"/>
      <c r="K10" s="22"/>
      <c r="L10" s="22"/>
      <c r="M10" s="22"/>
      <c r="N10" s="26"/>
    </row>
    <row r="11" spans="2:15" x14ac:dyDescent="0.25">
      <c r="B11" s="22"/>
      <c r="C11" s="22"/>
      <c r="D11" s="22"/>
      <c r="E11" s="22"/>
      <c r="F11" s="22"/>
      <c r="G11" s="22"/>
      <c r="H11" s="22"/>
      <c r="I11" s="22"/>
      <c r="J11" s="22"/>
      <c r="K11" s="22"/>
      <c r="L11" s="22"/>
      <c r="M11" s="26"/>
      <c r="N11" s="26"/>
    </row>
    <row r="12" spans="2:15" x14ac:dyDescent="0.25">
      <c r="B12" s="22"/>
      <c r="C12" s="22"/>
      <c r="D12" s="22"/>
      <c r="E12" s="22"/>
      <c r="F12" s="22"/>
      <c r="G12" s="22"/>
      <c r="H12" s="22"/>
      <c r="I12" s="22"/>
      <c r="J12" s="22"/>
      <c r="K12" s="22"/>
      <c r="L12" s="22"/>
      <c r="M12" s="26"/>
      <c r="N12" s="26"/>
    </row>
    <row r="13" spans="2:15" x14ac:dyDescent="0.25">
      <c r="B13" s="281"/>
      <c r="C13" s="281"/>
      <c r="D13" s="281"/>
      <c r="E13" s="281"/>
      <c r="F13" s="281"/>
      <c r="G13" s="281"/>
      <c r="H13" s="281"/>
      <c r="I13" s="281"/>
      <c r="J13" s="281"/>
      <c r="K13" s="281"/>
      <c r="L13" s="281"/>
      <c r="M13" s="281"/>
      <c r="N13" s="281"/>
    </row>
    <row r="14" spans="2:15" x14ac:dyDescent="0.25">
      <c r="B14" s="22"/>
      <c r="C14" s="22"/>
      <c r="D14" s="22"/>
      <c r="E14" s="22"/>
      <c r="F14" s="22"/>
      <c r="G14" s="33"/>
      <c r="H14" s="22"/>
      <c r="I14" s="22"/>
      <c r="J14" s="22"/>
      <c r="K14" s="22"/>
      <c r="L14" s="22"/>
      <c r="M14" s="22"/>
      <c r="N14" s="22"/>
    </row>
    <row r="15" spans="2:15" x14ac:dyDescent="0.25">
      <c r="B15" s="22"/>
      <c r="C15" s="22"/>
      <c r="D15" s="22"/>
      <c r="E15" s="22"/>
      <c r="F15" s="22"/>
      <c r="G15" s="33"/>
      <c r="H15" s="22"/>
      <c r="I15" s="22"/>
      <c r="J15" s="22"/>
      <c r="K15" s="22"/>
      <c r="L15" s="22"/>
      <c r="M15" s="22"/>
      <c r="N15" s="22"/>
    </row>
    <row r="16" spans="2:15" x14ac:dyDescent="0.25">
      <c r="B16" s="22"/>
      <c r="C16" s="22"/>
      <c r="D16" s="22"/>
      <c r="E16" s="22"/>
      <c r="F16" s="22"/>
      <c r="G16" s="33"/>
      <c r="H16" s="22"/>
      <c r="I16" s="22"/>
      <c r="J16" s="22"/>
      <c r="K16" s="22"/>
      <c r="L16" s="22"/>
      <c r="M16" s="22"/>
      <c r="N16" s="22"/>
    </row>
    <row r="17" spans="7:7" x14ac:dyDescent="0.25">
      <c r="G17" s="33"/>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6"/>
  <sheetViews>
    <sheetView zoomScaleNormal="100" workbookViewId="0">
      <selection activeCell="U37" sqref="U37"/>
    </sheetView>
  </sheetViews>
  <sheetFormatPr baseColWidth="10" defaultRowHeight="15" x14ac:dyDescent="0.25"/>
  <cols>
    <col min="1" max="1" width="2.7109375" customWidth="1"/>
    <col min="5" max="5" width="11.28515625" customWidth="1"/>
    <col min="6" max="6" width="11.28515625" style="22" customWidth="1"/>
    <col min="7" max="7" width="10.140625" customWidth="1"/>
    <col min="11" max="11" width="5.140625" customWidth="1"/>
    <col min="13" max="13" width="4.28515625" customWidth="1"/>
  </cols>
  <sheetData>
    <row r="2" spans="2:12" x14ac:dyDescent="0.25">
      <c r="B2" t="s">
        <v>84</v>
      </c>
    </row>
    <row r="3" spans="2:12" s="35" customFormat="1" ht="34.5" customHeight="1" x14ac:dyDescent="0.25">
      <c r="D3" s="109" t="s">
        <v>128</v>
      </c>
      <c r="E3" s="41" t="s">
        <v>129</v>
      </c>
      <c r="F3" s="41"/>
      <c r="G3" s="41"/>
      <c r="H3" s="109"/>
      <c r="I3" s="109"/>
      <c r="J3" s="109"/>
      <c r="K3" s="107"/>
      <c r="L3" s="107"/>
    </row>
    <row r="4" spans="2:12" s="35" customFormat="1" x14ac:dyDescent="0.25">
      <c r="B4" s="385" t="s">
        <v>9</v>
      </c>
      <c r="C4" s="106">
        <v>2011</v>
      </c>
      <c r="D4" s="106">
        <v>6.2</v>
      </c>
      <c r="E4" s="106">
        <v>13.6</v>
      </c>
      <c r="F4" s="106"/>
      <c r="H4" s="96"/>
    </row>
    <row r="5" spans="2:12" s="35" customFormat="1" x14ac:dyDescent="0.25">
      <c r="B5" s="385"/>
      <c r="C5" s="106">
        <v>2012</v>
      </c>
      <c r="D5" s="108">
        <v>7</v>
      </c>
      <c r="E5" s="106">
        <v>18.3</v>
      </c>
      <c r="F5" s="106"/>
      <c r="H5" s="96"/>
      <c r="L5" s="96"/>
    </row>
    <row r="6" spans="2:12" s="35" customFormat="1" x14ac:dyDescent="0.25">
      <c r="B6" s="385"/>
      <c r="C6" s="106">
        <v>2013</v>
      </c>
      <c r="D6" s="106">
        <v>3.9</v>
      </c>
      <c r="E6" s="110">
        <v>8.5</v>
      </c>
      <c r="F6" s="110"/>
      <c r="H6" s="96"/>
      <c r="L6" s="96"/>
    </row>
    <row r="7" spans="2:12" s="35" customFormat="1" x14ac:dyDescent="0.25">
      <c r="B7" s="385"/>
      <c r="C7" s="106">
        <v>2014</v>
      </c>
      <c r="D7" s="106">
        <v>6.3</v>
      </c>
      <c r="E7" s="110">
        <v>8.1</v>
      </c>
      <c r="F7" s="110"/>
      <c r="L7" s="96"/>
    </row>
    <row r="8" spans="2:12" s="35" customFormat="1" x14ac:dyDescent="0.25">
      <c r="B8" s="385"/>
      <c r="C8" s="106">
        <v>2015</v>
      </c>
      <c r="D8" s="108">
        <v>3.6410590277777777</v>
      </c>
      <c r="E8" s="234">
        <v>9.7666666666666675</v>
      </c>
      <c r="F8" s="110"/>
      <c r="L8" s="96"/>
    </row>
    <row r="9" spans="2:12" s="35" customFormat="1" x14ac:dyDescent="0.25">
      <c r="B9" s="385"/>
      <c r="C9" s="106">
        <v>2016</v>
      </c>
      <c r="D9" s="108">
        <v>6.5</v>
      </c>
      <c r="E9" s="234">
        <v>9.1999999999999993</v>
      </c>
      <c r="F9" s="110"/>
      <c r="L9" s="96"/>
    </row>
    <row r="10" spans="2:12" s="35" customFormat="1" x14ac:dyDescent="0.25">
      <c r="B10" s="385" t="s">
        <v>10</v>
      </c>
      <c r="C10" s="106">
        <v>2011</v>
      </c>
      <c r="D10" s="108">
        <v>6</v>
      </c>
      <c r="E10" s="106">
        <v>9.9</v>
      </c>
      <c r="F10" s="106"/>
      <c r="G10" s="97"/>
      <c r="L10" s="96"/>
    </row>
    <row r="11" spans="2:12" s="35" customFormat="1" x14ac:dyDescent="0.25">
      <c r="B11" s="385"/>
      <c r="C11" s="106">
        <v>2012</v>
      </c>
      <c r="D11" s="106">
        <v>4.5999999999999996</v>
      </c>
      <c r="E11" s="106">
        <v>8.3000000000000007</v>
      </c>
      <c r="F11" s="106"/>
      <c r="G11" s="94"/>
      <c r="L11" s="96"/>
    </row>
    <row r="12" spans="2:12" s="35" customFormat="1" x14ac:dyDescent="0.25">
      <c r="B12" s="385"/>
      <c r="C12" s="106">
        <v>2013</v>
      </c>
      <c r="D12" s="106">
        <v>6.1</v>
      </c>
      <c r="E12" s="110">
        <v>16.899999999999999</v>
      </c>
      <c r="F12" s="110"/>
      <c r="G12" s="94"/>
      <c r="L12" s="95"/>
    </row>
    <row r="13" spans="2:12" s="35" customFormat="1" x14ac:dyDescent="0.25">
      <c r="B13" s="385"/>
      <c r="C13" s="106">
        <v>2014</v>
      </c>
      <c r="D13" s="108">
        <v>5</v>
      </c>
      <c r="E13" s="110">
        <v>12.2</v>
      </c>
      <c r="F13" s="110"/>
      <c r="G13" s="94"/>
      <c r="L13" s="95"/>
    </row>
    <row r="14" spans="2:12" s="35" customFormat="1" x14ac:dyDescent="0.25">
      <c r="B14" s="385"/>
      <c r="C14" s="106">
        <v>2015</v>
      </c>
      <c r="D14" s="108">
        <v>5.86131544785807</v>
      </c>
      <c r="E14" s="234">
        <v>11.988326848249027</v>
      </c>
      <c r="F14" s="110"/>
      <c r="G14" s="94"/>
      <c r="L14" s="95"/>
    </row>
    <row r="15" spans="2:12" s="35" customFormat="1" x14ac:dyDescent="0.25">
      <c r="B15" s="385"/>
      <c r="C15" s="106">
        <v>2016</v>
      </c>
      <c r="D15" s="108">
        <v>5</v>
      </c>
      <c r="E15" s="234">
        <v>12.1</v>
      </c>
      <c r="F15" s="110"/>
      <c r="G15" s="94"/>
      <c r="L15" s="95"/>
    </row>
    <row r="16" spans="2:12" s="35" customFormat="1" ht="15" customHeight="1" x14ac:dyDescent="0.25">
      <c r="B16" s="385" t="s">
        <v>33</v>
      </c>
      <c r="C16" s="106">
        <v>2011</v>
      </c>
      <c r="D16" s="106">
        <v>6.6</v>
      </c>
      <c r="E16" s="106">
        <v>5.5</v>
      </c>
      <c r="F16" s="106"/>
      <c r="G16" s="97"/>
      <c r="L16" s="96"/>
    </row>
    <row r="17" spans="2:12" s="35" customFormat="1" x14ac:dyDescent="0.25">
      <c r="B17" s="385"/>
      <c r="C17" s="106">
        <v>2012</v>
      </c>
      <c r="D17" s="106">
        <v>6.7</v>
      </c>
      <c r="E17" s="106">
        <v>9.9</v>
      </c>
      <c r="F17" s="106"/>
      <c r="G17" s="100"/>
      <c r="H17" s="97"/>
      <c r="I17" s="101"/>
      <c r="J17" s="100"/>
      <c r="L17" s="100"/>
    </row>
    <row r="18" spans="2:12" s="35" customFormat="1" x14ac:dyDescent="0.25">
      <c r="B18" s="385"/>
      <c r="C18" s="106">
        <v>2013</v>
      </c>
      <c r="D18" s="106">
        <v>6.6</v>
      </c>
      <c r="E18" s="110">
        <v>8.1</v>
      </c>
      <c r="F18" s="110"/>
      <c r="G18" s="94"/>
      <c r="H18" s="94"/>
      <c r="I18" s="143"/>
      <c r="J18" s="142"/>
      <c r="K18" s="89"/>
      <c r="L18" s="96"/>
    </row>
    <row r="19" spans="2:12" s="35" customFormat="1" x14ac:dyDescent="0.25">
      <c r="B19" s="385"/>
      <c r="C19" s="110">
        <v>2014</v>
      </c>
      <c r="D19" s="110">
        <v>7.3</v>
      </c>
      <c r="E19" s="110">
        <v>7.1</v>
      </c>
      <c r="F19" s="96"/>
    </row>
    <row r="20" spans="2:12" s="35" customFormat="1" x14ac:dyDescent="0.25">
      <c r="B20" s="385"/>
      <c r="C20" s="106">
        <v>2015</v>
      </c>
      <c r="D20" s="234">
        <v>6.7715717201707184</v>
      </c>
      <c r="E20" s="234">
        <v>8.218146718146718</v>
      </c>
    </row>
    <row r="21" spans="2:12" s="35" customFormat="1" x14ac:dyDescent="0.25">
      <c r="B21" s="385"/>
      <c r="C21" s="106">
        <v>2016</v>
      </c>
      <c r="D21" s="106">
        <v>9.6</v>
      </c>
      <c r="E21" s="106">
        <v>13.5</v>
      </c>
      <c r="F21" s="122"/>
      <c r="G21" s="386"/>
      <c r="H21" s="386"/>
      <c r="I21" s="386"/>
      <c r="J21" s="386"/>
      <c r="K21" s="386"/>
      <c r="L21" s="386"/>
    </row>
    <row r="22" spans="2:12" s="35" customFormat="1" x14ac:dyDescent="0.25"/>
    <row r="23" spans="2:12" s="35" customFormat="1" x14ac:dyDescent="0.25">
      <c r="B23" s="89"/>
      <c r="C23" s="89"/>
      <c r="D23" s="89"/>
      <c r="E23" s="95"/>
      <c r="F23" s="95"/>
      <c r="G23" s="94"/>
      <c r="H23" s="94"/>
      <c r="I23" s="95"/>
      <c r="J23" s="89"/>
      <c r="K23" s="89"/>
      <c r="L23" s="95"/>
    </row>
    <row r="24" spans="2:12" s="35" customFormat="1" x14ac:dyDescent="0.25">
      <c r="B24" s="93"/>
      <c r="G24" s="97"/>
      <c r="H24" s="97"/>
      <c r="I24" s="96"/>
      <c r="J24" s="96"/>
      <c r="K24" s="96"/>
      <c r="L24" s="96"/>
    </row>
    <row r="25" spans="2:12" s="35" customFormat="1" x14ac:dyDescent="0.25">
      <c r="B25" s="93"/>
      <c r="C25" s="98"/>
      <c r="D25" s="98"/>
      <c r="E25" s="99"/>
      <c r="F25" s="99"/>
      <c r="G25" s="97"/>
      <c r="H25" s="97"/>
      <c r="I25" s="96"/>
      <c r="L25" s="96"/>
    </row>
    <row r="26" spans="2:12" s="35" customFormat="1" x14ac:dyDescent="0.25">
      <c r="B26" s="89"/>
      <c r="C26" s="89"/>
      <c r="D26" s="89"/>
      <c r="E26" s="95"/>
      <c r="F26" s="95"/>
      <c r="G26" s="94"/>
      <c r="H26" s="94"/>
      <c r="I26" s="95"/>
      <c r="J26" s="89"/>
      <c r="K26" s="89"/>
      <c r="L26" s="95"/>
    </row>
    <row r="27" spans="2:12" s="35" customFormat="1" x14ac:dyDescent="0.25">
      <c r="B27" s="89"/>
      <c r="C27" s="89"/>
      <c r="D27" s="89"/>
      <c r="E27" s="95"/>
      <c r="F27" s="95"/>
      <c r="G27" s="94"/>
      <c r="H27" s="94"/>
      <c r="I27" s="95"/>
      <c r="L27" s="96"/>
    </row>
    <row r="28" spans="2:12" s="35" customFormat="1" x14ac:dyDescent="0.25">
      <c r="B28" s="93"/>
      <c r="E28" s="96"/>
      <c r="F28" s="96"/>
      <c r="G28" s="97"/>
      <c r="H28" s="97"/>
      <c r="I28" s="96"/>
      <c r="L28" s="96"/>
    </row>
    <row r="29" spans="2:12" s="35" customFormat="1" x14ac:dyDescent="0.25">
      <c r="B29" s="93"/>
      <c r="E29" s="96"/>
      <c r="F29" s="96"/>
      <c r="G29" s="97"/>
      <c r="H29" s="97"/>
      <c r="I29" s="96"/>
      <c r="L29" s="96"/>
    </row>
    <row r="30" spans="2:12" s="35" customFormat="1" x14ac:dyDescent="0.25">
      <c r="B30" s="325" t="s">
        <v>84</v>
      </c>
      <c r="C30" s="325"/>
      <c r="D30" s="325"/>
      <c r="E30" s="325"/>
      <c r="F30" s="95"/>
      <c r="G30" s="94"/>
      <c r="H30" s="94"/>
      <c r="I30" s="95"/>
      <c r="J30" s="89"/>
      <c r="K30" s="89"/>
      <c r="L30" s="95"/>
    </row>
    <row r="31" spans="2:12" s="35" customFormat="1" ht="57" x14ac:dyDescent="0.25">
      <c r="D31" s="109" t="s">
        <v>128</v>
      </c>
      <c r="E31" s="41" t="s">
        <v>129</v>
      </c>
    </row>
    <row r="32" spans="2:12" s="35" customFormat="1" x14ac:dyDescent="0.25">
      <c r="B32" s="385" t="s">
        <v>9</v>
      </c>
      <c r="C32" s="106">
        <v>2012</v>
      </c>
      <c r="D32" s="108">
        <v>7</v>
      </c>
      <c r="E32" s="106">
        <v>18.3</v>
      </c>
      <c r="F32" s="96"/>
      <c r="G32" s="97"/>
      <c r="H32" s="97"/>
      <c r="I32" s="102"/>
    </row>
    <row r="33" spans="2:12" s="35" customFormat="1" x14ac:dyDescent="0.25">
      <c r="B33" s="385"/>
      <c r="C33" s="106">
        <v>2013</v>
      </c>
      <c r="D33" s="106">
        <v>3.9</v>
      </c>
      <c r="E33" s="110">
        <v>8.5</v>
      </c>
      <c r="H33" s="97"/>
    </row>
    <row r="34" spans="2:12" s="35" customFormat="1" x14ac:dyDescent="0.25">
      <c r="B34" s="385"/>
      <c r="C34" s="106">
        <v>2014</v>
      </c>
      <c r="D34" s="106">
        <v>6.3</v>
      </c>
      <c r="E34" s="110">
        <v>8.1</v>
      </c>
    </row>
    <row r="35" spans="2:12" s="35" customFormat="1" x14ac:dyDescent="0.25">
      <c r="B35" s="385"/>
      <c r="C35" s="106">
        <v>2015</v>
      </c>
      <c r="D35" s="108">
        <v>3.6410590277777777</v>
      </c>
      <c r="E35" s="234">
        <v>9.7666666666666675</v>
      </c>
      <c r="L35" s="96"/>
    </row>
    <row r="36" spans="2:12" s="35" customFormat="1" x14ac:dyDescent="0.25">
      <c r="B36" s="385"/>
      <c r="C36" s="106">
        <v>2016</v>
      </c>
      <c r="D36" s="108">
        <v>6.5</v>
      </c>
      <c r="E36" s="234">
        <v>9.1999999999999993</v>
      </c>
    </row>
    <row r="37" spans="2:12" x14ac:dyDescent="0.25">
      <c r="B37" s="385" t="s">
        <v>10</v>
      </c>
      <c r="C37" s="106">
        <v>2012</v>
      </c>
      <c r="D37" s="106">
        <v>4.5999999999999996</v>
      </c>
      <c r="E37" s="106">
        <v>8.3000000000000007</v>
      </c>
    </row>
    <row r="38" spans="2:12" x14ac:dyDescent="0.25">
      <c r="B38" s="385"/>
      <c r="C38" s="106">
        <v>2013</v>
      </c>
      <c r="D38" s="106">
        <v>6.1</v>
      </c>
      <c r="E38" s="110">
        <v>16.899999999999999</v>
      </c>
    </row>
    <row r="39" spans="2:12" x14ac:dyDescent="0.25">
      <c r="B39" s="385"/>
      <c r="C39" s="106">
        <v>2014</v>
      </c>
      <c r="D39" s="108">
        <v>5</v>
      </c>
      <c r="E39" s="110">
        <v>12.2</v>
      </c>
    </row>
    <row r="40" spans="2:12" x14ac:dyDescent="0.25">
      <c r="B40" s="385"/>
      <c r="C40" s="106">
        <v>2015</v>
      </c>
      <c r="D40" s="108">
        <v>5.86131544785807</v>
      </c>
      <c r="E40" s="234">
        <v>11.988326848249027</v>
      </c>
    </row>
    <row r="41" spans="2:12" x14ac:dyDescent="0.25">
      <c r="B41" s="385"/>
      <c r="C41" s="106">
        <v>2016</v>
      </c>
      <c r="D41" s="108">
        <v>5</v>
      </c>
      <c r="E41" s="234">
        <v>12.1</v>
      </c>
    </row>
    <row r="42" spans="2:12" x14ac:dyDescent="0.25">
      <c r="B42" s="385" t="s">
        <v>11</v>
      </c>
      <c r="C42" s="106">
        <v>2012</v>
      </c>
      <c r="D42" s="106">
        <v>6.7</v>
      </c>
      <c r="E42" s="106">
        <v>9.9</v>
      </c>
    </row>
    <row r="43" spans="2:12" x14ac:dyDescent="0.25">
      <c r="B43" s="385"/>
      <c r="C43" s="106">
        <v>2013</v>
      </c>
      <c r="D43" s="106">
        <v>6.6</v>
      </c>
      <c r="E43" s="110">
        <v>8.1</v>
      </c>
    </row>
    <row r="44" spans="2:12" x14ac:dyDescent="0.25">
      <c r="B44" s="385"/>
      <c r="C44" s="110">
        <v>2014</v>
      </c>
      <c r="D44" s="110">
        <v>7.3</v>
      </c>
      <c r="E44" s="110">
        <v>7.1</v>
      </c>
    </row>
    <row r="45" spans="2:12" x14ac:dyDescent="0.25">
      <c r="B45" s="385"/>
      <c r="C45" s="106">
        <v>2015</v>
      </c>
      <c r="D45" s="234">
        <v>6.7715717201707184</v>
      </c>
      <c r="E45" s="234">
        <v>8.218146718146718</v>
      </c>
    </row>
    <row r="46" spans="2:12" x14ac:dyDescent="0.25">
      <c r="B46" s="385"/>
      <c r="C46" s="106">
        <v>2016</v>
      </c>
      <c r="D46" s="106">
        <v>9.6</v>
      </c>
      <c r="E46" s="106">
        <v>13.5</v>
      </c>
    </row>
  </sheetData>
  <mergeCells count="8">
    <mergeCell ref="B42:B46"/>
    <mergeCell ref="J21:L21"/>
    <mergeCell ref="G21:I21"/>
    <mergeCell ref="B4:B9"/>
    <mergeCell ref="B10:B15"/>
    <mergeCell ref="B16:B21"/>
    <mergeCell ref="B32:B36"/>
    <mergeCell ref="B37:B4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T45"/>
  <sheetViews>
    <sheetView topLeftCell="A4" zoomScaleNormal="100" workbookViewId="0">
      <selection activeCell="O9" sqref="O9"/>
    </sheetView>
  </sheetViews>
  <sheetFormatPr baseColWidth="10" defaultRowHeight="15" x14ac:dyDescent="0.25"/>
  <cols>
    <col min="1" max="1" width="3" style="22" customWidth="1"/>
    <col min="2" max="2" width="22.5703125" style="22" customWidth="1"/>
    <col min="3" max="5" width="8.85546875" style="22" customWidth="1"/>
    <col min="6" max="7" width="8.5703125" style="22" customWidth="1"/>
    <col min="8" max="8" width="7.28515625" style="22" customWidth="1"/>
    <col min="9" max="9" width="10.140625" style="22" customWidth="1"/>
    <col min="10" max="10" width="9.5703125" style="22" customWidth="1"/>
    <col min="11" max="11" width="9.140625" style="22" customWidth="1"/>
    <col min="12" max="12" width="10.85546875" style="22" customWidth="1"/>
    <col min="13" max="16384" width="11.42578125" style="22"/>
  </cols>
  <sheetData>
    <row r="2" spans="2:12" ht="20.25" customHeight="1" x14ac:dyDescent="0.25">
      <c r="B2" s="240" t="s">
        <v>166</v>
      </c>
      <c r="C2" s="240"/>
      <c r="D2" s="240"/>
      <c r="E2" s="240"/>
      <c r="F2" s="240"/>
      <c r="G2" s="240"/>
      <c r="H2" s="240"/>
      <c r="I2" s="240"/>
      <c r="J2" s="240"/>
      <c r="K2" s="240"/>
      <c r="L2" s="240"/>
    </row>
    <row r="3" spans="2:12" ht="4.5" customHeight="1" thickBot="1" x14ac:dyDescent="0.3">
      <c r="B3" s="5"/>
      <c r="C3" s="5"/>
      <c r="D3" s="5"/>
      <c r="E3" s="5"/>
    </row>
    <row r="4" spans="2:12" ht="45.75" customHeight="1" x14ac:dyDescent="0.25">
      <c r="B4" s="327" t="s">
        <v>90</v>
      </c>
      <c r="C4" s="335">
        <v>2005</v>
      </c>
      <c r="D4" s="335">
        <v>2006</v>
      </c>
      <c r="E4" s="335" t="s">
        <v>54</v>
      </c>
      <c r="F4" s="328" t="s">
        <v>117</v>
      </c>
      <c r="G4" s="328">
        <v>2016</v>
      </c>
      <c r="H4" s="328" t="s">
        <v>12</v>
      </c>
      <c r="I4" s="329" t="s">
        <v>147</v>
      </c>
      <c r="J4" s="330" t="s">
        <v>148</v>
      </c>
    </row>
    <row r="5" spans="2:12" ht="29.25" customHeight="1" x14ac:dyDescent="0.25">
      <c r="B5" s="347" t="s">
        <v>91</v>
      </c>
      <c r="C5" s="349">
        <v>44237</v>
      </c>
      <c r="D5" s="349">
        <v>38529</v>
      </c>
      <c r="E5" s="349">
        <v>44391</v>
      </c>
      <c r="F5" s="349">
        <v>36127</v>
      </c>
      <c r="G5" s="349">
        <v>38827</v>
      </c>
      <c r="H5" s="350">
        <v>96.562958541620034</v>
      </c>
      <c r="I5" s="351">
        <v>7.4736346776649043</v>
      </c>
      <c r="J5" s="352">
        <v>0.77344338031093463</v>
      </c>
    </row>
    <row r="6" spans="2:12" x14ac:dyDescent="0.25">
      <c r="B6" s="326" t="s">
        <v>1</v>
      </c>
      <c r="C6" s="331">
        <v>42022</v>
      </c>
      <c r="D6" s="331">
        <v>36151</v>
      </c>
      <c r="E6" s="331">
        <v>42288</v>
      </c>
      <c r="F6" s="332">
        <v>34256</v>
      </c>
      <c r="G6" s="332">
        <v>36568</v>
      </c>
      <c r="H6" s="333">
        <v>90.944813350244971</v>
      </c>
      <c r="I6" s="333">
        <v>6.749182624941616</v>
      </c>
      <c r="J6" s="334">
        <v>1.1534950623772511</v>
      </c>
      <c r="K6" s="26"/>
    </row>
    <row r="7" spans="2:12" x14ac:dyDescent="0.25">
      <c r="B7" s="326" t="s">
        <v>2</v>
      </c>
      <c r="C7" s="331">
        <v>1433</v>
      </c>
      <c r="D7" s="331">
        <v>1561</v>
      </c>
      <c r="E7" s="331">
        <v>1175</v>
      </c>
      <c r="F7" s="332">
        <v>1109</v>
      </c>
      <c r="G7" s="332">
        <v>1152</v>
      </c>
      <c r="H7" s="333">
        <v>2.8650302171155713</v>
      </c>
      <c r="I7" s="333">
        <v>3.8773669972948599</v>
      </c>
      <c r="J7" s="334">
        <v>-26.201153106982705</v>
      </c>
      <c r="K7" s="26"/>
    </row>
    <row r="8" spans="2:12" x14ac:dyDescent="0.25">
      <c r="B8" s="326" t="s">
        <v>130</v>
      </c>
      <c r="C8" s="331">
        <v>782</v>
      </c>
      <c r="D8" s="331">
        <v>817</v>
      </c>
      <c r="E8" s="331">
        <v>928</v>
      </c>
      <c r="F8" s="332">
        <v>762</v>
      </c>
      <c r="G8" s="332">
        <v>1107</v>
      </c>
      <c r="H8" s="333">
        <v>2.753114974259494</v>
      </c>
      <c r="I8" s="333">
        <v>45.275590551181097</v>
      </c>
      <c r="J8" s="334">
        <v>35.495716034271723</v>
      </c>
      <c r="K8" s="26"/>
    </row>
    <row r="9" spans="2:12" ht="30.75" customHeight="1" x14ac:dyDescent="0.25">
      <c r="B9" s="347" t="s">
        <v>92</v>
      </c>
      <c r="C9" s="336">
        <v>3140</v>
      </c>
      <c r="D9" s="336">
        <v>643</v>
      </c>
      <c r="E9" s="336">
        <v>1476</v>
      </c>
      <c r="F9" s="336">
        <v>872</v>
      </c>
      <c r="G9" s="336">
        <v>1382</v>
      </c>
      <c r="H9" s="337">
        <v>3.4370414583799649</v>
      </c>
      <c r="I9" s="337">
        <v>58.486238532110093</v>
      </c>
      <c r="J9" s="338">
        <v>114.93001555209955</v>
      </c>
    </row>
    <row r="10" spans="2:12" x14ac:dyDescent="0.25">
      <c r="B10" s="326" t="s">
        <v>32</v>
      </c>
      <c r="C10" s="339">
        <v>3068</v>
      </c>
      <c r="D10" s="339">
        <v>223</v>
      </c>
      <c r="E10" s="339">
        <v>1204</v>
      </c>
      <c r="F10" s="340">
        <v>566</v>
      </c>
      <c r="G10" s="340">
        <v>1085</v>
      </c>
      <c r="H10" s="341">
        <v>2.6984008555298566</v>
      </c>
      <c r="I10" s="341">
        <v>91.696113074204945</v>
      </c>
      <c r="J10" s="342">
        <v>386.54708520179372</v>
      </c>
    </row>
    <row r="11" spans="2:12" x14ac:dyDescent="0.25">
      <c r="B11" s="326" t="s">
        <v>49</v>
      </c>
      <c r="C11" s="343">
        <v>72</v>
      </c>
      <c r="D11" s="343">
        <v>420</v>
      </c>
      <c r="E11" s="343">
        <v>272</v>
      </c>
      <c r="F11" s="340">
        <v>306</v>
      </c>
      <c r="G11" s="340">
        <v>297</v>
      </c>
      <c r="H11" s="341">
        <v>0.73864060285010813</v>
      </c>
      <c r="I11" s="341">
        <v>-2.9411764705882351</v>
      </c>
      <c r="J11" s="342">
        <v>-29.285714285714288</v>
      </c>
    </row>
    <row r="12" spans="2:12" ht="29.25" customHeight="1" thickBot="1" x14ac:dyDescent="0.3">
      <c r="B12" s="348" t="s">
        <v>127</v>
      </c>
      <c r="C12" s="344">
        <v>47377</v>
      </c>
      <c r="D12" s="344">
        <v>39172</v>
      </c>
      <c r="E12" s="344">
        <v>45867</v>
      </c>
      <c r="F12" s="344">
        <v>36999</v>
      </c>
      <c r="G12" s="344">
        <v>40209</v>
      </c>
      <c r="H12" s="344">
        <v>100</v>
      </c>
      <c r="I12" s="345">
        <v>8.6759101597340482</v>
      </c>
      <c r="J12" s="346">
        <v>2.6472990911875831</v>
      </c>
      <c r="K12" s="26"/>
    </row>
    <row r="13" spans="2:12" ht="3" customHeight="1" x14ac:dyDescent="0.25">
      <c r="B13" s="8"/>
      <c r="C13" s="8"/>
      <c r="D13" s="8"/>
      <c r="E13" s="8"/>
      <c r="F13" s="8"/>
      <c r="G13" s="8"/>
      <c r="H13" s="23"/>
      <c r="I13" s="23"/>
      <c r="J13" s="23"/>
      <c r="K13" s="23"/>
      <c r="L13" s="23"/>
    </row>
    <row r="14" spans="2:12" ht="26.25" customHeight="1" x14ac:dyDescent="0.25">
      <c r="B14" s="354" t="s">
        <v>191</v>
      </c>
      <c r="C14" s="354"/>
      <c r="D14" s="354"/>
      <c r="E14" s="354"/>
      <c r="F14" s="354"/>
      <c r="G14" s="354"/>
      <c r="H14" s="354"/>
      <c r="I14" s="354"/>
      <c r="J14" s="354"/>
      <c r="K14" s="354"/>
      <c r="L14" s="354"/>
    </row>
    <row r="15" spans="2:12" ht="12.75" customHeight="1" x14ac:dyDescent="0.25">
      <c r="B15" s="111" t="s">
        <v>65</v>
      </c>
      <c r="C15" s="220"/>
      <c r="D15" s="220"/>
      <c r="E15" s="220"/>
      <c r="F15" s="220"/>
      <c r="G15" s="220"/>
      <c r="H15" s="220"/>
      <c r="I15" s="220"/>
      <c r="J15" s="220"/>
      <c r="K15" s="220"/>
      <c r="L15" s="220"/>
    </row>
    <row r="16" spans="2:12" x14ac:dyDescent="0.25">
      <c r="C16" s="4"/>
      <c r="D16" s="4"/>
      <c r="E16" s="4"/>
      <c r="F16" s="26"/>
    </row>
    <row r="17" spans="2:20" x14ac:dyDescent="0.25">
      <c r="B17" s="23"/>
      <c r="C17" s="23"/>
      <c r="D17" s="23"/>
      <c r="E17" s="23"/>
      <c r="F17" s="23"/>
      <c r="G17" s="23"/>
      <c r="H17" s="232"/>
      <c r="I17" s="23"/>
      <c r="J17" s="23"/>
      <c r="K17" s="23"/>
      <c r="L17" s="23"/>
    </row>
    <row r="18" spans="2:20" x14ac:dyDescent="0.25">
      <c r="B18" s="23"/>
      <c r="C18" s="23"/>
      <c r="D18" s="23"/>
      <c r="E18" s="23"/>
      <c r="F18" s="23"/>
      <c r="G18" s="23"/>
      <c r="H18" s="23"/>
      <c r="I18" s="23"/>
      <c r="J18" s="23"/>
      <c r="K18" s="23"/>
      <c r="L18" s="23"/>
    </row>
    <row r="19" spans="2:20" x14ac:dyDescent="0.25">
      <c r="B19" s="23"/>
      <c r="C19" s="23"/>
      <c r="D19" s="23"/>
      <c r="E19" s="23"/>
      <c r="F19" s="23"/>
      <c r="G19" s="23"/>
      <c r="H19" s="23"/>
      <c r="I19" s="232"/>
      <c r="J19" s="23"/>
      <c r="K19" s="23"/>
      <c r="L19" s="23"/>
    </row>
    <row r="20" spans="2:20" x14ac:dyDescent="0.25">
      <c r="B20" s="23"/>
      <c r="C20" s="23"/>
      <c r="D20" s="23"/>
      <c r="E20" s="23"/>
      <c r="F20" s="23"/>
      <c r="G20" s="23"/>
      <c r="H20" s="23"/>
      <c r="I20" s="23"/>
      <c r="J20" s="23"/>
      <c r="K20" s="23"/>
      <c r="L20" s="23"/>
    </row>
    <row r="21" spans="2:20" x14ac:dyDescent="0.25">
      <c r="B21" s="23"/>
      <c r="C21" s="23"/>
      <c r="D21" s="23"/>
      <c r="E21" s="23"/>
      <c r="F21" s="77"/>
      <c r="G21" s="237"/>
      <c r="H21" s="237"/>
      <c r="I21" s="23"/>
      <c r="J21" s="23"/>
      <c r="K21" s="23"/>
      <c r="L21" s="23"/>
    </row>
    <row r="22" spans="2:20" x14ac:dyDescent="0.25">
      <c r="B22" s="23"/>
      <c r="C22" s="23"/>
      <c r="D22" s="23"/>
      <c r="E22" s="23"/>
      <c r="F22" s="77"/>
      <c r="G22" s="237"/>
      <c r="H22" s="237"/>
      <c r="I22" s="23"/>
      <c r="J22" s="23"/>
      <c r="K22" s="23"/>
      <c r="L22" s="23"/>
    </row>
    <row r="23" spans="2:20" x14ac:dyDescent="0.25">
      <c r="B23" s="23"/>
      <c r="C23" s="23"/>
      <c r="D23" s="23"/>
      <c r="E23" s="23"/>
      <c r="F23" s="77"/>
      <c r="G23" s="77"/>
      <c r="H23" s="23"/>
      <c r="I23" s="23"/>
      <c r="J23" s="23"/>
      <c r="K23" s="23"/>
      <c r="L23" s="23"/>
    </row>
    <row r="24" spans="2:20" x14ac:dyDescent="0.25">
      <c r="B24" s="23"/>
      <c r="C24" s="23"/>
      <c r="D24" s="23"/>
      <c r="E24" s="23"/>
      <c r="F24" s="77"/>
      <c r="G24" s="77"/>
      <c r="H24" s="23"/>
      <c r="I24" s="23"/>
      <c r="J24" s="23"/>
      <c r="K24" s="23"/>
      <c r="L24" s="23"/>
    </row>
    <row r="25" spans="2:20" x14ac:dyDescent="0.25">
      <c r="B25" s="23"/>
      <c r="C25" s="23"/>
      <c r="D25" s="23"/>
      <c r="E25" s="23"/>
      <c r="F25" s="232"/>
      <c r="G25" s="232"/>
      <c r="H25" s="23"/>
      <c r="I25" s="23"/>
      <c r="J25" s="23"/>
      <c r="K25" s="23"/>
      <c r="L25" s="23"/>
    </row>
    <row r="26" spans="2:20" x14ac:dyDescent="0.25">
      <c r="B26" s="23"/>
      <c r="C26" s="23"/>
      <c r="D26" s="23"/>
      <c r="E26" s="23"/>
      <c r="F26" s="77"/>
      <c r="G26" s="77"/>
      <c r="H26" s="23"/>
      <c r="I26" s="23"/>
      <c r="J26" s="23"/>
      <c r="K26" s="23"/>
      <c r="L26" s="23"/>
    </row>
    <row r="27" spans="2:20" x14ac:dyDescent="0.25">
      <c r="B27" s="23"/>
      <c r="C27" s="23"/>
      <c r="D27" s="23"/>
      <c r="E27" s="23"/>
      <c r="F27" s="77"/>
      <c r="G27" s="77"/>
      <c r="H27" s="23"/>
      <c r="I27" s="23"/>
      <c r="J27" s="23"/>
      <c r="K27" s="23"/>
      <c r="L27" s="23"/>
    </row>
    <row r="28" spans="2:20" x14ac:dyDescent="0.25">
      <c r="B28" s="23"/>
      <c r="C28" s="23"/>
      <c r="D28" s="23"/>
      <c r="E28" s="23"/>
      <c r="F28" s="77"/>
      <c r="G28" s="77"/>
      <c r="H28" s="23"/>
      <c r="I28" s="23"/>
      <c r="J28" s="23"/>
      <c r="K28" s="23"/>
      <c r="L28" s="23"/>
      <c r="P28" s="231"/>
    </row>
    <row r="29" spans="2:20" x14ac:dyDescent="0.25">
      <c r="B29" s="23"/>
      <c r="C29" s="23"/>
      <c r="D29" s="23"/>
      <c r="E29" s="23"/>
      <c r="F29" s="77"/>
      <c r="G29" s="77"/>
      <c r="H29" s="23"/>
      <c r="I29" s="23"/>
      <c r="J29" s="23"/>
      <c r="K29" s="23"/>
      <c r="L29" s="23"/>
    </row>
    <row r="30" spans="2:20" x14ac:dyDescent="0.25">
      <c r="B30" s="23"/>
      <c r="C30" s="23"/>
      <c r="D30" s="23"/>
      <c r="E30" s="23"/>
      <c r="F30" s="77"/>
      <c r="G30" s="77"/>
      <c r="H30" s="23"/>
      <c r="I30" s="23"/>
      <c r="J30" s="23"/>
      <c r="K30" s="23"/>
      <c r="L30" s="35"/>
      <c r="M30" s="35"/>
      <c r="N30" s="35"/>
      <c r="O30" s="35"/>
      <c r="P30" s="35"/>
      <c r="Q30" s="35"/>
      <c r="R30" s="35"/>
      <c r="S30" s="35"/>
      <c r="T30" s="35"/>
    </row>
    <row r="31" spans="2:20" x14ac:dyDescent="0.25">
      <c r="B31" s="23"/>
      <c r="C31" s="23"/>
      <c r="D31" s="23"/>
      <c r="E31" s="23"/>
      <c r="F31" s="77"/>
      <c r="G31" s="77"/>
      <c r="H31" s="23"/>
      <c r="I31" s="23"/>
      <c r="J31" s="23"/>
      <c r="K31" s="23"/>
      <c r="L31" s="35"/>
      <c r="M31" s="35"/>
      <c r="N31" s="35"/>
      <c r="O31" s="278"/>
      <c r="P31" s="35"/>
      <c r="Q31" s="35"/>
      <c r="R31" s="278"/>
      <c r="S31" s="35"/>
      <c r="T31" s="35"/>
    </row>
    <row r="32" spans="2:20" x14ac:dyDescent="0.25">
      <c r="B32" s="23"/>
      <c r="C32" s="23"/>
      <c r="D32" s="23"/>
      <c r="E32" s="23"/>
      <c r="F32" s="77"/>
      <c r="G32" s="77"/>
      <c r="H32" s="23"/>
      <c r="I32" s="23"/>
      <c r="J32" s="23"/>
      <c r="K32" s="23"/>
      <c r="L32" s="35"/>
      <c r="M32" s="35"/>
      <c r="N32" s="35"/>
      <c r="O32" s="35"/>
      <c r="P32" s="35"/>
      <c r="Q32" s="35"/>
      <c r="R32" s="35"/>
      <c r="S32" s="35"/>
      <c r="T32" s="35"/>
    </row>
    <row r="33" spans="2:20" x14ac:dyDescent="0.25">
      <c r="B33" s="23"/>
      <c r="C33" s="23"/>
      <c r="D33" s="23"/>
      <c r="E33" s="23"/>
      <c r="F33" s="77"/>
      <c r="G33" s="77"/>
      <c r="H33" s="23"/>
      <c r="I33" s="23"/>
      <c r="J33" s="23"/>
      <c r="K33" s="23"/>
      <c r="L33" s="35"/>
      <c r="M33" s="35"/>
      <c r="N33" s="35"/>
      <c r="O33" s="35"/>
      <c r="P33" s="35"/>
      <c r="Q33" s="35"/>
      <c r="R33" s="35"/>
      <c r="S33" s="35"/>
      <c r="T33" s="35"/>
    </row>
    <row r="34" spans="2:20" x14ac:dyDescent="0.25">
      <c r="B34" s="23"/>
      <c r="C34" s="23"/>
      <c r="D34" s="23"/>
      <c r="E34" s="23"/>
      <c r="F34" s="77"/>
      <c r="G34" s="77"/>
      <c r="H34" s="23"/>
      <c r="I34" s="23"/>
      <c r="J34" s="23"/>
      <c r="K34" s="23"/>
      <c r="L34" s="35"/>
      <c r="M34" s="35"/>
      <c r="N34" s="35"/>
      <c r="O34" s="35"/>
      <c r="P34" s="35"/>
      <c r="Q34" s="35"/>
      <c r="R34" s="35"/>
      <c r="S34" s="35"/>
      <c r="T34" s="35"/>
    </row>
    <row r="35" spans="2:20" x14ac:dyDescent="0.25">
      <c r="B35" s="23"/>
      <c r="C35" s="23"/>
      <c r="D35" s="23"/>
      <c r="E35" s="23"/>
      <c r="F35" s="77"/>
      <c r="G35" s="77"/>
      <c r="H35" s="23"/>
      <c r="I35" s="23"/>
      <c r="J35" s="23"/>
      <c r="K35" s="23"/>
      <c r="L35" s="35"/>
      <c r="M35" s="35"/>
      <c r="N35" s="35"/>
      <c r="O35" s="35"/>
      <c r="P35" s="35"/>
      <c r="Q35" s="35"/>
      <c r="R35" s="35"/>
      <c r="S35" s="35"/>
      <c r="T35" s="35"/>
    </row>
    <row r="36" spans="2:20" x14ac:dyDescent="0.25">
      <c r="B36" s="23"/>
      <c r="C36" s="23"/>
      <c r="D36" s="23"/>
      <c r="E36" s="23"/>
      <c r="F36" s="77"/>
      <c r="G36" s="77"/>
      <c r="H36" s="23"/>
      <c r="I36" s="23"/>
      <c r="J36" s="23"/>
      <c r="K36" s="23"/>
      <c r="L36" s="23"/>
    </row>
    <row r="37" spans="2:20" x14ac:dyDescent="0.25">
      <c r="B37" s="23"/>
      <c r="C37" s="23"/>
      <c r="D37" s="23"/>
      <c r="E37" s="23"/>
      <c r="F37" s="77"/>
      <c r="G37" s="77"/>
      <c r="H37" s="23"/>
      <c r="I37" s="23"/>
      <c r="J37" s="23"/>
      <c r="K37" s="23"/>
      <c r="L37" s="23"/>
    </row>
    <row r="38" spans="2:20" x14ac:dyDescent="0.25">
      <c r="B38" s="23"/>
      <c r="C38" s="23"/>
      <c r="D38" s="23"/>
      <c r="E38" s="23"/>
      <c r="F38" s="77"/>
      <c r="G38" s="77"/>
      <c r="H38" s="23"/>
      <c r="I38" s="23"/>
      <c r="J38" s="23"/>
      <c r="K38" s="23"/>
      <c r="L38" s="23"/>
    </row>
    <row r="39" spans="2:20" x14ac:dyDescent="0.25">
      <c r="B39" s="23"/>
      <c r="C39" s="23"/>
      <c r="D39" s="23"/>
      <c r="E39" s="23"/>
      <c r="F39" s="77"/>
      <c r="G39" s="77"/>
      <c r="H39" s="23"/>
      <c r="I39" s="23"/>
      <c r="J39" s="23"/>
      <c r="K39" s="23"/>
      <c r="L39" s="23"/>
    </row>
    <row r="40" spans="2:20" x14ac:dyDescent="0.25">
      <c r="B40" s="23"/>
      <c r="C40" s="23"/>
      <c r="D40" s="23"/>
      <c r="E40" s="23"/>
      <c r="F40" s="77"/>
      <c r="G40" s="77"/>
      <c r="H40" s="23"/>
      <c r="I40" s="23"/>
      <c r="J40" s="23"/>
      <c r="K40" s="23"/>
      <c r="L40" s="23"/>
    </row>
    <row r="41" spans="2:20" x14ac:dyDescent="0.25">
      <c r="B41" s="23"/>
      <c r="C41" s="23"/>
      <c r="D41" s="23"/>
      <c r="E41" s="23"/>
      <c r="F41" s="77"/>
      <c r="G41" s="77"/>
      <c r="H41" s="23"/>
      <c r="I41" s="23"/>
      <c r="J41" s="23"/>
      <c r="K41" s="23"/>
      <c r="L41" s="23"/>
    </row>
    <row r="42" spans="2:20" x14ac:dyDescent="0.25">
      <c r="B42" s="23"/>
      <c r="C42" s="23"/>
      <c r="D42" s="23"/>
      <c r="E42" s="23"/>
      <c r="F42" s="77"/>
      <c r="G42" s="77"/>
      <c r="H42" s="23"/>
      <c r="I42" s="23"/>
      <c r="J42" s="23"/>
      <c r="K42" s="23"/>
      <c r="L42" s="23"/>
    </row>
    <row r="43" spans="2:20" x14ac:dyDescent="0.25">
      <c r="B43" s="23"/>
      <c r="C43" s="23"/>
      <c r="D43" s="23"/>
      <c r="E43" s="23"/>
      <c r="F43" s="77"/>
      <c r="G43" s="77"/>
      <c r="H43" s="23"/>
      <c r="I43" s="23"/>
      <c r="J43" s="23"/>
      <c r="K43" s="23"/>
      <c r="L43" s="23"/>
    </row>
    <row r="44" spans="2:20" x14ac:dyDescent="0.25">
      <c r="B44" s="23"/>
      <c r="C44" s="23"/>
      <c r="D44" s="23"/>
      <c r="E44" s="23"/>
      <c r="F44" s="77"/>
      <c r="G44" s="77"/>
      <c r="H44" s="23"/>
      <c r="I44" s="23"/>
      <c r="J44" s="23"/>
      <c r="K44" s="23"/>
      <c r="L44" s="23"/>
    </row>
    <row r="45" spans="2:20" x14ac:dyDescent="0.25">
      <c r="B45" s="23"/>
      <c r="C45" s="23"/>
      <c r="D45" s="23"/>
      <c r="E45" s="23"/>
      <c r="F45" s="77"/>
      <c r="G45" s="77"/>
      <c r="H45" s="23"/>
      <c r="I45" s="23"/>
      <c r="J45" s="23"/>
      <c r="K45" s="23"/>
      <c r="L45" s="23"/>
    </row>
  </sheetData>
  <mergeCells count="1">
    <mergeCell ref="B14:L14"/>
  </mergeCells>
  <pageMargins left="0.70866141732283472" right="0.70866141732283472" top="0.74803149606299213" bottom="0.74803149606299213" header="0.31496062992125984" footer="0.31496062992125984"/>
  <pageSetup paperSize="9" scale="10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C2:L22"/>
  <sheetViews>
    <sheetView workbookViewId="0">
      <selection activeCell="H28" sqref="H28"/>
    </sheetView>
  </sheetViews>
  <sheetFormatPr baseColWidth="10" defaultRowHeight="15" x14ac:dyDescent="0.25"/>
  <cols>
    <col min="1" max="1" width="0.85546875" customWidth="1"/>
    <col min="2" max="2" width="5.42578125" customWidth="1"/>
    <col min="10" max="10" width="8" customWidth="1"/>
  </cols>
  <sheetData>
    <row r="2" spans="3:12" ht="26.25" customHeight="1" x14ac:dyDescent="0.25">
      <c r="C2" s="240" t="s">
        <v>104</v>
      </c>
      <c r="D2" s="240"/>
      <c r="E2" s="240"/>
      <c r="F2" s="240"/>
      <c r="G2" s="240"/>
      <c r="H2" s="240"/>
      <c r="I2" s="240"/>
      <c r="J2" s="240"/>
      <c r="K2" s="140"/>
      <c r="L2" s="140"/>
    </row>
    <row r="17" spans="3:10" ht="6" customHeight="1" x14ac:dyDescent="0.25"/>
    <row r="18" spans="3:10" ht="3.75" customHeight="1" x14ac:dyDescent="0.25"/>
    <row r="19" spans="3:10" ht="25.5" customHeight="1" x14ac:dyDescent="0.25">
      <c r="C19" s="356" t="s">
        <v>165</v>
      </c>
      <c r="D19" s="356"/>
      <c r="E19" s="356"/>
      <c r="F19" s="356"/>
      <c r="G19" s="356"/>
      <c r="H19" s="356"/>
      <c r="I19" s="356"/>
      <c r="J19" s="356"/>
    </row>
    <row r="20" spans="3:10" ht="42" customHeight="1" x14ac:dyDescent="0.25">
      <c r="C20" s="357" t="s">
        <v>167</v>
      </c>
      <c r="D20" s="357"/>
      <c r="E20" s="357"/>
      <c r="F20" s="357"/>
      <c r="G20" s="357"/>
      <c r="H20" s="357"/>
      <c r="I20" s="357"/>
      <c r="J20" s="357"/>
    </row>
    <row r="21" spans="3:10" x14ac:dyDescent="0.25">
      <c r="C21" s="358"/>
      <c r="D21" s="358"/>
      <c r="E21" s="358"/>
      <c r="F21" s="358"/>
      <c r="G21" s="358"/>
      <c r="H21" s="358"/>
      <c r="I21" s="358"/>
      <c r="J21" s="358"/>
    </row>
    <row r="22" spans="3:10" x14ac:dyDescent="0.25">
      <c r="C22" s="240"/>
    </row>
  </sheetData>
  <mergeCells count="3">
    <mergeCell ref="C19:J19"/>
    <mergeCell ref="C20:J20"/>
    <mergeCell ref="C21:J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8"/>
  <sheetViews>
    <sheetView workbookViewId="0">
      <selection activeCell="I18" sqref="I18"/>
    </sheetView>
  </sheetViews>
  <sheetFormatPr baseColWidth="10" defaultRowHeight="15" x14ac:dyDescent="0.25"/>
  <cols>
    <col min="1" max="1" width="3.42578125" customWidth="1"/>
    <col min="2" max="2" width="18.7109375" customWidth="1"/>
  </cols>
  <sheetData>
    <row r="2" spans="2:18" x14ac:dyDescent="0.25">
      <c r="B2" s="111" t="s">
        <v>103</v>
      </c>
      <c r="C2" s="111" t="s">
        <v>50</v>
      </c>
    </row>
    <row r="3" spans="2:18" x14ac:dyDescent="0.25">
      <c r="C3" s="190">
        <v>2001</v>
      </c>
      <c r="D3" s="191">
        <v>2002</v>
      </c>
      <c r="E3" s="191">
        <v>2003</v>
      </c>
      <c r="F3" s="191">
        <v>2004</v>
      </c>
      <c r="G3" s="191">
        <v>2005</v>
      </c>
      <c r="H3" s="191">
        <v>2006</v>
      </c>
      <c r="I3" s="191">
        <v>2007</v>
      </c>
      <c r="J3" s="192">
        <v>2008</v>
      </c>
      <c r="K3" s="192">
        <v>2009</v>
      </c>
      <c r="L3" s="192">
        <v>2010</v>
      </c>
      <c r="M3" s="192">
        <v>2011</v>
      </c>
      <c r="N3" s="190">
        <v>2012</v>
      </c>
      <c r="O3" s="190">
        <v>2013</v>
      </c>
      <c r="P3" s="192">
        <v>2014</v>
      </c>
      <c r="Q3" s="192">
        <v>2015</v>
      </c>
      <c r="R3">
        <v>2016</v>
      </c>
    </row>
    <row r="4" spans="2:18" x14ac:dyDescent="0.25">
      <c r="B4" s="189" t="s">
        <v>90</v>
      </c>
      <c r="C4" s="221">
        <v>62040</v>
      </c>
      <c r="D4" s="221">
        <v>67050</v>
      </c>
      <c r="E4" s="221">
        <v>59292</v>
      </c>
      <c r="F4" s="221">
        <v>49134</v>
      </c>
      <c r="G4" s="221">
        <v>47377</v>
      </c>
      <c r="H4" s="221">
        <v>39172</v>
      </c>
      <c r="I4" s="221">
        <v>39867</v>
      </c>
      <c r="J4" s="221">
        <v>39692</v>
      </c>
      <c r="K4" s="221">
        <v>30317</v>
      </c>
      <c r="L4" s="221">
        <v>29678</v>
      </c>
      <c r="M4" s="221">
        <v>22338</v>
      </c>
      <c r="N4" s="221">
        <v>24971</v>
      </c>
      <c r="O4" s="221">
        <v>28464</v>
      </c>
      <c r="P4" s="221">
        <v>45867</v>
      </c>
      <c r="Q4" s="221">
        <v>36999</v>
      </c>
      <c r="R4">
        <v>40209</v>
      </c>
    </row>
    <row r="5" spans="2:18" x14ac:dyDescent="0.25">
      <c r="B5" s="86" t="s">
        <v>177</v>
      </c>
      <c r="C5" s="211">
        <v>49131</v>
      </c>
      <c r="D5" s="211">
        <v>55823</v>
      </c>
      <c r="E5" s="211">
        <v>50507</v>
      </c>
      <c r="F5" s="211">
        <v>43454</v>
      </c>
      <c r="G5" s="211">
        <v>43428</v>
      </c>
      <c r="H5" s="211">
        <v>35517</v>
      </c>
      <c r="I5" s="211">
        <v>35178</v>
      </c>
      <c r="J5" s="211">
        <v>36117</v>
      </c>
      <c r="K5" s="211">
        <v>29459</v>
      </c>
      <c r="L5" s="211">
        <v>29250</v>
      </c>
      <c r="M5" s="211">
        <v>23778</v>
      </c>
      <c r="N5" s="211">
        <v>25003</v>
      </c>
      <c r="O5" s="211">
        <v>29817</v>
      </c>
      <c r="P5" s="211">
        <v>51304</v>
      </c>
      <c r="Q5" s="211">
        <v>37407</v>
      </c>
      <c r="R5">
        <v>44136</v>
      </c>
    </row>
    <row r="8" spans="2:18" ht="14.25" customHeight="1" x14ac:dyDescent="0.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40"/>
  <sheetViews>
    <sheetView workbookViewId="0">
      <selection activeCell="A17" sqref="A17:G17"/>
    </sheetView>
  </sheetViews>
  <sheetFormatPr baseColWidth="10" defaultRowHeight="15" x14ac:dyDescent="0.25"/>
  <cols>
    <col min="1" max="5" width="11.42578125" style="22"/>
    <col min="6" max="6" width="17.42578125" style="22" customWidth="1"/>
    <col min="7" max="7" width="12.28515625" style="22" customWidth="1"/>
    <col min="8" max="16384" width="11.42578125" style="22"/>
  </cols>
  <sheetData>
    <row r="1" spans="1:7" ht="7.5" customHeight="1" x14ac:dyDescent="0.25"/>
    <row r="2" spans="1:7" ht="33.75" customHeight="1" x14ac:dyDescent="0.25">
      <c r="A2" s="240" t="s">
        <v>120</v>
      </c>
      <c r="B2" s="240"/>
      <c r="C2" s="240"/>
      <c r="D2" s="240"/>
      <c r="E2" s="240"/>
      <c r="F2" s="240"/>
      <c r="G2" s="240"/>
    </row>
    <row r="16" spans="1:7" ht="30" customHeight="1" x14ac:dyDescent="0.25"/>
    <row r="17" spans="1:8" ht="59.25" customHeight="1" x14ac:dyDescent="0.25">
      <c r="A17" s="359" t="s">
        <v>178</v>
      </c>
      <c r="B17" s="359"/>
      <c r="C17" s="359"/>
      <c r="D17" s="359"/>
      <c r="E17" s="359"/>
      <c r="F17" s="359"/>
      <c r="G17" s="359"/>
    </row>
    <row r="18" spans="1:8" x14ac:dyDescent="0.25">
      <c r="A18" s="57" t="s">
        <v>5</v>
      </c>
      <c r="B18" s="12"/>
      <c r="C18" s="12"/>
      <c r="D18" s="12"/>
      <c r="E18" s="12"/>
      <c r="F18" s="12"/>
    </row>
    <row r="19" spans="1:8" x14ac:dyDescent="0.25">
      <c r="A19" s="57" t="s">
        <v>55</v>
      </c>
      <c r="B19" s="11"/>
      <c r="C19" s="11"/>
      <c r="D19" s="11"/>
      <c r="E19" s="11"/>
      <c r="F19" s="11"/>
    </row>
    <row r="20" spans="1:8" x14ac:dyDescent="0.25">
      <c r="A20" s="25" t="s">
        <v>179</v>
      </c>
      <c r="B20" s="11"/>
      <c r="C20" s="11"/>
      <c r="D20" s="11"/>
      <c r="E20" s="11"/>
      <c r="F20" s="11"/>
    </row>
    <row r="21" spans="1:8" s="323" customFormat="1" x14ac:dyDescent="0.25">
      <c r="A21" s="25" t="s">
        <v>180</v>
      </c>
      <c r="B21" s="11"/>
      <c r="C21" s="11"/>
      <c r="D21" s="11"/>
      <c r="E21" s="11"/>
      <c r="F21" s="11"/>
    </row>
    <row r="22" spans="1:8" x14ac:dyDescent="0.25">
      <c r="A22" s="223" t="s">
        <v>168</v>
      </c>
      <c r="B22" s="11"/>
      <c r="C22" s="11"/>
      <c r="D22" s="11"/>
      <c r="E22" s="11"/>
      <c r="F22" s="11"/>
    </row>
    <row r="23" spans="1:8" x14ac:dyDescent="0.25">
      <c r="G23" s="34"/>
      <c r="H23" s="10"/>
    </row>
    <row r="24" spans="1:8" x14ac:dyDescent="0.25">
      <c r="G24" s="34"/>
      <c r="H24" s="10"/>
    </row>
    <row r="25" spans="1:8" x14ac:dyDescent="0.25">
      <c r="E25" s="11"/>
      <c r="F25" s="176"/>
      <c r="G25" s="34"/>
    </row>
    <row r="37" spans="8:8" x14ac:dyDescent="0.25">
      <c r="H37" s="11"/>
    </row>
    <row r="38" spans="8:8" x14ac:dyDescent="0.25">
      <c r="H38" s="11"/>
    </row>
    <row r="39" spans="8:8" x14ac:dyDescent="0.25">
      <c r="H39" s="11"/>
    </row>
    <row r="40" spans="8:8" x14ac:dyDescent="0.25">
      <c r="H40" s="11"/>
    </row>
  </sheetData>
  <mergeCells count="1">
    <mergeCell ref="A17:G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8"/>
  <sheetViews>
    <sheetView topLeftCell="A13" workbookViewId="0">
      <selection activeCell="C4" sqref="C4"/>
    </sheetView>
  </sheetViews>
  <sheetFormatPr baseColWidth="10" defaultRowHeight="15" x14ac:dyDescent="0.25"/>
  <cols>
    <col min="3" max="3" width="12.28515625" customWidth="1"/>
    <col min="5" max="5" width="11.42578125" customWidth="1"/>
    <col min="6" max="6" width="11.85546875" bestFit="1" customWidth="1"/>
  </cols>
  <sheetData>
    <row r="2" spans="2:9" x14ac:dyDescent="0.25">
      <c r="B2" s="9" t="s">
        <v>79</v>
      </c>
      <c r="C2" s="10"/>
      <c r="D2" s="10"/>
      <c r="E2" s="10"/>
      <c r="F2" s="10"/>
    </row>
    <row r="3" spans="2:9" ht="7.5" customHeight="1" x14ac:dyDescent="0.25"/>
    <row r="4" spans="2:9" ht="34.5" x14ac:dyDescent="0.25">
      <c r="B4" s="44"/>
      <c r="C4" s="59" t="s">
        <v>87</v>
      </c>
      <c r="D4" s="58" t="s">
        <v>4</v>
      </c>
      <c r="E4" s="60" t="s">
        <v>27</v>
      </c>
      <c r="F4" s="174" t="s">
        <v>34</v>
      </c>
    </row>
    <row r="5" spans="2:9" x14ac:dyDescent="0.25">
      <c r="B5" s="47">
        <v>2002</v>
      </c>
      <c r="C5" s="44">
        <v>53025</v>
      </c>
      <c r="D5" s="44">
        <v>67050</v>
      </c>
      <c r="E5" s="112">
        <v>3.7468085070714398E-2</v>
      </c>
      <c r="F5" s="171">
        <v>1789523</v>
      </c>
      <c r="G5" s="34"/>
    </row>
    <row r="6" spans="2:9" x14ac:dyDescent="0.25">
      <c r="B6" s="64" t="s">
        <v>66</v>
      </c>
      <c r="C6" s="44">
        <v>61215</v>
      </c>
      <c r="D6" s="44">
        <v>59292</v>
      </c>
      <c r="E6" s="85" t="s">
        <v>3</v>
      </c>
      <c r="F6" s="172" t="s">
        <v>3</v>
      </c>
      <c r="G6" s="175"/>
      <c r="H6" s="22"/>
    </row>
    <row r="7" spans="2:9" x14ac:dyDescent="0.25">
      <c r="B7" s="47">
        <v>2004</v>
      </c>
      <c r="C7" s="44">
        <v>57608</v>
      </c>
      <c r="D7" s="44">
        <v>49134</v>
      </c>
      <c r="E7" s="112">
        <v>2.7183854418578221E-2</v>
      </c>
      <c r="F7" s="171">
        <v>1807470</v>
      </c>
      <c r="G7" s="34"/>
      <c r="H7" s="22"/>
      <c r="I7" s="34"/>
    </row>
    <row r="8" spans="2:9" x14ac:dyDescent="0.25">
      <c r="B8" s="47">
        <v>2005</v>
      </c>
      <c r="C8" s="44">
        <v>56617</v>
      </c>
      <c r="D8" s="44">
        <v>47377</v>
      </c>
      <c r="E8" s="112">
        <v>2.6224707027996411E-2</v>
      </c>
      <c r="F8" s="171">
        <v>1806579</v>
      </c>
      <c r="G8" s="34"/>
      <c r="H8" s="22"/>
      <c r="I8" s="114"/>
    </row>
    <row r="9" spans="2:9" x14ac:dyDescent="0.25">
      <c r="B9" s="47">
        <v>2006</v>
      </c>
      <c r="C9" s="44">
        <v>61682</v>
      </c>
      <c r="D9" s="44">
        <v>39172</v>
      </c>
      <c r="E9" s="112">
        <v>2.1891312654771178E-2</v>
      </c>
      <c r="F9" s="173">
        <v>1789385.6169224519</v>
      </c>
      <c r="G9" s="34"/>
      <c r="H9" s="22"/>
    </row>
    <row r="10" spans="2:9" x14ac:dyDescent="0.25">
      <c r="B10" s="47">
        <v>2007</v>
      </c>
      <c r="C10" s="44">
        <v>64930</v>
      </c>
      <c r="D10" s="44">
        <v>39867</v>
      </c>
      <c r="E10" s="112">
        <v>2.3107202050257625E-2</v>
      </c>
      <c r="F10" s="170">
        <v>1725306.2449226959</v>
      </c>
      <c r="G10" s="34"/>
      <c r="H10" s="22"/>
    </row>
    <row r="11" spans="2:9" x14ac:dyDescent="0.25">
      <c r="B11" s="47">
        <v>2008</v>
      </c>
      <c r="C11" s="44">
        <v>65939</v>
      </c>
      <c r="D11" s="44">
        <v>39692</v>
      </c>
      <c r="E11" s="112">
        <v>2.4113582131492305E-2</v>
      </c>
      <c r="F11" s="173">
        <v>1646043.2872875533</v>
      </c>
      <c r="G11" s="34"/>
      <c r="H11" s="22"/>
    </row>
    <row r="12" spans="2:9" x14ac:dyDescent="0.25">
      <c r="B12" s="48">
        <v>2009</v>
      </c>
      <c r="C12" s="49">
        <v>54296</v>
      </c>
      <c r="D12" s="45">
        <v>30317</v>
      </c>
      <c r="E12" s="112">
        <v>1.891669963273512E-2</v>
      </c>
      <c r="F12" s="173">
        <v>1602658</v>
      </c>
      <c r="G12" s="34"/>
      <c r="H12" s="22"/>
    </row>
    <row r="13" spans="2:9" x14ac:dyDescent="0.25">
      <c r="B13" s="47">
        <v>2010</v>
      </c>
      <c r="C13" s="44">
        <v>56157</v>
      </c>
      <c r="D13" s="44">
        <v>29678</v>
      </c>
      <c r="E13" s="112">
        <v>1.8760295785349549E-2</v>
      </c>
      <c r="F13" s="173">
        <v>1581958</v>
      </c>
      <c r="G13" s="34"/>
      <c r="H13" s="22"/>
    </row>
    <row r="14" spans="2:9" x14ac:dyDescent="0.25">
      <c r="B14" s="47">
        <v>2011</v>
      </c>
      <c r="C14" s="50">
        <v>59081</v>
      </c>
      <c r="D14" s="46">
        <v>22338</v>
      </c>
      <c r="E14" s="112">
        <v>1.4E-2</v>
      </c>
      <c r="F14" s="173">
        <v>1551763</v>
      </c>
      <c r="G14" s="34"/>
      <c r="H14" s="22"/>
    </row>
    <row r="15" spans="2:9" x14ac:dyDescent="0.25">
      <c r="B15" s="47">
        <v>2012</v>
      </c>
      <c r="C15" s="44">
        <v>42905</v>
      </c>
      <c r="D15" s="46">
        <v>24971</v>
      </c>
      <c r="E15" s="113">
        <v>1.6E-2</v>
      </c>
      <c r="F15" s="173">
        <v>1538841</v>
      </c>
      <c r="G15" s="34"/>
      <c r="H15" s="22"/>
    </row>
    <row r="16" spans="2:9" x14ac:dyDescent="0.25">
      <c r="B16" s="47">
        <v>2013</v>
      </c>
      <c r="C16" s="44">
        <v>45966</v>
      </c>
      <c r="D16" s="46">
        <v>28464</v>
      </c>
      <c r="E16" s="112">
        <v>1.9E-2</v>
      </c>
      <c r="F16" s="173">
        <v>1529415</v>
      </c>
      <c r="G16" s="34"/>
      <c r="H16" s="22"/>
    </row>
    <row r="17" spans="2:15" s="22" customFormat="1" x14ac:dyDescent="0.25">
      <c r="B17" s="47">
        <v>2014</v>
      </c>
      <c r="C17" s="44">
        <v>44148</v>
      </c>
      <c r="D17" s="46">
        <v>45867</v>
      </c>
      <c r="E17" s="112">
        <v>0.03</v>
      </c>
      <c r="F17" s="173">
        <v>1537855</v>
      </c>
    </row>
    <row r="18" spans="2:15" x14ac:dyDescent="0.25">
      <c r="B18" s="47">
        <v>2015</v>
      </c>
      <c r="C18" s="44">
        <v>41344</v>
      </c>
      <c r="D18" s="46">
        <v>36999</v>
      </c>
      <c r="E18" s="112">
        <v>2.4176958401056999E-2</v>
      </c>
      <c r="F18" s="173" t="s">
        <v>72</v>
      </c>
      <c r="H18" s="22"/>
      <c r="J18" s="322"/>
      <c r="K18" s="26"/>
    </row>
    <row r="19" spans="2:15" ht="13.5" customHeight="1" x14ac:dyDescent="0.25">
      <c r="B19" s="47">
        <v>2016</v>
      </c>
      <c r="C19" s="44">
        <v>41700</v>
      </c>
      <c r="D19" s="46">
        <v>40209</v>
      </c>
      <c r="E19" s="112">
        <v>2.5999999999999999E-2</v>
      </c>
      <c r="F19" s="173">
        <v>1545827</v>
      </c>
      <c r="H19" s="22"/>
    </row>
    <row r="20" spans="2:15" ht="35.25" customHeight="1" x14ac:dyDescent="0.25">
      <c r="B20" s="360" t="s">
        <v>169</v>
      </c>
      <c r="C20" s="360"/>
      <c r="D20" s="360"/>
      <c r="E20" s="360"/>
      <c r="F20" s="360"/>
      <c r="G20" s="360"/>
      <c r="H20" s="360"/>
      <c r="I20" s="360"/>
      <c r="J20" s="360"/>
      <c r="K20" s="165"/>
      <c r="L20" s="165"/>
      <c r="M20" s="165"/>
      <c r="N20" s="165"/>
      <c r="O20" s="165"/>
    </row>
    <row r="21" spans="2:15" x14ac:dyDescent="0.25">
      <c r="B21" s="166" t="s">
        <v>38</v>
      </c>
      <c r="C21" s="165"/>
      <c r="D21" s="167"/>
      <c r="E21" s="167"/>
      <c r="F21" s="167"/>
      <c r="G21" s="167"/>
      <c r="H21" s="168"/>
      <c r="I21" s="168"/>
      <c r="J21" s="168"/>
      <c r="K21" s="168"/>
      <c r="L21" s="168"/>
      <c r="M21" s="168"/>
      <c r="N21" s="168"/>
      <c r="O21" s="168"/>
    </row>
    <row r="22" spans="2:15" x14ac:dyDescent="0.25">
      <c r="B22" s="169"/>
      <c r="C22" s="165"/>
      <c r="D22" s="165"/>
      <c r="E22" s="165"/>
      <c r="F22" s="165"/>
      <c r="G22" s="165"/>
      <c r="H22" s="165"/>
      <c r="I22" s="165"/>
      <c r="J22" s="165"/>
      <c r="K22" s="165"/>
      <c r="L22" s="165"/>
      <c r="M22" s="165"/>
      <c r="N22" s="165"/>
      <c r="O22" s="165"/>
    </row>
    <row r="23" spans="2:15" x14ac:dyDescent="0.25">
      <c r="B23" s="169"/>
      <c r="C23" s="169"/>
      <c r="D23" s="169"/>
      <c r="E23" s="169"/>
      <c r="F23" s="169"/>
      <c r="G23" s="169"/>
      <c r="H23" s="169"/>
      <c r="I23" s="169"/>
      <c r="J23" s="165"/>
      <c r="K23" s="165"/>
      <c r="L23" s="165"/>
      <c r="M23" s="165"/>
      <c r="N23" s="165"/>
      <c r="O23" s="165"/>
    </row>
    <row r="24" spans="2:15" x14ac:dyDescent="0.25">
      <c r="B24" s="169"/>
      <c r="C24" s="169"/>
      <c r="D24" s="169"/>
      <c r="E24" s="169"/>
      <c r="F24" s="169"/>
      <c r="G24" s="169"/>
      <c r="H24" s="169"/>
      <c r="I24" s="169"/>
    </row>
    <row r="25" spans="2:15" x14ac:dyDescent="0.25">
      <c r="B25" s="169"/>
      <c r="C25" s="169"/>
      <c r="D25" s="169"/>
      <c r="E25" s="169"/>
      <c r="F25" s="169"/>
      <c r="G25" s="169"/>
      <c r="H25" s="169"/>
      <c r="I25" s="169"/>
    </row>
    <row r="26" spans="2:15" x14ac:dyDescent="0.25">
      <c r="B26" s="169"/>
      <c r="C26" s="169"/>
      <c r="D26" s="169"/>
      <c r="E26" s="169"/>
      <c r="F26" s="169"/>
      <c r="G26" s="169"/>
      <c r="H26" s="169"/>
      <c r="I26" s="169"/>
    </row>
    <row r="27" spans="2:15" x14ac:dyDescent="0.25">
      <c r="B27" s="169"/>
      <c r="C27" s="169"/>
      <c r="D27" s="169"/>
      <c r="E27" s="169"/>
      <c r="F27" s="169"/>
    </row>
    <row r="28" spans="2:15" x14ac:dyDescent="0.25">
      <c r="C28" s="22"/>
      <c r="D28" s="22"/>
      <c r="E28" s="22"/>
      <c r="F28" s="22"/>
      <c r="G28" s="22"/>
    </row>
  </sheetData>
  <mergeCells count="1">
    <mergeCell ref="B20:J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I26"/>
  <sheetViews>
    <sheetView zoomScale="115" zoomScaleNormal="115" workbookViewId="0">
      <selection activeCell="C26" sqref="C26"/>
    </sheetView>
  </sheetViews>
  <sheetFormatPr baseColWidth="10" defaultRowHeight="15" x14ac:dyDescent="0.25"/>
  <cols>
    <col min="1" max="1" width="4.28515625" customWidth="1"/>
  </cols>
  <sheetData>
    <row r="1" spans="2:9" ht="6.75" customHeight="1" x14ac:dyDescent="0.25"/>
    <row r="2" spans="2:9" ht="18.75" customHeight="1" x14ac:dyDescent="0.25">
      <c r="B2" s="240" t="s">
        <v>119</v>
      </c>
      <c r="C2" s="240"/>
      <c r="D2" s="240"/>
      <c r="E2" s="240"/>
      <c r="F2" s="240"/>
      <c r="G2" s="240"/>
      <c r="H2" s="240"/>
      <c r="I2" s="240"/>
    </row>
    <row r="3" spans="2:9" ht="9.75" customHeight="1" x14ac:dyDescent="0.25">
      <c r="B3" s="240"/>
      <c r="C3" s="240"/>
      <c r="D3" s="240"/>
      <c r="E3" s="240"/>
      <c r="F3" s="240"/>
      <c r="G3" s="240"/>
      <c r="H3" s="240"/>
      <c r="I3" s="240"/>
    </row>
    <row r="4" spans="2:9" ht="21" customHeight="1" x14ac:dyDescent="0.25">
      <c r="B4" s="17"/>
      <c r="C4" s="17"/>
      <c r="D4" s="17"/>
      <c r="E4" s="17"/>
      <c r="F4" s="17"/>
      <c r="G4" s="17"/>
      <c r="H4" s="17"/>
      <c r="I4" s="17"/>
    </row>
    <row r="5" spans="2:9" ht="21" customHeight="1" x14ac:dyDescent="0.25">
      <c r="B5" s="17"/>
      <c r="C5" s="17"/>
      <c r="D5" s="17"/>
      <c r="E5" s="17"/>
      <c r="F5" s="17"/>
      <c r="G5" s="17"/>
      <c r="H5" s="17"/>
      <c r="I5" s="17"/>
    </row>
    <row r="6" spans="2:9" ht="21" customHeight="1" x14ac:dyDescent="0.25">
      <c r="B6" s="17"/>
      <c r="C6" s="17"/>
      <c r="D6" s="17"/>
      <c r="E6" s="17"/>
      <c r="F6" s="17"/>
      <c r="G6" s="17"/>
      <c r="H6" s="17"/>
      <c r="I6" s="17"/>
    </row>
    <row r="18" spans="2:9" ht="6.75" customHeight="1" x14ac:dyDescent="0.25"/>
    <row r="19" spans="2:9" ht="24.75" customHeight="1" x14ac:dyDescent="0.25">
      <c r="B19" s="361" t="s">
        <v>165</v>
      </c>
      <c r="C19" s="362"/>
      <c r="D19" s="362"/>
      <c r="E19" s="362"/>
      <c r="F19" s="362"/>
      <c r="G19" s="362"/>
      <c r="H19" s="362"/>
      <c r="I19" s="362"/>
    </row>
    <row r="20" spans="2:9" ht="25.5" customHeight="1" x14ac:dyDescent="0.25">
      <c r="B20" s="363" t="s">
        <v>28</v>
      </c>
      <c r="C20" s="363"/>
      <c r="D20" s="363"/>
      <c r="E20" s="363"/>
      <c r="F20" s="363"/>
      <c r="G20" s="363"/>
      <c r="H20" s="363"/>
      <c r="I20" s="363"/>
    </row>
    <row r="21" spans="2:9" ht="13.5" customHeight="1" x14ac:dyDescent="0.25">
      <c r="B21" s="364" t="s">
        <v>161</v>
      </c>
      <c r="C21" s="365"/>
      <c r="D21" s="365"/>
      <c r="E21" s="365"/>
      <c r="F21" s="365"/>
      <c r="G21" s="365"/>
      <c r="H21" s="365"/>
      <c r="I21" s="365"/>
    </row>
    <row r="22" spans="2:9" ht="13.5" customHeight="1" x14ac:dyDescent="0.25">
      <c r="B22" s="15"/>
      <c r="C22" s="16"/>
      <c r="D22" s="16"/>
      <c r="E22" s="16"/>
      <c r="F22" s="16"/>
      <c r="G22" s="16"/>
      <c r="H22" s="16"/>
      <c r="I22" s="16"/>
    </row>
    <row r="23" spans="2:9" ht="13.5" customHeight="1" x14ac:dyDescent="0.25">
      <c r="B23" s="15"/>
      <c r="C23" s="16"/>
      <c r="D23" s="16"/>
      <c r="E23" s="16"/>
      <c r="F23" s="16"/>
      <c r="G23" s="16"/>
      <c r="H23" s="16"/>
      <c r="I23" s="16"/>
    </row>
    <row r="24" spans="2:9" ht="13.5" customHeight="1" x14ac:dyDescent="0.25">
      <c r="B24" s="15"/>
      <c r="C24" s="16"/>
      <c r="D24" s="16"/>
      <c r="E24" s="16"/>
      <c r="F24" s="16"/>
      <c r="G24" s="16"/>
      <c r="H24" s="16"/>
      <c r="I24" s="16"/>
    </row>
    <row r="25" spans="2:9" ht="24.75" customHeight="1" x14ac:dyDescent="0.25">
      <c r="I25" s="16"/>
    </row>
    <row r="26" spans="2:9" x14ac:dyDescent="0.25">
      <c r="I26" s="16"/>
    </row>
  </sheetData>
  <mergeCells count="3">
    <mergeCell ref="B19:I19"/>
    <mergeCell ref="B20:I20"/>
    <mergeCell ref="B21:I21"/>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30</vt:i4>
      </vt:variant>
      <vt:variant>
        <vt:lpstr>Plages nommées</vt:lpstr>
      </vt:variant>
      <vt:variant>
        <vt:i4>5</vt:i4>
      </vt:variant>
    </vt:vector>
  </HeadingPairs>
  <TitlesOfParts>
    <vt:vector size="35" baseType="lpstr">
      <vt:lpstr>Figure V 2-1</vt:lpstr>
      <vt:lpstr>Figure V 2-2 </vt:lpstr>
      <vt:lpstr>Source Figure V 2-2</vt:lpstr>
      <vt:lpstr>Figure V 2-3</vt:lpstr>
      <vt:lpstr>Figure V 2-4</vt:lpstr>
      <vt:lpstr>Source Figure V 2-4</vt:lpstr>
      <vt:lpstr>Figure V 2-5</vt:lpstr>
      <vt:lpstr>Source Figure V 2-5 </vt:lpstr>
      <vt:lpstr>Figure V 2-6</vt:lpstr>
      <vt:lpstr>Source Figure V 2-6</vt:lpstr>
      <vt:lpstr>Figure V 2-7</vt:lpstr>
      <vt:lpstr>Source Figure V 2-7 </vt:lpstr>
      <vt:lpstr>Figure V2-8</vt:lpstr>
      <vt:lpstr>F V2-8 Source</vt:lpstr>
      <vt:lpstr>Figure V 2-9</vt:lpstr>
      <vt:lpstr>Source Figure V 2-9</vt:lpstr>
      <vt:lpstr>Figure V 2-10</vt:lpstr>
      <vt:lpstr>Source Figure V 2-10</vt:lpstr>
      <vt:lpstr>Figure V 2-E </vt:lpstr>
      <vt:lpstr>Source Figure V 2-E </vt:lpstr>
      <vt:lpstr>Figure V 2-11</vt:lpstr>
      <vt:lpstr>Source Figure V 2-11 </vt:lpstr>
      <vt:lpstr>Figure V 2-12</vt:lpstr>
      <vt:lpstr>Figure V 2-13 </vt:lpstr>
      <vt:lpstr>Figure V 2-14</vt:lpstr>
      <vt:lpstr>Source Figure V 2-14</vt:lpstr>
      <vt:lpstr>Figure V 2-15</vt:lpstr>
      <vt:lpstr>Source Figure V 2-15  </vt:lpstr>
      <vt:lpstr>Figure V 2-16 </vt:lpstr>
      <vt:lpstr>Source Figure V 2-16 </vt:lpstr>
      <vt:lpstr>'Figure V 2-11'!Zone_d_impression</vt:lpstr>
      <vt:lpstr>'Figure V 2-12'!Zone_d_impression</vt:lpstr>
      <vt:lpstr>'Figure V 2-14'!Zone_d_impression</vt:lpstr>
      <vt:lpstr>'Figure V 2-15'!Zone_d_impression</vt:lpstr>
      <vt:lpstr>'Figure V 2-16 '!Zone_d_impression</vt:lpstr>
    </vt:vector>
  </TitlesOfParts>
  <Company>MINEFI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BOUNAKHLA Nunzia</dc:creator>
  <cp:lastModifiedBy>Karine DELAMARE</cp:lastModifiedBy>
  <cp:lastPrinted>2017-07-04T17:24:26Z</cp:lastPrinted>
  <dcterms:created xsi:type="dcterms:W3CDTF">2014-06-06T08:42:02Z</dcterms:created>
  <dcterms:modified xsi:type="dcterms:W3CDTF">2018-10-11T06:24:54Z</dcterms:modified>
</cp:coreProperties>
</file>