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AFP-dessi\dessi\Publications DES réalisation\RAPPORT ANNUEL\rapportannuel 2020\4-Envoi maquette\Vues emploi\"/>
    </mc:Choice>
  </mc:AlternateContent>
  <bookViews>
    <workbookView xWindow="0" yWindow="60" windowWidth="21600" windowHeight="9075" tabRatio="922"/>
  </bookViews>
  <sheets>
    <sheet name="Figure V 1.1-1" sheetId="31" r:id="rId1"/>
    <sheet name="Source  Figure V 1.1-1" sheetId="30" r:id="rId2"/>
    <sheet name="Figure V 1.1-2" sheetId="1" r:id="rId3"/>
    <sheet name="Figure V 1.1-3" sheetId="2" r:id="rId4"/>
    <sheet name="Source Figure V 1.1-3" sheetId="3" r:id="rId5"/>
    <sheet name="Source Figure V 1.1-3 bis" sheetId="29" r:id="rId6"/>
    <sheet name="Figure V 1.1E1-1" sheetId="34" r:id="rId7"/>
    <sheet name="Source Figure V 1.1E1-1" sheetId="35" r:id="rId8"/>
    <sheet name="Figure V 1.1E1-2  " sheetId="36" r:id="rId9"/>
    <sheet name="Figure V 1.1E1-3 " sheetId="37" r:id="rId10"/>
    <sheet name="Source Figure V 1.1E1-3 " sheetId="38" r:id="rId11"/>
    <sheet name="Figure V 1.1-4" sheetId="4" r:id="rId12"/>
    <sheet name="Figure V 1.1-5" sheetId="5" r:id="rId13"/>
    <sheet name="Figure V 1.1-6 " sheetId="6" r:id="rId14"/>
    <sheet name="Figure V 1.2-1" sheetId="8" r:id="rId15"/>
    <sheet name="Figure V1.2E1-1" sheetId="32" r:id="rId16"/>
    <sheet name="Figure V1.2E2-1 " sheetId="33" r:id="rId17"/>
    <sheet name="Figure V 1.2-2 " sheetId="9" r:id="rId18"/>
    <sheet name="Figure V 1.2-3" sheetId="10" r:id="rId19"/>
    <sheet name="Figure V 1.2-4 " sheetId="11" r:id="rId20"/>
    <sheet name="Source Figure V 1.2-4 " sheetId="12" r:id="rId21"/>
    <sheet name="Figure V 1.3-1 " sheetId="17" r:id="rId22"/>
    <sheet name="Figure V 1.3-2 " sheetId="15" r:id="rId23"/>
    <sheet name="Source Figure V 1.3-2 " sheetId="16" r:id="rId24"/>
  </sheets>
  <externalReferences>
    <externalReference r:id="rId2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30" l="1"/>
  <c r="B8" i="30"/>
  <c r="B7" i="30"/>
  <c r="B6" i="30"/>
  <c r="B4" i="30"/>
  <c r="B5" i="30"/>
  <c r="B3" i="30"/>
  <c r="E5" i="36" l="1"/>
  <c r="E6" i="36"/>
  <c r="E7" i="36"/>
  <c r="E8" i="36"/>
  <c r="E9" i="36"/>
  <c r="C10" i="36"/>
  <c r="D10" i="36"/>
  <c r="E10" i="36" l="1"/>
  <c r="D16" i="32"/>
  <c r="F16" i="32" s="1"/>
  <c r="C16" i="32"/>
  <c r="F15" i="32"/>
  <c r="F14" i="32"/>
  <c r="E14" i="32"/>
  <c r="F13" i="32"/>
  <c r="E13" i="32"/>
  <c r="F12" i="32"/>
  <c r="E12" i="32"/>
  <c r="F11" i="32"/>
  <c r="E11" i="32"/>
  <c r="F10" i="32"/>
  <c r="E10" i="32"/>
  <c r="F9" i="32"/>
  <c r="E9" i="32"/>
  <c r="F8" i="32"/>
  <c r="E8" i="32"/>
  <c r="F7" i="32"/>
  <c r="E7" i="32"/>
  <c r="F6" i="32"/>
  <c r="E6" i="32"/>
  <c r="F5" i="32"/>
  <c r="E5" i="32"/>
  <c r="C9" i="30" l="1"/>
  <c r="C8" i="30"/>
  <c r="C7" i="30"/>
  <c r="C6" i="30"/>
  <c r="C5" i="30"/>
  <c r="C4" i="30"/>
  <c r="C3" i="30"/>
  <c r="H7" i="3" l="1"/>
  <c r="I7" i="3"/>
  <c r="H8" i="3"/>
  <c r="I8" i="3"/>
  <c r="H9" i="3"/>
  <c r="I9" i="3"/>
  <c r="H10" i="3"/>
  <c r="I10" i="3"/>
  <c r="H11" i="3"/>
  <c r="I11" i="3"/>
  <c r="H12" i="3"/>
  <c r="I12" i="3"/>
  <c r="H13" i="3"/>
  <c r="I13" i="3"/>
  <c r="H14" i="3"/>
  <c r="I14" i="3"/>
  <c r="G8" i="3"/>
  <c r="G9" i="3"/>
  <c r="G10" i="3"/>
  <c r="G11" i="3"/>
  <c r="G12" i="3"/>
  <c r="G13" i="3"/>
  <c r="G14" i="3"/>
  <c r="G7" i="3"/>
  <c r="D7" i="6" l="1"/>
  <c r="F19" i="3" l="1"/>
  <c r="E20" i="3"/>
  <c r="D6" i="8"/>
  <c r="D12" i="8"/>
  <c r="D15" i="8"/>
  <c r="D16" i="8"/>
  <c r="D22" i="8"/>
  <c r="D17" i="8"/>
  <c r="D13" i="8"/>
  <c r="D9" i="8"/>
  <c r="D7" i="8"/>
  <c r="B110" i="16"/>
  <c r="G104" i="16"/>
  <c r="F104" i="16"/>
  <c r="E104" i="16"/>
  <c r="D104" i="16"/>
  <c r="C104" i="16"/>
  <c r="B104" i="16"/>
  <c r="D10" i="8"/>
  <c r="B20" i="3"/>
  <c r="D20" i="3"/>
  <c r="D21" i="8"/>
  <c r="C20" i="3" l="1"/>
  <c r="D18" i="8"/>
  <c r="D105" i="16"/>
  <c r="D107" i="16" s="1"/>
  <c r="F105" i="16"/>
  <c r="F107" i="16" s="1"/>
  <c r="D19" i="3"/>
  <c r="D20" i="8"/>
  <c r="C105" i="16"/>
  <c r="C107" i="16" s="1"/>
  <c r="D8" i="8"/>
  <c r="B19" i="3"/>
  <c r="D19" i="8"/>
  <c r="C19" i="3"/>
  <c r="D11" i="8"/>
  <c r="G105" i="16"/>
  <c r="G107" i="16" s="1"/>
  <c r="B105" i="16"/>
  <c r="B107" i="16" s="1"/>
  <c r="D5" i="8"/>
  <c r="E105" i="16"/>
  <c r="E107" i="16" s="1"/>
  <c r="D14" i="8"/>
  <c r="F20" i="3"/>
  <c r="E19" i="3"/>
</calcChain>
</file>

<file path=xl/sharedStrings.xml><?xml version="1.0" encoding="utf-8"?>
<sst xmlns="http://schemas.openxmlformats.org/spreadsheetml/2006/main" count="486" uniqueCount="275">
  <si>
    <t>Ensemble</t>
  </si>
  <si>
    <t>Fonction publique de l'État</t>
  </si>
  <si>
    <t>Fonction publique territoriale</t>
  </si>
  <si>
    <t>Fonction publique hospitalière</t>
  </si>
  <si>
    <t>Ensemble de la fonction publique</t>
  </si>
  <si>
    <t>dont à temps partiel  (en %)</t>
  </si>
  <si>
    <t>Champ : Emplois principaux, tous statuts, situés en France (métropole + DOM, hors COM et étranger), hors Mayotte. Hors bénéficiaires de contrats aidés.</t>
  </si>
  <si>
    <t>Champ emploi total : Salariés et non-salariés des secteurs public et privé, y compris bénéficiaires de contrats aidés</t>
  </si>
  <si>
    <t>FPE</t>
  </si>
  <si>
    <t>FPT</t>
  </si>
  <si>
    <t>FPH</t>
  </si>
  <si>
    <t>Emploi total</t>
  </si>
  <si>
    <t xml:space="preserve"> </t>
  </si>
  <si>
    <t>Au 31 décembre 2015</t>
  </si>
  <si>
    <t>Effectifs</t>
  </si>
  <si>
    <t>Structure 
(en %)</t>
  </si>
  <si>
    <t>Effectifs (en %)</t>
  </si>
  <si>
    <t>Structure (en point de %)</t>
  </si>
  <si>
    <t>Ensemble FPE</t>
  </si>
  <si>
    <t>Justice</t>
  </si>
  <si>
    <t>Culture</t>
  </si>
  <si>
    <t>Ministères sociaux</t>
  </si>
  <si>
    <t/>
  </si>
  <si>
    <t>Structure 
(en point de %)</t>
  </si>
  <si>
    <t>Départements</t>
  </si>
  <si>
    <t>Régions</t>
  </si>
  <si>
    <t>Ensemble des collectivités territoriales</t>
  </si>
  <si>
    <t>Établissement départementaux</t>
  </si>
  <si>
    <t>Total FPT</t>
  </si>
  <si>
    <t>(1) Le secteur communal comprend les communes, les établissements communaux et intercommunaux et d'autres EPA locaux tels que les OPHLM, les caisses de crédit municipal, les régies, etc.</t>
  </si>
  <si>
    <t>Évolution par rapport à 2014 (en %)</t>
  </si>
  <si>
    <t>Évolution en  moyenne annuelle entre 2005 et 2015</t>
  </si>
  <si>
    <t>Structure
(en %)</t>
  </si>
  <si>
    <t>Effectifs
 (en %)</t>
  </si>
  <si>
    <t>Total hôpitaux *</t>
  </si>
  <si>
    <t>Médecins</t>
  </si>
  <si>
    <t>Personnel non médical</t>
  </si>
  <si>
    <t>Établissement d'hébergement pour personnes âgées</t>
  </si>
  <si>
    <t>Autres établissements médico-sociaux</t>
  </si>
  <si>
    <t>Total fonction publique hospitalière</t>
  </si>
  <si>
    <t>* Certains employeurs hospitaliers effectuent des déclarations annuelles de données sociales groupées pour l’ensemble de leurs établissements alors que ces derniers relèvent d’autres activités (notamment Ehpad) conduisant à des écarts avec l’enquête SAE.</t>
  </si>
  <si>
    <t>Fonctionnaires</t>
  </si>
  <si>
    <t>Contractuels</t>
  </si>
  <si>
    <t>Militaires</t>
  </si>
  <si>
    <t>Total</t>
  </si>
  <si>
    <t>Catégorie A</t>
  </si>
  <si>
    <t>Catégorie B</t>
  </si>
  <si>
    <t>Catégorie C</t>
  </si>
  <si>
    <t>Agents civils</t>
  </si>
  <si>
    <t>hors enseignants</t>
  </si>
  <si>
    <t>dont civils non-enseignants</t>
  </si>
  <si>
    <t xml:space="preserve">Champ : Emplois principaux, tous statuts, situés en métropole et DOM (hors Mayotte), hors COM et étranger. Hors bénéficiaires de contrats aidés. </t>
  </si>
  <si>
    <t>(*) La catégorie hiérarchique n’est pas toujours déterminée dans les sources statistiques utilisées. Chaque année, elle n'est pas déterminable pour une proportion de 1 % à 2 % des agents. Un redressement est donc effectué.</t>
  </si>
  <si>
    <t>dont enseignants(1)</t>
  </si>
  <si>
    <t>Fonction publique de l'État, agents civils</t>
  </si>
  <si>
    <t>Province</t>
  </si>
  <si>
    <t>Île-de-France</t>
  </si>
  <si>
    <t>dont Paris</t>
  </si>
  <si>
    <t>dont autres départements d'Île-de-France</t>
  </si>
  <si>
    <t>France métropolitaine</t>
  </si>
  <si>
    <t xml:space="preserve">DOM </t>
  </si>
  <si>
    <t xml:space="preserve">Guadeloupe </t>
  </si>
  <si>
    <t xml:space="preserve">Martinique </t>
  </si>
  <si>
    <t>Guyane</t>
  </si>
  <si>
    <t>La Réunion</t>
  </si>
  <si>
    <t>France entière</t>
  </si>
  <si>
    <t xml:space="preserve">Champ : Emplois principaux, civils, situés en métropole + DOM (hors Mayotte), hors COM et étranger. Hors bénéficiaires de contrats aidés. </t>
  </si>
  <si>
    <t>Régions de fonction</t>
  </si>
  <si>
    <t xml:space="preserve">Champ : emplois principaux, civils, situés en métropole + DOM (hors Mayotte), hors COM et étranger. Hors bénéficiaires de contrats aidés. </t>
  </si>
  <si>
    <t>dont A+</t>
  </si>
  <si>
    <t>Toutes catégories</t>
  </si>
  <si>
    <t xml:space="preserve">FPE </t>
  </si>
  <si>
    <t xml:space="preserve">FPH </t>
  </si>
  <si>
    <t xml:space="preserve">FPT </t>
  </si>
  <si>
    <t>Ages</t>
  </si>
  <si>
    <t>F</t>
  </si>
  <si>
    <t>H</t>
  </si>
  <si>
    <t>Source : enquête Emploi Insee, 4ème trimestre 2010. Traitement DGAFP, département des études, des statistiques et des systèmes d'information.</t>
  </si>
  <si>
    <t>Champ : salariés hors entreprises publiques, hors intérimaires, apprentis, contrats aidés et stagiaires.</t>
  </si>
  <si>
    <t>55 ans ou plus</t>
  </si>
  <si>
    <t>total</t>
  </si>
  <si>
    <t>part des 55 ans et plus</t>
  </si>
  <si>
    <t>Part des femmes
(en %)</t>
  </si>
  <si>
    <t>Part des moins de 30 ans
(en %)</t>
  </si>
  <si>
    <t>Part des 50 ans et plus
(en %)</t>
  </si>
  <si>
    <t>Part des femmes
(en point de %)</t>
  </si>
  <si>
    <t>Part des moins de 30 ans
(en point de %)</t>
  </si>
  <si>
    <t>Part des 50 ans et plus 
(en point de%)</t>
  </si>
  <si>
    <t>(1) Enseignants : professeurs de l'enseignement supérieur, professeurs agrégés, certifiés et assimilés, enseignants en coopération, professeurs des collèges et maîtres auxiliaires, instituteurs et assimilés, élèves enseignants. Hors chercheurs.</t>
  </si>
  <si>
    <t>Ministères économiques et financiers</t>
  </si>
  <si>
    <t>Total hôpitaux*</t>
  </si>
  <si>
    <t>Taux d’administration : nombre d’agents civils de la fonction publique (converti en équivalent temps plein) pour 1 000 habitants.</t>
  </si>
  <si>
    <t xml:space="preserve">Champ : Emplois principaux, tous statuts situés en métropole et DOM (hors Mayotte), hors COM et étranger. Hors bénéficiaires de contrats aidés. </t>
  </si>
  <si>
    <t>Ensemble des EPA locaux</t>
  </si>
  <si>
    <t>Fonction publique de l'État (ministères et EPA)</t>
  </si>
  <si>
    <t>en moyenne annuelle</t>
  </si>
  <si>
    <t>Ensemble des ministères</t>
  </si>
  <si>
    <t>Ensemble des EPA</t>
  </si>
  <si>
    <t>dont</t>
  </si>
  <si>
    <t>dont ministère</t>
  </si>
  <si>
    <t>dont EPA</t>
  </si>
  <si>
    <t>effectifs 2017</t>
  </si>
  <si>
    <t>FPE : 0,8%</t>
  </si>
  <si>
    <t>Figure V 1-3 : Evolution des effectifs des trois fonctions publiques depuis 2007 en France (métropole + DOM)</t>
  </si>
  <si>
    <t>Figure V 1-10 : Evolution du nombre d’agents civils (hors militaires) par région dans les trois versants de la fonction publique au 31 décembre 2017 en France (Métropole + DOM hors Mayotte)</t>
  </si>
  <si>
    <t>0,0</t>
  </si>
  <si>
    <t>Source : Siasp, Insee. Traitement DGAFP - SDessi.</t>
  </si>
  <si>
    <t>effectifs 2008</t>
  </si>
  <si>
    <t>effectifs 2018</t>
  </si>
  <si>
    <t>2018/2017</t>
  </si>
  <si>
    <t>2018/2008</t>
  </si>
  <si>
    <t>(base 100 au 31 décembre 2008)</t>
  </si>
  <si>
    <t>Évolution 2018/2008</t>
  </si>
  <si>
    <t>Évolution 2018/2017</t>
  </si>
  <si>
    <t>Sources : FGE, Colter, DADS, Siasp, Insee ; enquête SAE. Traitement DGAFP - SDessi.</t>
  </si>
  <si>
    <t>FPE : -0,2%</t>
  </si>
  <si>
    <t>FPT : 0,7%</t>
  </si>
  <si>
    <t>FPT : 0,8%</t>
  </si>
  <si>
    <t>FPH : 0,4%</t>
  </si>
  <si>
    <t>FPH : 0,8%</t>
  </si>
  <si>
    <t>Ensemble FP : 0,7%</t>
  </si>
  <si>
    <t>Ensemble FP : 0,4%</t>
  </si>
  <si>
    <t>Emploi total : 0,8%</t>
  </si>
  <si>
    <t>Emploi total : 0,4%</t>
  </si>
  <si>
    <t>Au 31 décembre 2018</t>
  </si>
  <si>
    <t>Évolution par rapport 
à 2017</t>
  </si>
  <si>
    <t>Évolution moyenne annuelle entre 2008 et 2018</t>
  </si>
  <si>
    <t>Sources : FGE, Siasp, Insee. Traitement DGAFP - SDessi.</t>
  </si>
  <si>
    <t>Éducation nationale, Enseignement supérieur, Recherche et Innovation</t>
  </si>
  <si>
    <t>Évolution par rapport à 2017</t>
  </si>
  <si>
    <t>Sources : Colter, Siasp, Insee. Traitement DGAFP - SDessi.</t>
  </si>
  <si>
    <t>Communes</t>
  </si>
  <si>
    <t>Établissements communaux</t>
  </si>
  <si>
    <t>Établissements intercommunaux</t>
  </si>
  <si>
    <t>Autres EPA locaux</t>
  </si>
  <si>
    <t>Lecture : Au 31 décembre 2018, on compte 1 007 362 agents dans les communes soit 52,6 % des effectifs de la FPT à cette date. Cet effectif est en baisse de 0,3 % par rapport au 31 décembre 2017 (stable depuis 2008). La part des agents de la FPT en poste dans les communes diminue de 0,5 point en un an (-0,4 point en moyenne par an depuis 2008).</t>
  </si>
  <si>
    <t>Évolution par rapport à 2017 (en %)</t>
  </si>
  <si>
    <t>Évolution en  moyenne annuelle entre 2008 et 2018</t>
  </si>
  <si>
    <t>Sources : Enquête SAE, Drees ; DADS, Siasp, Insee. Traitement DGAFP - SDessi.</t>
  </si>
  <si>
    <t>Situation au 31 décembre 2018</t>
  </si>
  <si>
    <t>Évolution entre les 31 décembre 2017 et 2018</t>
  </si>
  <si>
    <t xml:space="preserve"> Évolution 2018/2017</t>
  </si>
  <si>
    <t>Évolution annuelle moyenne entre 2008 et 2018</t>
  </si>
  <si>
    <t>Sources : FGE, Colter, DADS, Siasp, Insee ; enquête SAE, Drees. Traitement DGAFP - SDessi.</t>
  </si>
  <si>
    <t>Guadeloupe</t>
  </si>
  <si>
    <t>Corse</t>
  </si>
  <si>
    <t>Occitanie</t>
  </si>
  <si>
    <t>Nouvelle-Aquitaine</t>
  </si>
  <si>
    <t>Auvergne-Rhône-Alpes</t>
  </si>
  <si>
    <t>Bretagne</t>
  </si>
  <si>
    <t>Provence-Alpes-Côte d'Azur</t>
  </si>
  <si>
    <t>Pays de la Loire</t>
  </si>
  <si>
    <t>Normandie</t>
  </si>
  <si>
    <t>Centre-Val de Loire</t>
  </si>
  <si>
    <t>Hauts-de-France</t>
  </si>
  <si>
    <t>Grand-Est</t>
  </si>
  <si>
    <t>Bourgogne-Franche-Comté</t>
  </si>
  <si>
    <t>Martinique</t>
  </si>
  <si>
    <t>dont filière soignante</t>
  </si>
  <si>
    <t>Note : Le nombre de bénéficiaires de contrats aidés par versant n'est disponible qu'à partir de 2010. Les évolutions y compris contrats aidés ne sont ainsi calculées qu'à partir de 2010 et font donc l'hypothèse d'une évolution égale à celle des effectifs hors contrats aidés entre 2008 et 2010.</t>
  </si>
  <si>
    <t>FPE (hors contrats aidés)</t>
  </si>
  <si>
    <t>FPT (hors contrats aidés)</t>
  </si>
  <si>
    <t>FPH (hors contrats aidés)</t>
  </si>
  <si>
    <t>Ensemble FP (hors contrats aidés)</t>
  </si>
  <si>
    <t>Champ : Emplois principaux, tous statuts, situés en France (métropole + DOM, hors COM et étranger), hors Mayotte.</t>
  </si>
  <si>
    <t>FPE (yc contrats aidés)</t>
  </si>
  <si>
    <t>FPT (yc contrats aidés)</t>
  </si>
  <si>
    <t>FPH (yc contrats aidés)</t>
  </si>
  <si>
    <t xml:space="preserve">(1) Champ : Emplois principaux, tous statuts, situés en France (métropole + DOM, hors COM et étranger), hors Mayotte. Hors bénéficiaires de contrats aidés. </t>
  </si>
  <si>
    <r>
      <t>(2) Champ : Postes actifs dans l’année, tous statuts, situés en France (métropole + DOM, hors COM et étranger), hors Mayotte. Hors bénéficiaires de contrats aidés.</t>
    </r>
    <r>
      <rPr>
        <sz val="8"/>
        <color theme="1"/>
        <rFont val="Calibri"/>
        <family val="2"/>
      </rPr>
      <t> </t>
    </r>
  </si>
  <si>
    <t>Transition écologique et solidaire, Logement et habitat durable et Cohésion des territoires</t>
  </si>
  <si>
    <r>
      <t>dont secteur communal</t>
    </r>
    <r>
      <rPr>
        <b/>
        <i/>
        <vertAlign val="superscript"/>
        <sz val="8"/>
        <rFont val="Arial"/>
        <family val="2"/>
      </rPr>
      <t>(1)</t>
    </r>
  </si>
  <si>
    <r>
      <t>dont enseignants</t>
    </r>
    <r>
      <rPr>
        <i/>
        <vertAlign val="superscript"/>
        <sz val="8"/>
        <rFont val="Arial"/>
        <family val="2"/>
      </rPr>
      <t>(1)</t>
    </r>
  </si>
  <si>
    <t xml:space="preserve">     dont civils hors enseignants</t>
  </si>
  <si>
    <t>nd</t>
  </si>
  <si>
    <t>nd : non diffusable. La dégradation de la qualité des données sur les militaires rend fragiles les estimations.</t>
  </si>
  <si>
    <r>
      <t>Effectifs physiques au 31/12/2018</t>
    </r>
    <r>
      <rPr>
        <b/>
        <vertAlign val="superscript"/>
        <sz val="8"/>
        <color indexed="8"/>
        <rFont val="Arial"/>
        <family val="2"/>
      </rPr>
      <t>(1)</t>
    </r>
  </si>
  <si>
    <r>
      <t>ETP au 31/12/2018</t>
    </r>
    <r>
      <rPr>
        <b/>
        <vertAlign val="superscript"/>
        <sz val="8"/>
        <color indexed="8"/>
        <rFont val="Arial"/>
        <family val="2"/>
      </rPr>
      <t>(1)</t>
    </r>
  </si>
  <si>
    <r>
      <t>EQTP annualisé en 2018</t>
    </r>
    <r>
      <rPr>
        <b/>
        <vertAlign val="superscript"/>
        <sz val="8"/>
        <color indexed="8"/>
        <rFont val="Arial"/>
        <family val="2"/>
      </rPr>
      <t>(2)</t>
    </r>
  </si>
  <si>
    <t>Lecture : Au 31 décembre 2018, on compte 1 031 429 agents dans les hôpitaux, soit 87,5 % des effectifs de la FPH. Cet effectif augmente de 0,2 % par rapport au 31 décembre 2017. La part des agents des hôpitaux dans l'ensemble de la FPH diminue de 0,2 point par rapport à fin 2017. En moyenne, chaque année depuis 2008, le nombre d'agents dans les hôpitaux a augmenté de 0,5 % et leur part dans l'ensemble de la FPH a diminué de 0,3 point.</t>
  </si>
  <si>
    <t>Figure V 1.1-2 : Effectifs physiques en nombre d'agents, en équivalent temps plein (ETP) et en équivalent temps plein annualisé (EQTP) dans la fonction publique</t>
  </si>
  <si>
    <r>
      <t xml:space="preserve">Figure V 1.1-3 : </t>
    </r>
    <r>
      <rPr>
        <b/>
        <sz val="10"/>
        <rFont val="Calibri"/>
        <family val="2"/>
      </rPr>
      <t>É</t>
    </r>
    <r>
      <rPr>
        <b/>
        <sz val="10"/>
        <rFont val="Arial"/>
        <family val="2"/>
      </rPr>
      <t>volution des effectifs en fin d’année dans la fonction publique depuis 2008</t>
    </r>
  </si>
  <si>
    <t>Figure V 1.1-4 : Évolution des effectifs physiques de la fonction publique de l'État</t>
  </si>
  <si>
    <r>
      <t xml:space="preserve">Figure V 1.1-5 : </t>
    </r>
    <r>
      <rPr>
        <b/>
        <sz val="9"/>
        <rFont val="Calibri"/>
        <family val="2"/>
      </rPr>
      <t>É</t>
    </r>
    <r>
      <rPr>
        <b/>
        <sz val="9"/>
        <rFont val="Arial"/>
        <family val="2"/>
      </rPr>
      <t>volution des effectifs de la fonction publique territoriale</t>
    </r>
  </si>
  <si>
    <r>
      <t xml:space="preserve">Figure V 1.1-6 : </t>
    </r>
    <r>
      <rPr>
        <b/>
        <sz val="9"/>
        <rFont val="Calibri"/>
        <family val="2"/>
      </rPr>
      <t>É</t>
    </r>
    <r>
      <rPr>
        <b/>
        <sz val="9"/>
        <rFont val="Arial"/>
        <family val="2"/>
      </rPr>
      <t>volution des effectifs de la fonction publique hospitalière</t>
    </r>
  </si>
  <si>
    <r>
      <t xml:space="preserve">Figure V 1.2-1 : </t>
    </r>
    <r>
      <rPr>
        <b/>
        <sz val="10"/>
        <rFont val="Calibri"/>
        <family val="2"/>
      </rPr>
      <t>É</t>
    </r>
    <r>
      <rPr>
        <b/>
        <sz val="10"/>
        <rFont val="Arial"/>
        <family val="2"/>
      </rPr>
      <t>volution des effectifs par statut dans la fonction publique</t>
    </r>
  </si>
  <si>
    <t>Figure V 1.2-2 : Répartition par catégorie hiérarchique(*) des effectifs des trois versants de la fonction publique</t>
  </si>
  <si>
    <t xml:space="preserve">Figure V 1.2-3 : Taux d'administration (en ETP) au 31 décembre 2018 </t>
  </si>
  <si>
    <r>
      <t xml:space="preserve">Figure V 1.2-4 : </t>
    </r>
    <r>
      <rPr>
        <b/>
        <sz val="9"/>
        <color theme="1"/>
        <rFont val="Calibri"/>
        <family val="2"/>
      </rPr>
      <t>É</t>
    </r>
    <r>
      <rPr>
        <b/>
        <sz val="9"/>
        <color theme="1"/>
        <rFont val="Arial"/>
        <family val="2"/>
      </rPr>
      <t>volution du nombre d’agents civils par région dans les trois versants de la fonction publique entre fin 2017 et fin 2018</t>
    </r>
  </si>
  <si>
    <t>Figure V 1.3-1 :  Répartition des effectifs de la fonction publique par catégorie hiérarchique, par sexe et tranche d'âge</t>
  </si>
  <si>
    <t>Figure V 1.3-2  : Pyramide des âges par versant au 31 décembre 2018</t>
  </si>
  <si>
    <t xml:space="preserve">Champ : France entière : métropole et DOM (hors Mayotte), hors COM et étranger. </t>
  </si>
  <si>
    <t>Source Figure 1.1-6 : Fonction publique, service public et emploi total au 31 décembre 2016</t>
  </si>
  <si>
    <t xml:space="preserve">Fonction publique hors contrats aidés </t>
  </si>
  <si>
    <t xml:space="preserve">Contrats aidés de la fonction publique </t>
  </si>
  <si>
    <t>Organismes publics hors fonction publique</t>
  </si>
  <si>
    <t>Organismes privés à financement public prédominant</t>
  </si>
  <si>
    <t>Entreprises publiques</t>
  </si>
  <si>
    <t>Sources : SIASP, DADS, Recme, Insee ; enquête SAE, Drees. Traitement DGAFP-SDessi.</t>
  </si>
  <si>
    <t xml:space="preserve">Champ : Emplois situés en métropole et DOM (hors Mayotte), hors COM et étranger. </t>
  </si>
  <si>
    <t>Sources : Siasp, DADS, Recme, Insee ; enquête SAE, Drees. Traitement DGAFP - SDessi.</t>
  </si>
  <si>
    <t>Evolution 2018/2017 (en %)</t>
  </si>
  <si>
    <t>Part (en %)</t>
  </si>
  <si>
    <t xml:space="preserve">Ministères </t>
  </si>
  <si>
    <t>dont Intérieur</t>
  </si>
  <si>
    <t xml:space="preserve">EPA </t>
  </si>
  <si>
    <t>Collectivités territoriales</t>
  </si>
  <si>
    <t>dont Communes</t>
  </si>
  <si>
    <t>-</t>
  </si>
  <si>
    <t>Ensemble FP</t>
  </si>
  <si>
    <t xml:space="preserve">Champ : Emplois principaux, apprentis, situés en métropole et DOM (Hors Mayotte), hors COM et étranger. </t>
  </si>
  <si>
    <t>Figure V1.2E1-1 : Effectifs des apprentis par type d'employeur</t>
  </si>
  <si>
    <t>Figure V1.2E2-1 : Répartition des contractuels par type de contrat et durée en 2018</t>
  </si>
  <si>
    <t>En %</t>
  </si>
  <si>
    <t>Répartition CDI / CDD</t>
  </si>
  <si>
    <t>Répartition des CDD par durée</t>
  </si>
  <si>
    <t>CDI</t>
  </si>
  <si>
    <t>CDD</t>
  </si>
  <si>
    <t>CDD &lt; 1 an</t>
  </si>
  <si>
    <t>CDD 1 à 3 ans</t>
  </si>
  <si>
    <t>CDD &gt; 3 ans</t>
  </si>
  <si>
    <t>Source : Insee, Enquêtes Emploi. Traitement DGAFP – SDessi.</t>
  </si>
  <si>
    <t>Champ : France, agents de la fonction publique. Hors bénéficiaires de contrats aidés</t>
  </si>
  <si>
    <t>Lecture : Parmi les contractuels de la fonction publique, 57 % sont en CDD en 2018.</t>
  </si>
  <si>
    <t>Données corrigées des variations saisonnières en fin de trimestre ; niveaux d'emploi</t>
  </si>
  <si>
    <t>Champ : France (hors Mayotte), personnes de 15 ans ou plus</t>
  </si>
  <si>
    <t>Source : Insee, estimations d'emploi ; estimations trimestrielles Acoss-Urssaf, Dares, Insee</t>
  </si>
  <si>
    <t>Figure V 1.E1-1 : Évolution de l’emploi dans la fonction publique</t>
  </si>
  <si>
    <t>T4</t>
  </si>
  <si>
    <t>T3</t>
  </si>
  <si>
    <t>T2</t>
  </si>
  <si>
    <t>T1</t>
  </si>
  <si>
    <t>Ensemble fonction publique</t>
  </si>
  <si>
    <t>Champ: Emplois principaux, situé en métropole et DOM (Hors Mayotte). Hors COM et étranger.</t>
  </si>
  <si>
    <t>dont EPLE</t>
  </si>
  <si>
    <t>Emploi d’avenir</t>
  </si>
  <si>
    <t>PEC</t>
  </si>
  <si>
    <t>Évolution par rapport au même trimestre de l’année précédente</t>
  </si>
  <si>
    <t>Effectifs  au quatrième trimestre 2019</t>
  </si>
  <si>
    <t>Figure V 1.E1-2 : Nombre de contrats aidés par employeur et par nature de contrat dans chacun des versants de la fonction publique</t>
  </si>
  <si>
    <t>Champ : France, agents de la fonction publique. Hors bénéficiaires de contrats aidés.</t>
  </si>
  <si>
    <t>Source : Insee, enquêtes Emploi. Traitement DGAFP - Département des études, des statistiques et des systèmes d'information.</t>
  </si>
  <si>
    <t>Figure V 1.E1-3 : Nombre de bénéficiaires de contrats aidés par versant et employeur en fin de trimestre depuis 2010</t>
  </si>
  <si>
    <t>T4 Bénéficiaires au 31 décembre</t>
  </si>
  <si>
    <t>T3  Bénéficiaires au 30 septembre</t>
  </si>
  <si>
    <t>T2 Bénéficiaires au 30 juin</t>
  </si>
  <si>
    <t>T1 Bénéficiaires au 31 mars</t>
  </si>
  <si>
    <t>Type de données :données trimestrielles</t>
  </si>
  <si>
    <t>Champ: emploi principaux, tous statuts, situé en métropole et DOM</t>
  </si>
  <si>
    <t>Source ASP, SIASP, Traitement DGAFP</t>
  </si>
  <si>
    <t>Figure V 1.E1-3  Nombre de bénéficiaires de contrats aidés par versant et employeur en fin de trimestre de 2010 à 2017</t>
  </si>
  <si>
    <r>
      <t>Intérieur et Outre-Mer</t>
    </r>
    <r>
      <rPr>
        <vertAlign val="superscript"/>
        <sz val="8"/>
        <rFont val="Arial"/>
        <family val="2"/>
      </rPr>
      <t xml:space="preserve"> (1)</t>
    </r>
  </si>
  <si>
    <r>
      <t xml:space="preserve">Armées </t>
    </r>
    <r>
      <rPr>
        <vertAlign val="superscript"/>
        <sz val="8"/>
        <rFont val="Arial"/>
        <family val="2"/>
      </rPr>
      <t>(1)</t>
    </r>
  </si>
  <si>
    <t>(1)  La dégradation de la qualité des données sur les militaires rend fragiles les estimations pour les ministères des Armées et de l'Intérieur.</t>
  </si>
  <si>
    <r>
      <t xml:space="preserve">Militaires </t>
    </r>
    <r>
      <rPr>
        <vertAlign val="superscript"/>
        <sz val="8"/>
        <rFont val="Arial"/>
        <family val="2"/>
      </rPr>
      <t>(1)</t>
    </r>
  </si>
  <si>
    <r>
      <t>Militaires</t>
    </r>
    <r>
      <rPr>
        <vertAlign val="superscript"/>
        <sz val="8"/>
        <rFont val="Arial"/>
        <family val="2"/>
      </rPr>
      <t xml:space="preserve"> (1)</t>
    </r>
  </si>
  <si>
    <r>
      <t>Autres catégories et statuts</t>
    </r>
    <r>
      <rPr>
        <vertAlign val="superscript"/>
        <sz val="8"/>
        <rFont val="Arial"/>
        <family val="2"/>
      </rPr>
      <t>(2)</t>
    </r>
  </si>
  <si>
    <r>
      <t>Fonctionnaires</t>
    </r>
    <r>
      <rPr>
        <vertAlign val="superscript"/>
        <sz val="8"/>
        <rFont val="Arial"/>
        <family val="2"/>
      </rPr>
      <t>(3)</t>
    </r>
  </si>
  <si>
    <r>
      <t>Contractuels</t>
    </r>
    <r>
      <rPr>
        <vertAlign val="superscript"/>
        <sz val="8"/>
        <rFont val="Arial"/>
        <family val="2"/>
      </rPr>
      <t>(3)</t>
    </r>
  </si>
  <si>
    <t>(2)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</si>
  <si>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t>(3) Pour respecter le secret statistique, dans la FPT, les militaires sont regroupés avec les fonctionnaires et les militaires volontaires avec les contractuels.</t>
  </si>
  <si>
    <t>(1) La dégradation de la qualité des données sur les militaires rend les estimations fragiles.</t>
  </si>
  <si>
    <t>Figure 1.1-6 : Fonction publique, service public dans l'emploi total au 31 décembre 2017</t>
  </si>
  <si>
    <t>Emploi secteur privé</t>
  </si>
  <si>
    <r>
      <t xml:space="preserve">dont secteur communal </t>
    </r>
    <r>
      <rPr>
        <i/>
        <vertAlign val="superscript"/>
        <sz val="8"/>
        <rFont val="Arial"/>
        <family val="2"/>
      </rPr>
      <t>(1)</t>
    </r>
  </si>
  <si>
    <t>Source :  ASP. Traitement DGAFP - SDessi.</t>
  </si>
  <si>
    <t>Type de données : Trimestrielles, Bénéficiaires au 31 décembre 2019.</t>
  </si>
  <si>
    <t>(1) Regroupe les communes, les établissements communaux et intercommunaux.</t>
  </si>
  <si>
    <t>Source: ASP. Traitement DGAFP - SDessi.</t>
  </si>
  <si>
    <t>Type de données : données trimestrielles.</t>
  </si>
  <si>
    <r>
      <t xml:space="preserve">dont </t>
    </r>
    <r>
      <rPr>
        <sz val="11"/>
        <color theme="1"/>
        <rFont val="Calibri"/>
        <family val="2"/>
      </rPr>
      <t>É</t>
    </r>
    <r>
      <rPr>
        <i/>
        <sz val="11"/>
        <color theme="1"/>
        <rFont val="Calibri"/>
        <family val="2"/>
        <scheme val="minor"/>
      </rPr>
      <t>ducation nationale, Enseignement supérieur, Recherche et Innovation</t>
    </r>
  </si>
  <si>
    <t>dont Armées</t>
  </si>
  <si>
    <r>
      <rPr>
        <sz val="11"/>
        <color theme="1"/>
        <rFont val="Calibri"/>
        <family val="2"/>
      </rPr>
      <t>É</t>
    </r>
    <r>
      <rPr>
        <sz val="11"/>
        <color theme="1"/>
        <rFont val="Calibri"/>
        <family val="2"/>
        <scheme val="minor"/>
      </rPr>
      <t>tablissements publics locaux</t>
    </r>
  </si>
  <si>
    <t xml:space="preserve">Lecture : Au 31 décembre 2018, on compte 88 975 agents au ministère de la Justice, soit 3,6 % des effectifs de la FPE. Cet effectif est en hausse de 2,0% par rapport au 31 décembre 2017 (+1,6 % de hausse moyenne par an depuis 2008), et la part des agents de la FPE en poste au ministère de la Justice est stable par rapport à 2017 et a augmenté de 0,1 point de pourcentage en moyenne par an entre 2008 et 2018. </t>
  </si>
  <si>
    <t>Source figure V 1-12 : Pyramide des âges par versant au 31 décembre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</si>
</sst>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0.0"/>
    <numFmt numFmtId="165" formatCode="0.0"/>
    <numFmt numFmtId="166" formatCode="\+0.0;\-0.0"/>
    <numFmt numFmtId="167" formatCode="0.0_ ;\-0.0\ "/>
    <numFmt numFmtId="168" formatCode="0.0;\-0.0"/>
    <numFmt numFmtId="169" formatCode="#,##0;[Red]#,##0"/>
    <numFmt numFmtId="170" formatCode="0;[Red]0"/>
    <numFmt numFmtId="171" formatCode="0.0%"/>
    <numFmt numFmtId="172" formatCode="_-* #,##0\ _€_-;\-* #,##0\ _€_-;_-* &quot;-&quot;??\ _€_-;_-@_-"/>
    <numFmt numFmtId="173" formatCode="_(* #,##0.00_);_(* \(#,##0.00\);_(* &quot;-&quot;??_);_(@_)"/>
    <numFmt numFmtId="174" formatCode="_-* #,##0.0\ _€_-;\-* #,##0.0\ _€_-;_-* &quot;-&quot;??\ _€_-;_-@_-"/>
  </numFmts>
  <fonts count="88">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b/>
      <sz val="9"/>
      <name val="Arial"/>
      <family val="2"/>
    </font>
    <font>
      <i/>
      <sz val="8"/>
      <name val="Arial"/>
      <family val="2"/>
    </font>
    <font>
      <sz val="8"/>
      <name val="Arial"/>
      <family val="2"/>
    </font>
    <font>
      <b/>
      <sz val="9"/>
      <color indexed="8"/>
      <name val="Arial"/>
      <family val="2"/>
    </font>
    <font>
      <sz val="10"/>
      <color indexed="8"/>
      <name val="Times New Roman, Times Roman"/>
    </font>
    <font>
      <b/>
      <sz val="8"/>
      <color indexed="8"/>
      <name val="Arial"/>
      <family val="2"/>
    </font>
    <font>
      <sz val="8"/>
      <color indexed="8"/>
      <name val="Arial"/>
      <family val="2"/>
    </font>
    <font>
      <i/>
      <sz val="8"/>
      <color indexed="8"/>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u/>
      <sz val="10"/>
      <name val="Arial"/>
      <family val="2"/>
    </font>
    <font>
      <b/>
      <sz val="8"/>
      <name val="Times"/>
      <family val="1"/>
    </font>
    <font>
      <sz val="11"/>
      <color indexed="62"/>
      <name val="Calibri"/>
      <family val="2"/>
    </font>
    <font>
      <sz val="10"/>
      <name val="Times New Roman"/>
      <family val="1"/>
    </font>
    <font>
      <sz val="11"/>
      <color indexed="20"/>
      <name val="Calibri"/>
      <family val="2"/>
    </font>
    <font>
      <sz val="11"/>
      <color indexed="60"/>
      <name val="Calibri"/>
      <family val="2"/>
    </font>
    <font>
      <sz val="6"/>
      <name val="Times"/>
      <family val="1"/>
    </font>
    <font>
      <sz val="11"/>
      <color indexed="17"/>
      <name val="Calibri"/>
      <family val="2"/>
    </font>
    <font>
      <b/>
      <sz val="11"/>
      <color indexed="63"/>
      <name val="Calibri"/>
      <family val="2"/>
    </font>
    <font>
      <i/>
      <sz val="8"/>
      <name val="Times"/>
      <family val="1"/>
    </font>
    <font>
      <sz val="8"/>
      <name val="Times"/>
      <family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Times New Roman"/>
      <family val="1"/>
    </font>
    <font>
      <b/>
      <sz val="11"/>
      <color indexed="8"/>
      <name val="Calibri"/>
      <family val="2"/>
    </font>
    <font>
      <b/>
      <sz val="11"/>
      <color indexed="9"/>
      <name val="Calibri"/>
      <family val="2"/>
    </font>
    <font>
      <b/>
      <i/>
      <sz val="9"/>
      <name val="Arial"/>
      <family val="2"/>
    </font>
    <font>
      <b/>
      <i/>
      <sz val="8"/>
      <name val="Arial"/>
      <family val="2"/>
    </font>
    <font>
      <b/>
      <i/>
      <sz val="8"/>
      <color indexed="8"/>
      <name val="Arial"/>
      <family val="2"/>
    </font>
    <font>
      <i/>
      <sz val="10"/>
      <color indexed="8"/>
      <name val="Times New Roman, Times Roman"/>
    </font>
    <font>
      <sz val="8"/>
      <color theme="1"/>
      <name val="Arial"/>
      <family val="2"/>
    </font>
    <font>
      <b/>
      <sz val="10"/>
      <name val="Calibri"/>
      <family val="2"/>
    </font>
    <font>
      <b/>
      <sz val="9"/>
      <name val="Calibri"/>
      <family val="2"/>
    </font>
    <font>
      <b/>
      <sz val="18"/>
      <color theme="3"/>
      <name val="Calibri Light"/>
      <family val="2"/>
      <scheme val="major"/>
    </font>
    <font>
      <vertAlign val="superscript"/>
      <sz val="8"/>
      <name val="Arial"/>
      <family val="2"/>
    </font>
    <font>
      <sz val="9"/>
      <name val="Arial"/>
      <family val="2"/>
    </font>
    <font>
      <b/>
      <sz val="9"/>
      <color theme="1"/>
      <name val="Arial"/>
      <family val="2"/>
    </font>
    <font>
      <b/>
      <sz val="9"/>
      <color theme="1"/>
      <name val="Calibri"/>
      <family val="2"/>
    </font>
    <font>
      <i/>
      <sz val="8"/>
      <color theme="1"/>
      <name val="Arial"/>
      <family val="2"/>
    </font>
    <font>
      <sz val="10"/>
      <name val="MS Sans Serif"/>
      <family val="2"/>
    </font>
    <font>
      <sz val="8"/>
      <name val="MS Sans Serif"/>
      <family val="2"/>
    </font>
    <font>
      <sz val="10"/>
      <name val="Arial"/>
      <family val="2"/>
    </font>
    <font>
      <sz val="10"/>
      <color theme="1"/>
      <name val="Calibri"/>
      <family val="2"/>
    </font>
    <font>
      <sz val="10"/>
      <color theme="1"/>
      <name val="Calibri"/>
      <family val="2"/>
      <scheme val="minor"/>
    </font>
    <font>
      <sz val="8"/>
      <name val="Arial"/>
      <family val="2"/>
    </font>
    <font>
      <b/>
      <sz val="8"/>
      <color theme="1"/>
      <name val="Arial"/>
      <family val="2"/>
    </font>
    <font>
      <sz val="8"/>
      <color theme="1"/>
      <name val="Calibri"/>
      <family val="2"/>
      <scheme val="minor"/>
    </font>
    <font>
      <b/>
      <i/>
      <vertAlign val="superscript"/>
      <sz val="8"/>
      <name val="Arial"/>
      <family val="2"/>
    </font>
    <font>
      <sz val="8"/>
      <color theme="1"/>
      <name val="Calibri"/>
      <family val="2"/>
    </font>
    <font>
      <b/>
      <vertAlign val="superscript"/>
      <sz val="8"/>
      <color indexed="8"/>
      <name val="Arial"/>
      <family val="2"/>
    </font>
    <font>
      <i/>
      <vertAlign val="superscript"/>
      <sz val="8"/>
      <name val="Arial"/>
      <family val="2"/>
    </font>
    <font>
      <sz val="11"/>
      <color rgb="FF000000"/>
      <name val="Arial"/>
      <family val="2"/>
    </font>
    <font>
      <i/>
      <sz val="11"/>
      <color theme="1"/>
      <name val="Calibri"/>
      <family val="2"/>
      <scheme val="minor"/>
    </font>
    <font>
      <i/>
      <sz val="10"/>
      <color theme="1"/>
      <name val="Calibri"/>
      <family val="2"/>
      <scheme val="minor"/>
    </font>
    <font>
      <i/>
      <sz val="9"/>
      <color theme="1"/>
      <name val="Arial"/>
      <family val="2"/>
    </font>
    <font>
      <sz val="9"/>
      <color theme="1"/>
      <name val="Arial"/>
      <family val="2"/>
    </font>
    <font>
      <sz val="8"/>
      <color indexed="62"/>
      <name val="Arial"/>
      <family val="2"/>
    </font>
    <font>
      <b/>
      <sz val="10"/>
      <color theme="1"/>
      <name val="Calibri"/>
      <family val="2"/>
      <scheme val="minor"/>
    </font>
    <font>
      <i/>
      <sz val="8"/>
      <color theme="1"/>
      <name val="Calibri"/>
      <family val="2"/>
      <scheme val="minor"/>
    </font>
    <font>
      <b/>
      <sz val="8"/>
      <color indexed="9"/>
      <name val="Arial"/>
      <family val="2"/>
    </font>
    <font>
      <sz val="11"/>
      <color theme="1"/>
      <name val="Calibri"/>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gray0625"/>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rgb="FF9999FF"/>
        <bgColor indexed="64"/>
      </patternFill>
    </fill>
    <fill>
      <patternFill patternType="solid">
        <fgColor rgb="FFCCCCFF"/>
        <bgColor indexed="64"/>
      </patternFill>
    </fill>
  </fills>
  <borders count="10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style="thin">
        <color indexed="64"/>
      </left>
      <right style="medium">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3"/>
      </left>
      <right style="double">
        <color indexed="63"/>
      </right>
      <top style="double">
        <color indexed="63"/>
      </top>
      <bottom style="double">
        <color indexed="63"/>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diagonal/>
    </border>
    <border>
      <left/>
      <right/>
      <top style="thin">
        <color indexed="9"/>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9"/>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style="thin">
        <color auto="1"/>
      </right>
      <top/>
      <bottom style="medium">
        <color indexed="64"/>
      </bottom>
      <diagonal/>
    </border>
    <border>
      <left/>
      <right/>
      <top style="hair">
        <color indexed="64"/>
      </top>
      <bottom style="thin">
        <color auto="1"/>
      </bottom>
      <diagonal/>
    </border>
    <border>
      <left style="thin">
        <color indexed="64"/>
      </left>
      <right/>
      <top style="hair">
        <color indexed="64"/>
      </top>
      <bottom style="thin">
        <color indexed="64"/>
      </bottom>
      <diagonal/>
    </border>
    <border>
      <left/>
      <right style="thin">
        <color auto="1"/>
      </right>
      <top style="hair">
        <color indexed="64"/>
      </top>
      <bottom style="thin">
        <color auto="1"/>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auto="1"/>
      </right>
      <top/>
      <bottom style="hair">
        <color indexed="64"/>
      </bottom>
      <diagonal/>
    </border>
    <border>
      <left/>
      <right/>
      <top/>
      <bottom style="hair">
        <color indexed="64"/>
      </bottom>
      <diagonal/>
    </border>
  </borders>
  <cellStyleXfs count="138">
    <xf numFmtId="0" fontId="0" fillId="0" borderId="0"/>
    <xf numFmtId="0" fontId="17" fillId="0" borderId="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50" borderId="0" applyNumberFormat="0" applyBorder="0" applyAlignment="0" applyProtection="0"/>
    <xf numFmtId="0" fontId="31" fillId="0" borderId="0" applyNumberFormat="0" applyFill="0" applyBorder="0" applyAlignment="0" applyProtection="0"/>
    <xf numFmtId="0" fontId="32" fillId="51" borderId="10" applyNumberFormat="0" applyAlignment="0" applyProtection="0"/>
    <xf numFmtId="0" fontId="33" fillId="0" borderId="11" applyNumberFormat="0" applyFill="0" applyAlignment="0" applyProtection="0"/>
    <xf numFmtId="0" fontId="18" fillId="52" borderId="12" applyNumberFormat="0" applyFont="0" applyAlignment="0" applyProtection="0"/>
    <xf numFmtId="3" fontId="34" fillId="0" borderId="0">
      <alignment vertical="center"/>
    </xf>
    <xf numFmtId="0" fontId="35" fillId="0" borderId="0"/>
    <xf numFmtId="0" fontId="36" fillId="38" borderId="10" applyNumberFormat="0" applyAlignment="0" applyProtection="0"/>
    <xf numFmtId="44" fontId="18" fillId="0" borderId="0" applyFont="0" applyFill="0" applyBorder="0" applyAlignment="0" applyProtection="0"/>
    <xf numFmtId="0" fontId="37" fillId="0" borderId="13"/>
    <xf numFmtId="0" fontId="38" fillId="34" borderId="0" applyNumberFormat="0" applyBorder="0" applyAlignment="0" applyProtection="0"/>
    <xf numFmtId="1" fontId="37" fillId="0" borderId="0"/>
    <xf numFmtId="3" fontId="22" fillId="1" borderId="14">
      <alignment horizontal="centerContinuous" vertical="center"/>
    </xf>
    <xf numFmtId="0" fontId="18" fillId="0" borderId="0"/>
    <xf numFmtId="0" fontId="39" fillId="53" borderId="0" applyNumberFormat="0" applyBorder="0" applyAlignment="0" applyProtection="0"/>
    <xf numFmtId="0" fontId="22" fillId="0" borderId="15"/>
    <xf numFmtId="0" fontId="40" fillId="0" borderId="0">
      <alignment horizontal="left"/>
    </xf>
    <xf numFmtId="9" fontId="18" fillId="0" borderId="0" applyFont="0" applyFill="0" applyBorder="0" applyAlignment="0" applyProtection="0"/>
    <xf numFmtId="0" fontId="35" fillId="0" borderId="0"/>
    <xf numFmtId="0" fontId="28" fillId="54" borderId="16">
      <alignment horizontal="centerContinuous" vertical="center"/>
    </xf>
    <xf numFmtId="0" fontId="41" fillId="35" borderId="0" applyNumberFormat="0" applyBorder="0" applyAlignment="0" applyProtection="0"/>
    <xf numFmtId="3" fontId="20" fillId="0" borderId="17">
      <alignment horizontal="center" vertical="center"/>
    </xf>
    <xf numFmtId="0" fontId="42" fillId="51" borderId="18" applyNumberFormat="0" applyAlignment="0" applyProtection="0"/>
    <xf numFmtId="0" fontId="43" fillId="0" borderId="0">
      <alignment horizontal="left"/>
    </xf>
    <xf numFmtId="0" fontId="44" fillId="0" borderId="19">
      <alignment horizontal="right"/>
    </xf>
    <xf numFmtId="3" fontId="28" fillId="54" borderId="20"/>
    <xf numFmtId="3" fontId="44" fillId="0" borderId="0">
      <alignment horizontal="right"/>
    </xf>
    <xf numFmtId="0" fontId="45" fillId="0" borderId="0" applyNumberFormat="0" applyFill="0" applyBorder="0" applyAlignment="0" applyProtection="0"/>
    <xf numFmtId="0" fontId="44" fillId="0" borderId="19">
      <alignment horizontal="center" vertical="center" wrapText="1"/>
    </xf>
    <xf numFmtId="0" fontId="44" fillId="0" borderId="19">
      <alignment horizontal="left" vertical="center"/>
    </xf>
    <xf numFmtId="0" fontId="44" fillId="0" borderId="0">
      <alignment horizontal="left"/>
    </xf>
    <xf numFmtId="0" fontId="46" fillId="0" borderId="0" applyNumberFormat="0" applyFill="0" applyBorder="0" applyAlignment="0" applyProtection="0"/>
    <xf numFmtId="0" fontId="47" fillId="0" borderId="21" applyNumberFormat="0" applyFill="0" applyAlignment="0" applyProtection="0"/>
    <xf numFmtId="0" fontId="48" fillId="0" borderId="22" applyNumberFormat="0" applyFill="0" applyAlignment="0" applyProtection="0"/>
    <xf numFmtId="0" fontId="49" fillId="0" borderId="23" applyNumberFormat="0" applyFill="0" applyAlignment="0" applyProtection="0"/>
    <xf numFmtId="0" fontId="49" fillId="0" borderId="0" applyNumberFormat="0" applyFill="0" applyBorder="0" applyAlignment="0" applyProtection="0"/>
    <xf numFmtId="0" fontId="50" fillId="0" borderId="0">
      <alignment horizontal="left"/>
    </xf>
    <xf numFmtId="0" fontId="51" fillId="0" borderId="24" applyNumberFormat="0" applyFill="0" applyAlignment="0" applyProtection="0"/>
    <xf numFmtId="3" fontId="44" fillId="0" borderId="19">
      <alignment horizontal="right" vertical="center"/>
    </xf>
    <xf numFmtId="0" fontId="44" fillId="0" borderId="19">
      <alignment horizontal="left" vertical="center"/>
    </xf>
    <xf numFmtId="3" fontId="19" fillId="1" borderId="25">
      <alignment vertical="center"/>
    </xf>
    <xf numFmtId="0" fontId="44" fillId="0" borderId="0">
      <alignment horizontal="right"/>
    </xf>
    <xf numFmtId="3" fontId="19" fillId="0" borderId="26" applyFont="0" applyFill="0" applyBorder="0" applyAlignment="0" applyProtection="0"/>
    <xf numFmtId="0" fontId="52" fillId="55" borderId="27" applyNumberFormat="0" applyAlignment="0" applyProtection="0"/>
    <xf numFmtId="0" fontId="18" fillId="0" borderId="28"/>
    <xf numFmtId="3" fontId="22" fillId="0" borderId="20"/>
    <xf numFmtId="0" fontId="18" fillId="0" borderId="0"/>
    <xf numFmtId="0" fontId="22" fillId="0" borderId="0"/>
    <xf numFmtId="0" fontId="1" fillId="0" borderId="0"/>
    <xf numFmtId="0" fontId="60"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8" fillId="0" borderId="0"/>
    <xf numFmtId="0" fontId="18" fillId="0" borderId="0"/>
    <xf numFmtId="0" fontId="22" fillId="0" borderId="0"/>
    <xf numFmtId="0" fontId="18" fillId="0" borderId="0"/>
    <xf numFmtId="0" fontId="22" fillId="0" borderId="0"/>
    <xf numFmtId="0" fontId="66" fillId="0" borderId="0"/>
    <xf numFmtId="0" fontId="17" fillId="52" borderId="12" applyNumberFormat="0" applyFont="0" applyAlignment="0" applyProtection="0"/>
    <xf numFmtId="4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68" fillId="0" borderId="0"/>
    <xf numFmtId="0" fontId="32" fillId="51" borderId="89" applyNumberFormat="0" applyAlignment="0" applyProtection="0"/>
    <xf numFmtId="0" fontId="17" fillId="52" borderId="90" applyNumberFormat="0" applyFont="0" applyAlignment="0" applyProtection="0"/>
    <xf numFmtId="43" fontId="17" fillId="0" borderId="0" applyFont="0" applyFill="0" applyBorder="0" applyAlignment="0" applyProtection="0"/>
    <xf numFmtId="0" fontId="42" fillId="51" borderId="91" applyNumberFormat="0" applyAlignment="0" applyProtection="0"/>
    <xf numFmtId="0" fontId="51" fillId="0" borderId="92" applyNumberFormat="0" applyFill="0" applyAlignment="0" applyProtection="0"/>
    <xf numFmtId="0" fontId="36" fillId="38" borderId="89" applyNumberFormat="0" applyAlignment="0" applyProtection="0"/>
    <xf numFmtId="0" fontId="71" fillId="0" borderId="0"/>
    <xf numFmtId="9" fontId="7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cellStyleXfs>
  <cellXfs count="518">
    <xf numFmtId="0" fontId="0" fillId="0" borderId="0" xfId="0"/>
    <xf numFmtId="0" fontId="26" fillId="57" borderId="57" xfId="1" applyNumberFormat="1" applyFont="1" applyFill="1" applyBorder="1" applyAlignment="1" applyProtection="1"/>
    <xf numFmtId="0" fontId="25" fillId="57" borderId="28" xfId="1" applyNumberFormat="1" applyFont="1" applyFill="1" applyBorder="1" applyAlignment="1" applyProtection="1">
      <alignment horizontal="center" wrapText="1"/>
    </xf>
    <xf numFmtId="0" fontId="26" fillId="57" borderId="15" xfId="1" applyNumberFormat="1" applyFont="1" applyFill="1" applyBorder="1" applyAlignment="1" applyProtection="1">
      <alignment horizontal="center" vertical="center" wrapText="1"/>
    </xf>
    <xf numFmtId="0" fontId="27" fillId="57" borderId="58" xfId="1" applyNumberFormat="1" applyFont="1" applyFill="1" applyBorder="1" applyAlignment="1" applyProtection="1">
      <alignment horizontal="center" vertical="center" wrapText="1"/>
    </xf>
    <xf numFmtId="3" fontId="26" fillId="57" borderId="62" xfId="1" applyNumberFormat="1" applyFont="1" applyFill="1" applyBorder="1" applyAlignment="1" applyProtection="1">
      <alignment horizontal="left" wrapText="1"/>
    </xf>
    <xf numFmtId="3" fontId="26" fillId="57" borderId="63" xfId="1" applyNumberFormat="1" applyFont="1" applyFill="1" applyBorder="1" applyAlignment="1" applyProtection="1">
      <alignment horizontal="left" wrapText="1"/>
    </xf>
    <xf numFmtId="164" fontId="27" fillId="57" borderId="71" xfId="1" applyNumberFormat="1" applyFont="1" applyFill="1" applyBorder="1" applyAlignment="1" applyProtection="1">
      <alignment horizontal="center" vertical="center" wrapText="1"/>
    </xf>
    <xf numFmtId="164" fontId="27" fillId="57" borderId="60" xfId="1" applyNumberFormat="1" applyFont="1" applyFill="1" applyBorder="1" applyAlignment="1" applyProtection="1">
      <alignment horizontal="center" vertical="center" wrapText="1"/>
    </xf>
    <xf numFmtId="3" fontId="25" fillId="57" borderId="75" xfId="1" applyNumberFormat="1" applyFont="1" applyFill="1" applyBorder="1" applyAlignment="1" applyProtection="1">
      <alignment horizontal="left" wrapText="1"/>
    </xf>
    <xf numFmtId="164" fontId="55" fillId="57" borderId="77" xfId="1" applyNumberFormat="1" applyFont="1" applyFill="1" applyBorder="1" applyAlignment="1" applyProtection="1">
      <alignment horizontal="center" vertical="center" wrapText="1"/>
    </xf>
    <xf numFmtId="3" fontId="26" fillId="57" borderId="59" xfId="1" applyNumberFormat="1" applyFont="1" applyFill="1" applyBorder="1" applyAlignment="1" applyProtection="1">
      <alignment horizontal="center" vertical="center" wrapText="1"/>
    </xf>
    <xf numFmtId="3" fontId="25" fillId="57" borderId="76" xfId="1" applyNumberFormat="1" applyFont="1" applyFill="1" applyBorder="1" applyAlignment="1" applyProtection="1">
      <alignment horizontal="center" vertical="center" wrapText="1"/>
    </xf>
    <xf numFmtId="3" fontId="26" fillId="57" borderId="61" xfId="1" applyNumberFormat="1" applyFont="1" applyFill="1" applyBorder="1" applyAlignment="1" applyProtection="1">
      <alignment horizontal="center" vertical="center" wrapText="1"/>
    </xf>
    <xf numFmtId="3" fontId="25" fillId="57" borderId="78" xfId="1" applyNumberFormat="1" applyFont="1" applyFill="1" applyBorder="1" applyAlignment="1" applyProtection="1">
      <alignment horizontal="center" vertical="center" wrapText="1"/>
    </xf>
    <xf numFmtId="0" fontId="0" fillId="0" borderId="0" xfId="0" applyBorder="1"/>
    <xf numFmtId="0" fontId="17" fillId="0" borderId="0" xfId="1"/>
    <xf numFmtId="0" fontId="22" fillId="57" borderId="0" xfId="1" applyFont="1" applyFill="1"/>
    <xf numFmtId="0" fontId="21" fillId="57" borderId="0" xfId="1" applyNumberFormat="1" applyFont="1" applyFill="1" applyBorder="1" applyAlignment="1" applyProtection="1">
      <alignment horizontal="left" wrapText="1"/>
    </xf>
    <xf numFmtId="0" fontId="17" fillId="57" borderId="0" xfId="1" applyFill="1" applyBorder="1" applyAlignment="1"/>
    <xf numFmtId="0" fontId="19" fillId="0" borderId="0" xfId="1" applyFont="1" applyAlignment="1">
      <alignment vertical="center"/>
    </xf>
    <xf numFmtId="0" fontId="17" fillId="0" borderId="0" xfId="1"/>
    <xf numFmtId="0" fontId="17" fillId="57" borderId="0" xfId="1" applyFill="1"/>
    <xf numFmtId="0" fontId="22" fillId="57" borderId="41" xfId="1" applyFont="1" applyFill="1" applyBorder="1" applyAlignment="1">
      <alignment horizontal="center" vertical="center" wrapText="1"/>
    </xf>
    <xf numFmtId="0" fontId="27" fillId="57" borderId="0" xfId="1" applyNumberFormat="1" applyFont="1" applyFill="1" applyBorder="1" applyAlignment="1" applyProtection="1">
      <alignment horizontal="left"/>
    </xf>
    <xf numFmtId="0" fontId="26" fillId="57" borderId="0" xfId="1" applyNumberFormat="1" applyFont="1" applyFill="1" applyBorder="1" applyAlignment="1" applyProtection="1">
      <alignment horizontal="left"/>
    </xf>
    <xf numFmtId="0" fontId="19" fillId="57" borderId="0" xfId="1" applyFont="1" applyFill="1"/>
    <xf numFmtId="0" fontId="28" fillId="57" borderId="41" xfId="1" applyFont="1" applyFill="1" applyBorder="1" applyAlignment="1">
      <alignment horizontal="center" vertical="center" wrapText="1"/>
    </xf>
    <xf numFmtId="0" fontId="22" fillId="57" borderId="41" xfId="1" applyFont="1" applyFill="1" applyBorder="1" applyAlignment="1">
      <alignment horizontal="left"/>
    </xf>
    <xf numFmtId="164" fontId="28" fillId="57" borderId="41" xfId="1" applyNumberFormat="1" applyFont="1" applyFill="1" applyBorder="1"/>
    <xf numFmtId="2" fontId="17" fillId="57" borderId="0" xfId="1" applyNumberFormat="1" applyFill="1"/>
    <xf numFmtId="0" fontId="22" fillId="57" borderId="0" xfId="1" applyFont="1" applyFill="1"/>
    <xf numFmtId="3" fontId="17" fillId="57" borderId="0" xfId="1" applyNumberFormat="1" applyFill="1"/>
    <xf numFmtId="0" fontId="18" fillId="57" borderId="0" xfId="1" applyFont="1" applyFill="1"/>
    <xf numFmtId="0" fontId="26" fillId="0" borderId="0" xfId="1" applyNumberFormat="1" applyFont="1" applyFill="1" applyBorder="1" applyAlignment="1" applyProtection="1"/>
    <xf numFmtId="0" fontId="27" fillId="0" borderId="0" xfId="1" applyNumberFormat="1" applyFont="1" applyFill="1" applyBorder="1" applyAlignment="1" applyProtection="1"/>
    <xf numFmtId="0" fontId="22" fillId="0" borderId="41" xfId="72" applyFont="1" applyBorder="1"/>
    <xf numFmtId="3" fontId="28" fillId="56" borderId="41" xfId="1" applyNumberFormat="1" applyFont="1" applyFill="1" applyBorder="1"/>
    <xf numFmtId="13" fontId="22" fillId="0" borderId="41" xfId="72" quotePrefix="1" applyNumberFormat="1" applyFont="1" applyBorder="1"/>
    <xf numFmtId="0" fontId="22" fillId="0" borderId="41" xfId="72" quotePrefix="1" applyFont="1" applyBorder="1"/>
    <xf numFmtId="9" fontId="17" fillId="57" borderId="0" xfId="42" applyNumberFormat="1" applyFont="1" applyFill="1"/>
    <xf numFmtId="0" fontId="17" fillId="0" borderId="0" xfId="1"/>
    <xf numFmtId="0" fontId="22" fillId="57" borderId="35" xfId="1" applyFont="1" applyFill="1" applyBorder="1" applyAlignment="1">
      <alignment horizontal="center" vertical="center" wrapText="1"/>
    </xf>
    <xf numFmtId="0" fontId="23" fillId="57" borderId="0" xfId="1" applyNumberFormat="1" applyFont="1" applyFill="1" applyBorder="1" applyAlignment="1" applyProtection="1">
      <alignment horizontal="left"/>
    </xf>
    <xf numFmtId="0" fontId="22" fillId="57" borderId="29" xfId="1" applyFont="1" applyFill="1" applyBorder="1"/>
    <xf numFmtId="0" fontId="28" fillId="57" borderId="0" xfId="1" applyFont="1" applyFill="1" applyBorder="1"/>
    <xf numFmtId="0" fontId="28" fillId="57" borderId="38" xfId="1" applyFont="1" applyFill="1" applyBorder="1"/>
    <xf numFmtId="0" fontId="22" fillId="57" borderId="0" xfId="1" applyFont="1" applyFill="1" applyBorder="1" applyAlignment="1">
      <alignment horizontal="left" indent="1"/>
    </xf>
    <xf numFmtId="0" fontId="56" fillId="57" borderId="0" xfId="1" applyNumberFormat="1" applyFont="1" applyFill="1" applyBorder="1" applyAlignment="1" applyProtection="1"/>
    <xf numFmtId="3" fontId="24" fillId="57" borderId="0" xfId="1" applyNumberFormat="1" applyFont="1" applyFill="1" applyBorder="1" applyAlignment="1" applyProtection="1"/>
    <xf numFmtId="0" fontId="17" fillId="0" borderId="0" xfId="1"/>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0" fontId="53" fillId="57" borderId="0" xfId="1" applyNumberFormat="1" applyFont="1" applyFill="1" applyBorder="1" applyAlignment="1" applyProtection="1">
      <alignment horizontal="left" wrapText="1"/>
    </xf>
    <xf numFmtId="0" fontId="28" fillId="57" borderId="30" xfId="1" applyNumberFormat="1" applyFont="1" applyFill="1" applyBorder="1" applyAlignment="1" applyProtection="1"/>
    <xf numFmtId="0" fontId="22" fillId="57" borderId="37" xfId="1" applyNumberFormat="1" applyFont="1" applyFill="1" applyBorder="1" applyAlignment="1" applyProtection="1">
      <alignment horizontal="center" wrapText="1"/>
    </xf>
    <xf numFmtId="0" fontId="22" fillId="57" borderId="41" xfId="1" quotePrefix="1" applyNumberFormat="1" applyFont="1" applyFill="1" applyBorder="1" applyAlignment="1" applyProtection="1">
      <alignment horizontal="center" vertical="center" wrapText="1"/>
    </xf>
    <xf numFmtId="0" fontId="22" fillId="57" borderId="37" xfId="1" quotePrefix="1" applyNumberFormat="1" applyFont="1" applyFill="1" applyBorder="1" applyAlignment="1" applyProtection="1">
      <alignment horizontal="center" vertical="center" wrapText="1"/>
    </xf>
    <xf numFmtId="0" fontId="22" fillId="57" borderId="52" xfId="1" applyNumberFormat="1" applyFont="1" applyFill="1" applyBorder="1" applyAlignment="1" applyProtection="1">
      <alignment horizontal="left" wrapText="1"/>
    </xf>
    <xf numFmtId="165" fontId="22" fillId="57" borderId="39" xfId="1" applyNumberFormat="1" applyFont="1" applyFill="1" applyBorder="1" applyAlignment="1" applyProtection="1"/>
    <xf numFmtId="0" fontId="22" fillId="57" borderId="53" xfId="1" applyNumberFormat="1" applyFont="1" applyFill="1" applyBorder="1" applyAlignment="1" applyProtection="1">
      <alignment horizontal="left" wrapText="1"/>
    </xf>
    <xf numFmtId="165" fontId="28" fillId="57" borderId="39" xfId="1" applyNumberFormat="1" applyFont="1" applyFill="1" applyBorder="1" applyAlignment="1" applyProtection="1"/>
    <xf numFmtId="0" fontId="54" fillId="57" borderId="14" xfId="1" applyNumberFormat="1" applyFont="1" applyFill="1" applyBorder="1" applyAlignment="1" applyProtection="1">
      <alignment horizontal="left" wrapText="1"/>
    </xf>
    <xf numFmtId="165" fontId="54" fillId="57" borderId="40" xfId="1" applyNumberFormat="1" applyFont="1" applyFill="1" applyBorder="1" applyAlignment="1" applyProtection="1"/>
    <xf numFmtId="3" fontId="22" fillId="57" borderId="0" xfId="1" applyNumberFormat="1" applyFont="1" applyFill="1" applyBorder="1" applyAlignment="1" applyProtection="1"/>
    <xf numFmtId="0" fontId="18" fillId="57" borderId="0" xfId="1" applyNumberFormat="1" applyFont="1" applyFill="1" applyBorder="1" applyAlignment="1" applyProtection="1">
      <alignment horizontal="justify"/>
    </xf>
    <xf numFmtId="3" fontId="22" fillId="57" borderId="39" xfId="1" applyNumberFormat="1" applyFont="1" applyFill="1" applyBorder="1" applyAlignment="1" applyProtection="1"/>
    <xf numFmtId="3" fontId="28" fillId="57" borderId="39" xfId="1" applyNumberFormat="1" applyFont="1" applyFill="1" applyBorder="1" applyAlignment="1" applyProtection="1"/>
    <xf numFmtId="3" fontId="54" fillId="57" borderId="40" xfId="1" applyNumberFormat="1" applyFont="1" applyFill="1" applyBorder="1" applyAlignment="1" applyProtection="1"/>
    <xf numFmtId="0" fontId="28" fillId="57" borderId="55" xfId="1" applyNumberFormat="1" applyFont="1" applyFill="1" applyBorder="1" applyAlignment="1" applyProtection="1">
      <alignment horizontal="left" wrapText="1"/>
    </xf>
    <xf numFmtId="165" fontId="28" fillId="57" borderId="50" xfId="1" applyNumberFormat="1" applyFont="1" applyFill="1" applyBorder="1" applyAlignment="1" applyProtection="1"/>
    <xf numFmtId="0" fontId="28" fillId="57" borderId="37" xfId="1" applyNumberFormat="1" applyFont="1" applyFill="1" applyBorder="1" applyAlignment="1" applyProtection="1">
      <alignment horizontal="left" wrapText="1"/>
    </xf>
    <xf numFmtId="3" fontId="28" fillId="57" borderId="35" xfId="1" applyNumberFormat="1" applyFont="1" applyFill="1" applyBorder="1" applyAlignment="1" applyProtection="1"/>
    <xf numFmtId="165" fontId="28" fillId="57" borderId="35" xfId="1" applyNumberFormat="1" applyFont="1" applyFill="1" applyBorder="1" applyAlignment="1" applyProtection="1"/>
    <xf numFmtId="165" fontId="18" fillId="57" borderId="0" xfId="1" applyNumberFormat="1" applyFont="1" applyFill="1" applyBorder="1" applyAlignment="1" applyProtection="1"/>
    <xf numFmtId="0" fontId="17" fillId="0" borderId="0" xfId="1"/>
    <xf numFmtId="0" fontId="28" fillId="57" borderId="44" xfId="1" applyNumberFormat="1" applyFont="1" applyFill="1" applyBorder="1" applyAlignment="1" applyProtection="1"/>
    <xf numFmtId="0" fontId="28" fillId="57" borderId="36" xfId="1" applyNumberFormat="1" applyFont="1" applyFill="1" applyBorder="1" applyAlignment="1" applyProtection="1">
      <alignment horizontal="center" wrapText="1"/>
    </xf>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0" fontId="22" fillId="57" borderId="45" xfId="1" applyNumberFormat="1" applyFont="1" applyFill="1" applyBorder="1" applyAlignment="1" applyProtection="1">
      <alignment horizontal="left" wrapText="1"/>
    </xf>
    <xf numFmtId="0" fontId="21" fillId="57" borderId="46" xfId="1" applyNumberFormat="1" applyFont="1" applyFill="1" applyBorder="1" applyAlignment="1" applyProtection="1">
      <alignment horizontal="left" wrapText="1" indent="2"/>
    </xf>
    <xf numFmtId="0" fontId="22" fillId="57" borderId="46" xfId="1" applyNumberFormat="1" applyFont="1" applyFill="1" applyBorder="1" applyAlignment="1" applyProtection="1">
      <alignment horizontal="left" wrapText="1"/>
    </xf>
    <xf numFmtId="0" fontId="22" fillId="57" borderId="47" xfId="1" applyNumberFormat="1" applyFont="1" applyFill="1" applyBorder="1" applyAlignment="1" applyProtection="1">
      <alignment horizontal="left" wrapText="1"/>
    </xf>
    <xf numFmtId="0" fontId="28" fillId="57" borderId="48" xfId="1" applyNumberFormat="1" applyFont="1" applyFill="1" applyBorder="1" applyAlignment="1" applyProtection="1">
      <alignment horizontal="left" wrapText="1"/>
    </xf>
    <xf numFmtId="3" fontId="28" fillId="57" borderId="40" xfId="1" applyNumberFormat="1" applyFont="1" applyFill="1" applyBorder="1" applyAlignment="1" applyProtection="1">
      <alignment horizontal="right" wrapText="1"/>
    </xf>
    <xf numFmtId="166" fontId="28" fillId="58" borderId="64" xfId="1" applyNumberFormat="1" applyFont="1" applyFill="1" applyBorder="1" applyAlignment="1" applyProtection="1">
      <alignment horizontal="center"/>
    </xf>
    <xf numFmtId="168" fontId="22" fillId="57" borderId="49" xfId="1" applyNumberFormat="1" applyFont="1" applyFill="1" applyBorder="1" applyAlignment="1" applyProtection="1">
      <alignment horizontal="center"/>
    </xf>
    <xf numFmtId="3" fontId="22" fillId="57" borderId="52" xfId="1" applyNumberFormat="1" applyFont="1" applyFill="1" applyBorder="1" applyAlignment="1" applyProtection="1">
      <alignment horizontal="right" wrapText="1"/>
    </xf>
    <xf numFmtId="3" fontId="22" fillId="57" borderId="72" xfId="1" applyNumberFormat="1" applyFont="1" applyFill="1" applyBorder="1" applyAlignment="1" applyProtection="1">
      <alignment horizontal="right" wrapText="1"/>
    </xf>
    <xf numFmtId="164" fontId="22" fillId="57" borderId="73" xfId="1" applyNumberFormat="1" applyFont="1" applyFill="1" applyBorder="1" applyAlignment="1" applyProtection="1">
      <alignment horizontal="right" wrapText="1" indent="1"/>
    </xf>
    <xf numFmtId="164" fontId="22" fillId="57" borderId="74" xfId="1" applyNumberFormat="1" applyFont="1" applyFill="1" applyBorder="1" applyAlignment="1" applyProtection="1">
      <alignment horizontal="right" wrapText="1" indent="1"/>
    </xf>
    <xf numFmtId="168" fontId="22" fillId="57" borderId="39" xfId="1" applyNumberFormat="1" applyFont="1" applyFill="1" applyBorder="1" applyAlignment="1" applyProtection="1">
      <alignment horizontal="center"/>
    </xf>
    <xf numFmtId="168" fontId="21" fillId="57" borderId="39" xfId="1" applyNumberFormat="1" applyFont="1" applyFill="1" applyBorder="1" applyAlignment="1" applyProtection="1">
      <alignment horizontal="center"/>
    </xf>
    <xf numFmtId="168" fontId="28" fillId="57" borderId="43" xfId="1" applyNumberFormat="1" applyFont="1" applyFill="1" applyBorder="1" applyAlignment="1" applyProtection="1">
      <alignment horizontal="center"/>
    </xf>
    <xf numFmtId="166" fontId="28" fillId="57" borderId="43" xfId="1" applyNumberFormat="1" applyFont="1" applyFill="1" applyBorder="1" applyAlignment="1" applyProtection="1">
      <alignment horizontal="center"/>
    </xf>
    <xf numFmtId="164" fontId="28" fillId="57" borderId="65" xfId="1" applyNumberFormat="1" applyFont="1" applyFill="1" applyBorder="1" applyAlignment="1" applyProtection="1">
      <alignment horizontal="right" wrapText="1" indent="1"/>
    </xf>
    <xf numFmtId="3" fontId="22" fillId="57" borderId="39" xfId="0" applyNumberFormat="1" applyFont="1" applyFill="1" applyBorder="1" applyAlignment="1" applyProtection="1">
      <alignment horizontal="right" wrapText="1"/>
    </xf>
    <xf numFmtId="164" fontId="22" fillId="57" borderId="42" xfId="0" applyNumberFormat="1" applyFont="1" applyFill="1" applyBorder="1" applyAlignment="1">
      <alignment horizontal="right" indent="1"/>
    </xf>
    <xf numFmtId="164" fontId="22" fillId="57" borderId="49" xfId="0" applyNumberFormat="1" applyFont="1" applyFill="1" applyBorder="1" applyAlignment="1">
      <alignment horizontal="right" indent="1"/>
    </xf>
    <xf numFmtId="165" fontId="22" fillId="57" borderId="39" xfId="0" applyNumberFormat="1" applyFont="1" applyFill="1" applyBorder="1" applyAlignment="1">
      <alignment horizontal="right" indent="1"/>
    </xf>
    <xf numFmtId="0" fontId="22" fillId="57" borderId="39" xfId="0" applyFont="1" applyFill="1" applyBorder="1"/>
    <xf numFmtId="0" fontId="22" fillId="57" borderId="42" xfId="0" applyFont="1" applyFill="1" applyBorder="1" applyAlignment="1">
      <alignment horizontal="left" wrapText="1"/>
    </xf>
    <xf numFmtId="0" fontId="22" fillId="57" borderId="50" xfId="0" applyFont="1" applyFill="1" applyBorder="1"/>
    <xf numFmtId="0" fontId="28" fillId="57" borderId="32" xfId="0" applyFont="1" applyFill="1" applyBorder="1" applyAlignment="1">
      <alignment horizontal="left" wrapText="1"/>
    </xf>
    <xf numFmtId="164" fontId="28" fillId="57" borderId="42" xfId="0" applyNumberFormat="1" applyFont="1" applyFill="1" applyBorder="1" applyAlignment="1">
      <alignment horizontal="right" indent="1"/>
    </xf>
    <xf numFmtId="164" fontId="28" fillId="57" borderId="51" xfId="0" applyNumberFormat="1" applyFont="1" applyFill="1" applyBorder="1" applyAlignment="1">
      <alignment horizontal="right" indent="1"/>
    </xf>
    <xf numFmtId="165" fontId="22" fillId="58" borderId="51" xfId="0" applyNumberFormat="1" applyFont="1" applyFill="1" applyBorder="1" applyAlignment="1">
      <alignment horizontal="right" indent="1"/>
    </xf>
    <xf numFmtId="164" fontId="28" fillId="57" borderId="50" xfId="0" applyNumberFormat="1" applyFont="1" applyFill="1" applyBorder="1" applyAlignment="1">
      <alignment horizontal="right" indent="1"/>
    </xf>
    <xf numFmtId="165" fontId="22" fillId="58" borderId="50" xfId="0" applyNumberFormat="1" applyFont="1" applyFill="1" applyBorder="1" applyAlignment="1">
      <alignment horizontal="right" indent="1"/>
    </xf>
    <xf numFmtId="0" fontId="22" fillId="57" borderId="0" xfId="0" applyFont="1" applyFill="1" applyBorder="1" applyAlignment="1">
      <alignment horizontal="left" wrapText="1"/>
    </xf>
    <xf numFmtId="164" fontId="22" fillId="57" borderId="34" xfId="0" applyNumberFormat="1" applyFont="1" applyFill="1" applyBorder="1" applyAlignment="1">
      <alignment horizontal="right" indent="1"/>
    </xf>
    <xf numFmtId="0" fontId="28" fillId="57" borderId="31" xfId="0" applyFont="1" applyFill="1" applyBorder="1" applyAlignment="1">
      <alignment horizontal="left" wrapText="1"/>
    </xf>
    <xf numFmtId="3" fontId="28" fillId="57" borderId="50" xfId="0" applyNumberFormat="1" applyFont="1" applyFill="1" applyBorder="1" applyAlignment="1" applyProtection="1">
      <alignment horizontal="right" wrapText="1"/>
    </xf>
    <xf numFmtId="164" fontId="28" fillId="57" borderId="32" xfId="0" applyNumberFormat="1" applyFont="1" applyFill="1" applyBorder="1" applyAlignment="1">
      <alignment horizontal="right" indent="1"/>
    </xf>
    <xf numFmtId="164" fontId="22" fillId="57" borderId="54" xfId="0" applyNumberFormat="1" applyFont="1" applyFill="1" applyBorder="1" applyAlignment="1">
      <alignment horizontal="right" indent="1"/>
    </xf>
    <xf numFmtId="0" fontId="0" fillId="0" borderId="0" xfId="0" applyFill="1"/>
    <xf numFmtId="0" fontId="20" fillId="57" borderId="0" xfId="0" applyFont="1" applyFill="1" applyAlignment="1">
      <alignment horizontal="left"/>
    </xf>
    <xf numFmtId="0" fontId="0" fillId="57" borderId="0" xfId="0" applyFill="1"/>
    <xf numFmtId="0" fontId="28" fillId="57" borderId="29" xfId="0" applyFont="1" applyFill="1" applyBorder="1"/>
    <xf numFmtId="0" fontId="28" fillId="57" borderId="30" xfId="0" applyNumberFormat="1" applyFont="1" applyFill="1" applyBorder="1" applyAlignment="1" applyProtection="1">
      <alignment horizontal="center" vertical="center" wrapText="1"/>
    </xf>
    <xf numFmtId="0" fontId="28" fillId="57" borderId="31" xfId="0" applyFont="1" applyFill="1" applyBorder="1"/>
    <xf numFmtId="0" fontId="28" fillId="57" borderId="32" xfId="0" applyNumberFormat="1" applyFont="1" applyFill="1" applyBorder="1" applyAlignment="1" applyProtection="1">
      <alignment horizontal="center" vertical="center" wrapText="1"/>
    </xf>
    <xf numFmtId="0" fontId="28" fillId="57" borderId="33" xfId="0" applyNumberFormat="1" applyFont="1" applyFill="1" applyBorder="1" applyAlignment="1" applyProtection="1">
      <alignment horizontal="center" vertical="center" wrapText="1"/>
    </xf>
    <xf numFmtId="0" fontId="28" fillId="57" borderId="34" xfId="0" applyNumberFormat="1" applyFont="1" applyFill="1" applyBorder="1" applyAlignment="1" applyProtection="1">
      <alignment horizontal="center" vertical="center" wrapText="1"/>
    </xf>
    <xf numFmtId="0" fontId="28" fillId="57" borderId="35" xfId="0" applyNumberFormat="1" applyFont="1" applyFill="1" applyBorder="1" applyAlignment="1" applyProtection="1">
      <alignment horizontal="center" vertical="center" wrapText="1"/>
    </xf>
    <xf numFmtId="0" fontId="28" fillId="57" borderId="37" xfId="0" applyNumberFormat="1" applyFont="1" applyFill="1" applyBorder="1" applyAlignment="1" applyProtection="1">
      <alignment horizontal="center" vertical="center" wrapText="1"/>
    </xf>
    <xf numFmtId="165" fontId="25" fillId="57" borderId="33" xfId="0" applyNumberFormat="1" applyFont="1" applyFill="1" applyBorder="1" applyAlignment="1" applyProtection="1">
      <alignment horizontal="center" vertical="center" wrapText="1"/>
    </xf>
    <xf numFmtId="165" fontId="25" fillId="57" borderId="38" xfId="0" applyNumberFormat="1" applyFont="1" applyFill="1" applyBorder="1" applyAlignment="1" applyProtection="1">
      <alignment horizontal="center" vertical="center" wrapText="1"/>
    </xf>
    <xf numFmtId="165" fontId="26" fillId="57" borderId="39" xfId="0" applyNumberFormat="1" applyFont="1" applyFill="1" applyBorder="1" applyAlignment="1" applyProtection="1">
      <alignment horizontal="center" vertical="center" wrapText="1"/>
    </xf>
    <xf numFmtId="165" fontId="26" fillId="57" borderId="0" xfId="0" applyNumberFormat="1" applyFont="1" applyFill="1" applyBorder="1" applyAlignment="1" applyProtection="1">
      <alignment horizontal="center" vertical="center" wrapText="1"/>
    </xf>
    <xf numFmtId="0" fontId="21" fillId="57" borderId="0" xfId="0" applyFont="1" applyFill="1" applyBorder="1" applyAlignment="1">
      <alignment horizontal="left" vertical="center" indent="2"/>
    </xf>
    <xf numFmtId="0" fontId="21" fillId="57" borderId="0" xfId="0" applyNumberFormat="1" applyFont="1" applyFill="1" applyBorder="1" applyAlignment="1" applyProtection="1">
      <alignment horizontal="left" vertical="center" wrapText="1"/>
    </xf>
    <xf numFmtId="165" fontId="27" fillId="57" borderId="39" xfId="0" applyNumberFormat="1" applyFont="1" applyFill="1" applyBorder="1" applyAlignment="1" applyProtection="1">
      <alignment horizontal="center" vertical="center" wrapText="1"/>
    </xf>
    <xf numFmtId="165" fontId="27" fillId="57" borderId="0" xfId="0" applyNumberFormat="1" applyFont="1" applyFill="1" applyBorder="1" applyAlignment="1" applyProtection="1">
      <alignment horizontal="center" vertical="center" wrapText="1"/>
    </xf>
    <xf numFmtId="165" fontId="25" fillId="57" borderId="37" xfId="0" applyNumberFormat="1" applyFont="1" applyFill="1" applyBorder="1" applyAlignment="1" applyProtection="1">
      <alignment horizontal="center" vertical="center" wrapText="1"/>
    </xf>
    <xf numFmtId="165" fontId="25" fillId="57" borderId="35" xfId="0" applyNumberFormat="1" applyFont="1" applyFill="1" applyBorder="1" applyAlignment="1" applyProtection="1">
      <alignment horizontal="center" vertical="center" wrapText="1"/>
    </xf>
    <xf numFmtId="165" fontId="25" fillId="57" borderId="39" xfId="0" applyNumberFormat="1" applyFont="1" applyFill="1" applyBorder="1" applyAlignment="1" applyProtection="1">
      <alignment horizontal="center" vertical="center" wrapText="1"/>
    </xf>
    <xf numFmtId="165" fontId="25" fillId="57" borderId="0" xfId="0" applyNumberFormat="1" applyFont="1" applyFill="1" applyBorder="1" applyAlignment="1" applyProtection="1">
      <alignment horizontal="center" vertical="center" wrapText="1"/>
    </xf>
    <xf numFmtId="0" fontId="21" fillId="57" borderId="14" xfId="0" applyFont="1" applyFill="1" applyBorder="1" applyAlignment="1">
      <alignment horizontal="left" vertical="center"/>
    </xf>
    <xf numFmtId="0" fontId="21" fillId="57" borderId="14" xfId="0" applyNumberFormat="1" applyFont="1" applyFill="1" applyBorder="1" applyAlignment="1" applyProtection="1">
      <alignment horizontal="left" vertical="center" wrapText="1"/>
    </xf>
    <xf numFmtId="165" fontId="27" fillId="57" borderId="40" xfId="0" applyNumberFormat="1" applyFont="1" applyFill="1" applyBorder="1" applyAlignment="1" applyProtection="1">
      <alignment horizontal="center" vertical="center" wrapText="1"/>
    </xf>
    <xf numFmtId="165" fontId="27" fillId="57" borderId="14" xfId="0" applyNumberFormat="1" applyFont="1" applyFill="1" applyBorder="1" applyAlignment="1" applyProtection="1">
      <alignment horizontal="center" vertical="center" wrapText="1"/>
    </xf>
    <xf numFmtId="0" fontId="18" fillId="57" borderId="0" xfId="115" applyFill="1"/>
    <xf numFmtId="0" fontId="22" fillId="57" borderId="79" xfId="116" applyFont="1" applyFill="1" applyBorder="1"/>
    <xf numFmtId="0" fontId="22" fillId="57" borderId="29" xfId="117" applyFont="1" applyFill="1" applyBorder="1" applyAlignment="1">
      <alignment horizontal="center" vertical="center" wrapText="1"/>
    </xf>
    <xf numFmtId="0" fontId="22" fillId="57" borderId="56" xfId="117" applyFont="1" applyFill="1" applyBorder="1" applyAlignment="1">
      <alignment horizontal="center" vertical="center" wrapText="1"/>
    </xf>
    <xf numFmtId="0" fontId="28" fillId="57" borderId="59" xfId="116" applyFont="1" applyFill="1" applyBorder="1"/>
    <xf numFmtId="0" fontId="21" fillId="57" borderId="59" xfId="116" applyFont="1" applyFill="1" applyBorder="1" applyAlignment="1">
      <alignment horizontal="left" indent="1"/>
    </xf>
    <xf numFmtId="0" fontId="28" fillId="57" borderId="80" xfId="116" applyFont="1" applyFill="1" applyBorder="1"/>
    <xf numFmtId="0" fontId="28" fillId="57" borderId="80" xfId="116" applyFont="1" applyFill="1" applyBorder="1" applyAlignment="1">
      <alignment wrapText="1"/>
    </xf>
    <xf numFmtId="0" fontId="22" fillId="57" borderId="59" xfId="0" applyFont="1" applyFill="1" applyBorder="1" applyAlignment="1">
      <alignment horizontal="left" indent="1"/>
    </xf>
    <xf numFmtId="0" fontId="22" fillId="57" borderId="15" xfId="0" applyFont="1" applyFill="1" applyBorder="1" applyAlignment="1">
      <alignment horizontal="left" indent="1"/>
    </xf>
    <xf numFmtId="0" fontId="28" fillId="57" borderId="76" xfId="0" applyFont="1" applyFill="1" applyBorder="1" applyAlignment="1">
      <alignment horizontal="left"/>
    </xf>
    <xf numFmtId="0" fontId="65" fillId="57" borderId="0" xfId="0" applyFont="1" applyFill="1"/>
    <xf numFmtId="0" fontId="57" fillId="57" borderId="0" xfId="0" applyFont="1" applyFill="1"/>
    <xf numFmtId="0" fontId="62" fillId="57" borderId="0" xfId="0" applyFont="1" applyFill="1" applyAlignment="1">
      <alignment horizontal="left" vertical="top"/>
    </xf>
    <xf numFmtId="0" fontId="62" fillId="57" borderId="0" xfId="0" applyFont="1" applyFill="1"/>
    <xf numFmtId="0" fontId="62" fillId="0" borderId="0" xfId="0" applyFont="1"/>
    <xf numFmtId="0" fontId="20" fillId="57" borderId="41" xfId="0" applyFont="1" applyFill="1" applyBorder="1" applyAlignment="1">
      <alignment horizontal="center" vertical="top" wrapText="1"/>
    </xf>
    <xf numFmtId="0" fontId="62" fillId="57" borderId="41" xfId="0" applyFont="1" applyFill="1" applyBorder="1" applyAlignment="1">
      <alignment horizontal="left" vertical="top" wrapText="1"/>
    </xf>
    <xf numFmtId="165" fontId="62" fillId="57" borderId="41" xfId="0" applyNumberFormat="1" applyFont="1" applyFill="1" applyBorder="1"/>
    <xf numFmtId="0" fontId="20" fillId="57" borderId="0" xfId="0" applyFont="1" applyFill="1"/>
    <xf numFmtId="169" fontId="17" fillId="57" borderId="0" xfId="0" applyNumberFormat="1" applyFont="1" applyFill="1"/>
    <xf numFmtId="169" fontId="19" fillId="57" borderId="82" xfId="0" applyNumberFormat="1" applyFont="1" applyFill="1" applyBorder="1" applyAlignment="1">
      <alignment vertical="top" wrapText="1"/>
    </xf>
    <xf numFmtId="169" fontId="19" fillId="57" borderId="83" xfId="0" applyNumberFormat="1" applyFont="1" applyFill="1" applyBorder="1" applyAlignment="1">
      <alignment horizontal="center" vertical="top" wrapText="1"/>
    </xf>
    <xf numFmtId="169" fontId="19" fillId="57" borderId="84" xfId="0" applyNumberFormat="1" applyFont="1" applyFill="1" applyBorder="1" applyAlignment="1">
      <alignment horizontal="center" vertical="top" wrapText="1"/>
    </xf>
    <xf numFmtId="169" fontId="17" fillId="57" borderId="85" xfId="0" applyNumberFormat="1" applyFont="1" applyFill="1" applyBorder="1" applyAlignment="1"/>
    <xf numFmtId="169" fontId="19" fillId="57" borderId="86" xfId="0" applyNumberFormat="1" applyFont="1" applyFill="1" applyBorder="1" applyAlignment="1">
      <alignment vertical="top" wrapText="1"/>
    </xf>
    <xf numFmtId="169" fontId="17" fillId="57" borderId="87" xfId="0" applyNumberFormat="1" applyFont="1" applyFill="1" applyBorder="1" applyAlignment="1"/>
    <xf numFmtId="169" fontId="19" fillId="57" borderId="88" xfId="0" applyNumberFormat="1" applyFont="1" applyFill="1" applyBorder="1" applyAlignment="1">
      <alignment horizontal="center" vertical="top" wrapText="1"/>
    </xf>
    <xf numFmtId="170" fontId="17" fillId="57" borderId="83" xfId="0" applyNumberFormat="1" applyFont="1" applyFill="1" applyBorder="1" applyAlignment="1">
      <alignment vertical="top" wrapText="1"/>
    </xf>
    <xf numFmtId="170" fontId="17" fillId="57" borderId="0" xfId="0" applyNumberFormat="1" applyFont="1" applyFill="1"/>
    <xf numFmtId="2" fontId="21" fillId="57" borderId="0" xfId="119" applyNumberFormat="1" applyFont="1" applyFill="1"/>
    <xf numFmtId="0" fontId="67" fillId="57" borderId="0" xfId="120" applyNumberFormat="1" applyFont="1" applyFill="1"/>
    <xf numFmtId="2" fontId="17" fillId="57" borderId="0" xfId="0" applyNumberFormat="1" applyFont="1" applyFill="1"/>
    <xf numFmtId="0" fontId="20" fillId="57" borderId="0" xfId="0" applyFont="1" applyFill="1" applyAlignment="1">
      <alignment vertical="center"/>
    </xf>
    <xf numFmtId="0" fontId="0" fillId="57" borderId="0" xfId="0" applyFill="1" applyAlignment="1"/>
    <xf numFmtId="0" fontId="21" fillId="57" borderId="0" xfId="0" applyNumberFormat="1" applyFont="1" applyFill="1" applyBorder="1" applyAlignment="1" applyProtection="1">
      <alignment horizontal="left" vertical="center"/>
    </xf>
    <xf numFmtId="0" fontId="0" fillId="0" borderId="49" xfId="0" applyBorder="1"/>
    <xf numFmtId="0" fontId="17" fillId="0" borderId="0" xfId="1"/>
    <xf numFmtId="0" fontId="22" fillId="57" borderId="37" xfId="1" applyFont="1" applyFill="1" applyBorder="1" applyAlignment="1">
      <alignment horizontal="center" vertical="center" wrapText="1"/>
    </xf>
    <xf numFmtId="0" fontId="0" fillId="0" borderId="0" xfId="0"/>
    <xf numFmtId="0" fontId="0" fillId="57" borderId="0" xfId="0" applyFill="1" applyAlignment="1">
      <alignment wrapText="1"/>
    </xf>
    <xf numFmtId="11" fontId="69" fillId="0" borderId="0" xfId="0" applyNumberFormat="1" applyFont="1" applyBorder="1"/>
    <xf numFmtId="0" fontId="70" fillId="0" borderId="0" xfId="0" applyFont="1"/>
    <xf numFmtId="0" fontId="69" fillId="0" borderId="0" xfId="0" applyFont="1"/>
    <xf numFmtId="0" fontId="0" fillId="57" borderId="0" xfId="0" applyFill="1" applyBorder="1"/>
    <xf numFmtId="165" fontId="22" fillId="0" borderId="41" xfId="72" applyNumberFormat="1" applyBorder="1"/>
    <xf numFmtId="165" fontId="22" fillId="0" borderId="41" xfId="1" applyNumberFormat="1" applyFont="1" applyFill="1" applyBorder="1" applyAlignment="1">
      <alignment horizontal="right"/>
    </xf>
    <xf numFmtId="3" fontId="22" fillId="57" borderId="74" xfId="1" applyNumberFormat="1" applyFont="1" applyFill="1" applyBorder="1" applyAlignment="1" applyProtection="1">
      <alignment horizontal="right" wrapText="1"/>
    </xf>
    <xf numFmtId="165" fontId="71" fillId="0" borderId="0" xfId="133" applyNumberFormat="1"/>
    <xf numFmtId="165" fontId="71" fillId="0" borderId="0" xfId="133" applyNumberFormat="1"/>
    <xf numFmtId="165" fontId="71" fillId="0" borderId="0" xfId="133" applyNumberFormat="1"/>
    <xf numFmtId="165" fontId="71" fillId="0" borderId="0" xfId="133" applyNumberFormat="1"/>
    <xf numFmtId="165" fontId="71" fillId="0" borderId="0" xfId="133" applyNumberFormat="1"/>
    <xf numFmtId="165" fontId="71" fillId="0" borderId="0" xfId="133" applyNumberFormat="1"/>
    <xf numFmtId="165" fontId="71" fillId="0" borderId="0" xfId="133" applyNumberFormat="1"/>
    <xf numFmtId="0" fontId="28" fillId="57" borderId="93" xfId="1" applyNumberFormat="1" applyFont="1" applyFill="1" applyBorder="1" applyAlignment="1" applyProtection="1"/>
    <xf numFmtId="0" fontId="28" fillId="57" borderId="93" xfId="1" applyNumberFormat="1" applyFont="1" applyFill="1" applyBorder="1" applyAlignment="1" applyProtection="1">
      <alignment horizontal="center" wrapText="1"/>
    </xf>
    <xf numFmtId="0" fontId="22" fillId="57" borderId="93" xfId="1" applyNumberFormat="1" applyFont="1" applyFill="1" applyBorder="1" applyAlignment="1" applyProtection="1">
      <alignment horizontal="center" vertical="center" wrapText="1"/>
    </xf>
    <xf numFmtId="0" fontId="22" fillId="57" borderId="73" xfId="1" applyNumberFormat="1" applyFont="1" applyFill="1" applyBorder="1" applyAlignment="1" applyProtection="1">
      <alignment horizontal="left" wrapText="1"/>
    </xf>
    <xf numFmtId="0" fontId="21" fillId="57" borderId="94" xfId="1" applyNumberFormat="1" applyFont="1" applyFill="1" applyBorder="1" applyAlignment="1" applyProtection="1">
      <alignment horizontal="left" wrapText="1" indent="2"/>
    </xf>
    <xf numFmtId="0" fontId="22" fillId="57" borderId="94" xfId="1" applyNumberFormat="1" applyFont="1" applyFill="1" applyBorder="1" applyAlignment="1" applyProtection="1">
      <alignment horizontal="left" wrapText="1"/>
    </xf>
    <xf numFmtId="0" fontId="22" fillId="57" borderId="95" xfId="1" applyNumberFormat="1" applyFont="1" applyFill="1" applyBorder="1" applyAlignment="1" applyProtection="1">
      <alignment horizontal="left" wrapText="1"/>
    </xf>
    <xf numFmtId="0" fontId="28" fillId="57" borderId="35" xfId="1" applyNumberFormat="1" applyFont="1" applyFill="1" applyBorder="1" applyAlignment="1" applyProtection="1">
      <alignment horizontal="left" wrapText="1"/>
    </xf>
    <xf numFmtId="168" fontId="28" fillId="57" borderId="35" xfId="1" applyNumberFormat="1" applyFont="1" applyFill="1" applyBorder="1" applyAlignment="1" applyProtection="1">
      <alignment horizontal="center"/>
    </xf>
    <xf numFmtId="166" fontId="28" fillId="58" borderId="93" xfId="1" applyNumberFormat="1" applyFont="1" applyFill="1" applyBorder="1" applyAlignment="1" applyProtection="1">
      <alignment horizontal="center"/>
    </xf>
    <xf numFmtId="165" fontId="22" fillId="57" borderId="49" xfId="0" applyNumberFormat="1" applyFont="1" applyFill="1" applyBorder="1" applyAlignment="1">
      <alignment horizontal="right" indent="1"/>
    </xf>
    <xf numFmtId="0" fontId="28" fillId="57" borderId="33" xfId="0" applyFont="1" applyFill="1" applyBorder="1"/>
    <xf numFmtId="0" fontId="28" fillId="57" borderId="39" xfId="0" applyFont="1" applyFill="1" applyBorder="1"/>
    <xf numFmtId="0" fontId="22" fillId="57" borderId="33" xfId="0" applyFont="1" applyFill="1" applyBorder="1"/>
    <xf numFmtId="0" fontId="22" fillId="57" borderId="38" xfId="0" applyFont="1" applyFill="1" applyBorder="1"/>
    <xf numFmtId="0" fontId="22" fillId="57" borderId="35" xfId="0" applyFont="1" applyFill="1" applyBorder="1"/>
    <xf numFmtId="0" fontId="22" fillId="57" borderId="36" xfId="0" applyFont="1" applyFill="1" applyBorder="1"/>
    <xf numFmtId="0" fontId="22" fillId="57" borderId="96" xfId="0" applyNumberFormat="1" applyFont="1" applyFill="1" applyBorder="1" applyAlignment="1" applyProtection="1">
      <alignment horizontal="center" vertical="center" wrapText="1"/>
    </xf>
    <xf numFmtId="0" fontId="22" fillId="57" borderId="97" xfId="0" applyNumberFormat="1" applyFont="1" applyFill="1" applyBorder="1" applyAlignment="1" applyProtection="1">
      <alignment horizontal="center" vertical="center" wrapText="1"/>
    </xf>
    <xf numFmtId="0" fontId="22" fillId="57" borderId="93" xfId="0" applyNumberFormat="1" applyFont="1" applyFill="1" applyBorder="1" applyAlignment="1" applyProtection="1">
      <alignment horizontal="center" vertical="center" wrapText="1"/>
    </xf>
    <xf numFmtId="0" fontId="22" fillId="57" borderId="35" xfId="0" applyNumberFormat="1" applyFont="1" applyFill="1" applyBorder="1" applyAlignment="1" applyProtection="1">
      <alignment horizontal="center" vertical="center" wrapText="1"/>
    </xf>
    <xf numFmtId="0" fontId="21" fillId="57" borderId="0" xfId="1" applyFont="1" applyFill="1" applyBorder="1" applyAlignment="1">
      <alignment horizontal="left" indent="2"/>
    </xf>
    <xf numFmtId="0" fontId="54" fillId="57" borderId="0" xfId="1" applyFont="1" applyFill="1" applyBorder="1" applyAlignment="1">
      <alignment horizontal="left"/>
    </xf>
    <xf numFmtId="0" fontId="21" fillId="57" borderId="14" xfId="1" applyFont="1" applyFill="1" applyBorder="1" applyAlignment="1">
      <alignment horizontal="left" indent="2"/>
    </xf>
    <xf numFmtId="0" fontId="22" fillId="57" borderId="93" xfId="1" quotePrefix="1" applyFont="1" applyFill="1" applyBorder="1" applyAlignment="1">
      <alignment horizontal="center" vertical="center"/>
    </xf>
    <xf numFmtId="0" fontId="22" fillId="57" borderId="93" xfId="1" quotePrefix="1" applyFont="1" applyFill="1" applyBorder="1" applyAlignment="1">
      <alignment horizontal="center" vertical="center" wrapText="1"/>
    </xf>
    <xf numFmtId="0" fontId="22" fillId="57" borderId="93" xfId="1" applyFont="1" applyFill="1" applyBorder="1" applyAlignment="1">
      <alignment horizontal="center" vertical="center" wrapText="1"/>
    </xf>
    <xf numFmtId="0" fontId="22" fillId="57" borderId="36" xfId="1" applyFont="1" applyFill="1" applyBorder="1" applyAlignment="1">
      <alignment horizontal="center" vertical="center" wrapText="1"/>
    </xf>
    <xf numFmtId="3" fontId="27" fillId="0" borderId="0" xfId="1" applyNumberFormat="1" applyFont="1" applyFill="1" applyBorder="1" applyAlignment="1" applyProtection="1"/>
    <xf numFmtId="165" fontId="22" fillId="57" borderId="39" xfId="0" applyNumberFormat="1" applyFont="1" applyFill="1" applyBorder="1" applyAlignment="1">
      <alignment horizontal="center" vertical="center"/>
    </xf>
    <xf numFmtId="165" fontId="28" fillId="57" borderId="0" xfId="116" applyNumberFormat="1" applyFont="1" applyFill="1" applyBorder="1" applyAlignment="1">
      <alignment horizontal="center" vertical="center"/>
    </xf>
    <xf numFmtId="165" fontId="28" fillId="57" borderId="39" xfId="116" applyNumberFormat="1" applyFont="1" applyFill="1" applyBorder="1" applyAlignment="1">
      <alignment horizontal="center" vertical="center"/>
    </xf>
    <xf numFmtId="165" fontId="21" fillId="57" borderId="0" xfId="116" applyNumberFormat="1" applyFont="1" applyFill="1" applyBorder="1" applyAlignment="1">
      <alignment horizontal="center" vertical="center"/>
    </xf>
    <xf numFmtId="165" fontId="21" fillId="57" borderId="39" xfId="116" applyNumberFormat="1" applyFont="1" applyFill="1" applyBorder="1" applyAlignment="1">
      <alignment horizontal="center" vertical="center"/>
    </xf>
    <xf numFmtId="165" fontId="28" fillId="57" borderId="38" xfId="116" applyNumberFormat="1" applyFont="1" applyFill="1" applyBorder="1" applyAlignment="1">
      <alignment horizontal="center" vertical="center"/>
    </xf>
    <xf numFmtId="165" fontId="28" fillId="57" borderId="33" xfId="116" applyNumberFormat="1" applyFont="1" applyFill="1" applyBorder="1" applyAlignment="1">
      <alignment horizontal="center" vertical="center"/>
    </xf>
    <xf numFmtId="165" fontId="28" fillId="57" borderId="38" xfId="116" applyNumberFormat="1" applyFont="1" applyFill="1" applyBorder="1" applyAlignment="1">
      <alignment horizontal="center" vertical="center" wrapText="1"/>
    </xf>
    <xf numFmtId="165" fontId="28" fillId="57" borderId="33" xfId="116" applyNumberFormat="1" applyFont="1" applyFill="1" applyBorder="1" applyAlignment="1">
      <alignment horizontal="center" vertical="center" wrapText="1"/>
    </xf>
    <xf numFmtId="165" fontId="22" fillId="57" borderId="0" xfId="0" applyNumberFormat="1" applyFont="1" applyFill="1" applyBorder="1" applyAlignment="1">
      <alignment horizontal="center" vertical="center"/>
    </xf>
    <xf numFmtId="165" fontId="22" fillId="57" borderId="31" xfId="0" applyNumberFormat="1" applyFont="1" applyFill="1" applyBorder="1" applyAlignment="1">
      <alignment horizontal="center" vertical="center"/>
    </xf>
    <xf numFmtId="165" fontId="22" fillId="57" borderId="50" xfId="0" applyNumberFormat="1" applyFont="1" applyFill="1" applyBorder="1" applyAlignment="1">
      <alignment horizontal="center" vertical="center"/>
    </xf>
    <xf numFmtId="165" fontId="28" fillId="57" borderId="81" xfId="0" applyNumberFormat="1" applyFont="1" applyFill="1" applyBorder="1" applyAlignment="1">
      <alignment horizontal="center" vertical="center"/>
    </xf>
    <xf numFmtId="165" fontId="28" fillId="57" borderId="43" xfId="0" applyNumberFormat="1" applyFont="1" applyFill="1" applyBorder="1" applyAlignment="1">
      <alignment horizontal="center" vertical="center"/>
    </xf>
    <xf numFmtId="0" fontId="57" fillId="57" borderId="38" xfId="0" applyFont="1" applyFill="1" applyBorder="1"/>
    <xf numFmtId="0" fontId="22" fillId="57" borderId="38" xfId="0" applyNumberFormat="1" applyFont="1" applyFill="1" applyBorder="1" applyAlignment="1" applyProtection="1">
      <alignment horizontal="center" vertical="center" wrapText="1"/>
    </xf>
    <xf numFmtId="0" fontId="22" fillId="57" borderId="33" xfId="0" applyNumberFormat="1" applyFont="1" applyFill="1" applyBorder="1" applyAlignment="1" applyProtection="1">
      <alignment horizontal="left" vertical="center" wrapText="1"/>
    </xf>
    <xf numFmtId="0" fontId="22" fillId="57" borderId="39" xfId="0" applyNumberFormat="1" applyFont="1" applyFill="1" applyBorder="1" applyAlignment="1" applyProtection="1">
      <alignment horizontal="left" vertical="center" wrapText="1" indent="1"/>
    </xf>
    <xf numFmtId="0" fontId="22" fillId="57" borderId="39" xfId="0" applyNumberFormat="1" applyFont="1" applyFill="1" applyBorder="1" applyAlignment="1" applyProtection="1">
      <alignment horizontal="left" vertical="center" wrapText="1"/>
    </xf>
    <xf numFmtId="0" fontId="28" fillId="57" borderId="35" xfId="0" applyNumberFormat="1" applyFont="1" applyFill="1" applyBorder="1" applyAlignment="1" applyProtection="1">
      <alignment horizontal="left" vertical="center" wrapText="1"/>
    </xf>
    <xf numFmtId="0" fontId="73" fillId="57" borderId="0" xfId="0" applyFont="1" applyFill="1"/>
    <xf numFmtId="3" fontId="22" fillId="57" borderId="93" xfId="1" applyNumberFormat="1" applyFont="1" applyFill="1" applyBorder="1" applyAlignment="1" applyProtection="1">
      <alignment horizontal="right" wrapText="1"/>
    </xf>
    <xf numFmtId="0" fontId="22" fillId="57" borderId="93" xfId="1" applyFont="1" applyFill="1" applyBorder="1" applyAlignment="1">
      <alignment horizontal="left"/>
    </xf>
    <xf numFmtId="164" fontId="28" fillId="57" borderId="93" xfId="1" applyNumberFormat="1" applyFont="1" applyFill="1" applyBorder="1"/>
    <xf numFmtId="171" fontId="0" fillId="0" borderId="0" xfId="135" applyNumberFormat="1" applyFont="1"/>
    <xf numFmtId="171" fontId="17" fillId="57" borderId="0" xfId="135" applyNumberFormat="1" applyFont="1" applyFill="1"/>
    <xf numFmtId="0" fontId="22" fillId="57" borderId="0" xfId="1" applyFont="1" applyFill="1" applyBorder="1" applyAlignment="1">
      <alignment horizontal="left" wrapText="1" indent="1"/>
    </xf>
    <xf numFmtId="0" fontId="21" fillId="57" borderId="94" xfId="1" applyNumberFormat="1" applyFont="1" applyFill="1" applyBorder="1" applyAlignment="1" applyProtection="1">
      <alignment horizontal="left" wrapText="1" indent="3"/>
    </xf>
    <xf numFmtId="0" fontId="73" fillId="0" borderId="0" xfId="0" applyFont="1" applyAlignment="1">
      <alignment vertical="center"/>
    </xf>
    <xf numFmtId="0" fontId="28" fillId="57" borderId="38" xfId="116" applyFont="1" applyFill="1" applyBorder="1" applyAlignment="1">
      <alignment wrapText="1"/>
    </xf>
    <xf numFmtId="165" fontId="78" fillId="0" borderId="0" xfId="0" applyNumberFormat="1" applyFont="1"/>
    <xf numFmtId="168" fontId="28" fillId="57" borderId="54" xfId="1" applyNumberFormat="1" applyFont="1" applyFill="1" applyBorder="1" applyAlignment="1">
      <alignment horizontal="center" vertical="center"/>
    </xf>
    <xf numFmtId="166" fontId="25" fillId="59" borderId="49" xfId="1" applyNumberFormat="1" applyFont="1" applyFill="1" applyBorder="1" applyAlignment="1" applyProtection="1">
      <alignment horizontal="center" vertical="center"/>
    </xf>
    <xf numFmtId="166" fontId="25" fillId="59" borderId="0" xfId="1" applyNumberFormat="1" applyFont="1" applyFill="1" applyBorder="1" applyAlignment="1" applyProtection="1">
      <alignment horizontal="center" vertical="center"/>
    </xf>
    <xf numFmtId="168" fontId="28" fillId="57" borderId="49" xfId="1" applyNumberFormat="1" applyFont="1" applyFill="1" applyBorder="1" applyAlignment="1">
      <alignment horizontal="center" vertical="center"/>
    </xf>
    <xf numFmtId="166" fontId="25" fillId="57" borderId="49" xfId="1" applyNumberFormat="1" applyFont="1" applyFill="1" applyBorder="1" applyAlignment="1" applyProtection="1">
      <alignment horizontal="center" vertical="center"/>
    </xf>
    <xf numFmtId="166" fontId="25" fillId="57" borderId="0" xfId="1" applyNumberFormat="1" applyFont="1" applyFill="1" applyBorder="1" applyAlignment="1" applyProtection="1">
      <alignment horizontal="center" vertical="center"/>
    </xf>
    <xf numFmtId="168" fontId="22" fillId="57" borderId="49" xfId="1" applyNumberFormat="1" applyFont="1" applyFill="1" applyBorder="1" applyAlignment="1">
      <alignment horizontal="center" vertical="center"/>
    </xf>
    <xf numFmtId="166" fontId="26" fillId="57" borderId="49" xfId="1" applyNumberFormat="1" applyFont="1" applyFill="1" applyBorder="1" applyAlignment="1" applyProtection="1">
      <alignment horizontal="center" vertical="center"/>
    </xf>
    <xf numFmtId="166" fontId="26" fillId="57" borderId="0" xfId="1" applyNumberFormat="1" applyFont="1" applyFill="1" applyBorder="1" applyAlignment="1" applyProtection="1">
      <alignment horizontal="center" vertical="center"/>
    </xf>
    <xf numFmtId="168" fontId="21" fillId="57" borderId="49" xfId="1" applyNumberFormat="1" applyFont="1" applyFill="1" applyBorder="1" applyAlignment="1">
      <alignment horizontal="center" vertical="center"/>
    </xf>
    <xf numFmtId="166" fontId="27" fillId="57" borderId="49" xfId="1" applyNumberFormat="1" applyFont="1" applyFill="1" applyBorder="1" applyAlignment="1" applyProtection="1">
      <alignment horizontal="center" vertical="center"/>
    </xf>
    <xf numFmtId="166" fontId="27" fillId="57" borderId="0" xfId="1" applyNumberFormat="1" applyFont="1" applyFill="1" applyBorder="1" applyAlignment="1" applyProtection="1">
      <alignment horizontal="center" vertical="center"/>
    </xf>
    <xf numFmtId="168" fontId="21" fillId="57" borderId="65" xfId="1" applyNumberFormat="1" applyFont="1" applyFill="1" applyBorder="1" applyAlignment="1">
      <alignment horizontal="center" vertical="center"/>
    </xf>
    <xf numFmtId="168" fontId="21" fillId="57" borderId="40" xfId="1" applyNumberFormat="1" applyFont="1" applyFill="1" applyBorder="1" applyAlignment="1">
      <alignment horizontal="center" vertical="center"/>
    </xf>
    <xf numFmtId="3" fontId="28" fillId="57" borderId="33" xfId="1" applyNumberFormat="1" applyFont="1" applyFill="1" applyBorder="1" applyAlignment="1">
      <alignment horizontal="center" vertical="center"/>
    </xf>
    <xf numFmtId="167" fontId="28" fillId="57" borderId="54" xfId="1" applyNumberFormat="1" applyFont="1" applyFill="1" applyBorder="1" applyAlignment="1">
      <alignment horizontal="center" vertical="center"/>
    </xf>
    <xf numFmtId="3" fontId="28" fillId="57" borderId="39" xfId="1" applyNumberFormat="1" applyFont="1" applyFill="1" applyBorder="1" applyAlignment="1">
      <alignment horizontal="center" vertical="center"/>
    </xf>
    <xf numFmtId="167" fontId="28" fillId="57" borderId="49" xfId="1" applyNumberFormat="1" applyFont="1" applyFill="1" applyBorder="1" applyAlignment="1">
      <alignment horizontal="center" vertical="center"/>
    </xf>
    <xf numFmtId="3" fontId="28" fillId="57" borderId="49" xfId="1" applyNumberFormat="1" applyFont="1" applyFill="1" applyBorder="1" applyAlignment="1">
      <alignment horizontal="center" vertical="center"/>
    </xf>
    <xf numFmtId="3" fontId="22" fillId="57" borderId="49" xfId="1" applyNumberFormat="1" applyFont="1" applyFill="1" applyBorder="1" applyAlignment="1">
      <alignment horizontal="center" vertical="center"/>
    </xf>
    <xf numFmtId="167" fontId="22" fillId="57" borderId="49" xfId="1" applyNumberFormat="1" applyFont="1" applyFill="1" applyBorder="1" applyAlignment="1">
      <alignment horizontal="center" vertical="center"/>
    </xf>
    <xf numFmtId="3" fontId="21" fillId="57" borderId="49" xfId="1" applyNumberFormat="1" applyFont="1" applyFill="1" applyBorder="1" applyAlignment="1">
      <alignment horizontal="center" vertical="center"/>
    </xf>
    <xf numFmtId="167" fontId="21" fillId="57" borderId="49" xfId="1" applyNumberFormat="1" applyFont="1" applyFill="1" applyBorder="1" applyAlignment="1">
      <alignment horizontal="center" vertical="center"/>
    </xf>
    <xf numFmtId="3" fontId="21" fillId="57" borderId="65" xfId="1" applyNumberFormat="1" applyFont="1" applyFill="1" applyBorder="1" applyAlignment="1">
      <alignment horizontal="center" vertical="center"/>
    </xf>
    <xf numFmtId="167" fontId="21" fillId="57" borderId="65" xfId="1" applyNumberFormat="1" applyFont="1" applyFill="1" applyBorder="1" applyAlignment="1">
      <alignment horizontal="center" vertical="center"/>
    </xf>
    <xf numFmtId="3" fontId="28" fillId="57" borderId="50" xfId="1" applyNumberFormat="1" applyFont="1" applyFill="1" applyBorder="1" applyAlignment="1" applyProtection="1"/>
    <xf numFmtId="3" fontId="21" fillId="57" borderId="52" xfId="1" applyNumberFormat="1" applyFont="1" applyFill="1" applyBorder="1" applyAlignment="1" applyProtection="1">
      <alignment horizontal="right" wrapText="1"/>
    </xf>
    <xf numFmtId="164" fontId="21" fillId="57" borderId="73" xfId="1" applyNumberFormat="1" applyFont="1" applyFill="1" applyBorder="1" applyAlignment="1" applyProtection="1">
      <alignment horizontal="right" wrapText="1" indent="1"/>
    </xf>
    <xf numFmtId="168" fontId="21" fillId="57" borderId="49" xfId="1" applyNumberFormat="1" applyFont="1" applyFill="1" applyBorder="1" applyAlignment="1" applyProtection="1">
      <alignment horizontal="center"/>
    </xf>
    <xf numFmtId="168" fontId="21" fillId="58" borderId="39" xfId="1" applyNumberFormat="1" applyFont="1" applyFill="1" applyBorder="1" applyAlignment="1" applyProtection="1">
      <alignment horizontal="center"/>
    </xf>
    <xf numFmtId="168" fontId="21" fillId="58" borderId="49" xfId="1" applyNumberFormat="1" applyFont="1" applyFill="1" applyBorder="1" applyAlignment="1" applyProtection="1">
      <alignment horizontal="center"/>
    </xf>
    <xf numFmtId="164" fontId="22" fillId="57" borderId="39" xfId="0" applyNumberFormat="1" applyFont="1" applyFill="1" applyBorder="1" applyAlignment="1" applyProtection="1">
      <alignment horizontal="center" vertical="center" wrapText="1"/>
    </xf>
    <xf numFmtId="164" fontId="22" fillId="57" borderId="33" xfId="0" applyNumberFormat="1" applyFont="1" applyFill="1" applyBorder="1" applyAlignment="1" applyProtection="1">
      <alignment horizontal="center" vertical="center" wrapText="1"/>
    </xf>
    <xf numFmtId="164" fontId="22" fillId="57" borderId="34" xfId="0" applyNumberFormat="1" applyFont="1" applyFill="1" applyBorder="1" applyAlignment="1" applyProtection="1">
      <alignment horizontal="center" vertical="center" wrapText="1"/>
    </xf>
    <xf numFmtId="164" fontId="22" fillId="57" borderId="38" xfId="0" applyNumberFormat="1" applyFont="1" applyFill="1" applyBorder="1" applyAlignment="1" applyProtection="1">
      <alignment horizontal="center" vertical="center" wrapText="1"/>
    </xf>
    <xf numFmtId="164" fontId="22" fillId="57" borderId="42" xfId="0" applyNumberFormat="1" applyFont="1" applyFill="1" applyBorder="1" applyAlignment="1" applyProtection="1">
      <alignment horizontal="center" vertical="center" wrapText="1"/>
    </xf>
    <xf numFmtId="164" fontId="22" fillId="57" borderId="0" xfId="0" applyNumberFormat="1" applyFont="1" applyFill="1" applyBorder="1" applyAlignment="1" applyProtection="1">
      <alignment horizontal="center" vertical="center" wrapText="1"/>
    </xf>
    <xf numFmtId="164" fontId="28" fillId="57" borderId="35" xfId="0" applyNumberFormat="1" applyFont="1" applyFill="1" applyBorder="1" applyAlignment="1" applyProtection="1">
      <alignment horizontal="center" vertical="center" wrapText="1"/>
    </xf>
    <xf numFmtId="164" fontId="28" fillId="57" borderId="36" xfId="0" applyNumberFormat="1" applyFont="1" applyFill="1" applyBorder="1" applyAlignment="1" applyProtection="1">
      <alignment horizontal="center" vertical="center" wrapText="1"/>
    </xf>
    <xf numFmtId="164" fontId="28" fillId="57" borderId="37" xfId="0" applyNumberFormat="1" applyFont="1" applyFill="1" applyBorder="1" applyAlignment="1" applyProtection="1">
      <alignment horizontal="center" vertical="center" wrapText="1"/>
    </xf>
    <xf numFmtId="0" fontId="19" fillId="0" borderId="0" xfId="125" applyFont="1" applyFill="1" applyBorder="1"/>
    <xf numFmtId="0" fontId="22" fillId="0" borderId="0" xfId="125" applyFont="1" applyFill="1" applyBorder="1"/>
    <xf numFmtId="0" fontId="22" fillId="0" borderId="0" xfId="125" applyFont="1"/>
    <xf numFmtId="0" fontId="22" fillId="0" borderId="93" xfId="125" applyFont="1" applyFill="1" applyBorder="1" applyAlignment="1">
      <alignment horizontal="left"/>
    </xf>
    <xf numFmtId="165" fontId="57" fillId="0" borderId="93" xfId="125" applyNumberFormat="1" applyFont="1" applyFill="1" applyBorder="1"/>
    <xf numFmtId="165" fontId="57" fillId="0" borderId="93" xfId="125" applyNumberFormat="1" applyFont="1" applyBorder="1"/>
    <xf numFmtId="0" fontId="28" fillId="0" borderId="93" xfId="125" applyFont="1" applyBorder="1" applyAlignment="1">
      <alignment horizontal="left"/>
    </xf>
    <xf numFmtId="165" fontId="72" fillId="0" borderId="93" xfId="125" applyNumberFormat="1" applyFont="1" applyBorder="1"/>
    <xf numFmtId="0" fontId="22" fillId="0" borderId="93" xfId="125" applyFont="1" applyFill="1" applyBorder="1" applyAlignment="1">
      <alignment horizontal="left" vertical="center"/>
    </xf>
    <xf numFmtId="0" fontId="22" fillId="0" borderId="93" xfId="125" applyFont="1" applyBorder="1"/>
    <xf numFmtId="0" fontId="15" fillId="0" borderId="0" xfId="0" applyFont="1"/>
    <xf numFmtId="0" fontId="0" fillId="0" borderId="33" xfId="0" applyBorder="1"/>
    <xf numFmtId="0" fontId="0" fillId="0" borderId="34" xfId="0" applyBorder="1"/>
    <xf numFmtId="0" fontId="0" fillId="0" borderId="50" xfId="0" applyBorder="1"/>
    <xf numFmtId="0" fontId="0" fillId="0" borderId="32" xfId="0" applyBorder="1"/>
    <xf numFmtId="0" fontId="0" fillId="0" borderId="50" xfId="0" applyBorder="1" applyAlignment="1">
      <alignment horizontal="center" vertical="center" wrapText="1"/>
    </xf>
    <xf numFmtId="0" fontId="0" fillId="0" borderId="32" xfId="0" applyBorder="1" applyAlignment="1">
      <alignment horizontal="center" vertical="center" wrapText="1"/>
    </xf>
    <xf numFmtId="0" fontId="79" fillId="0" borderId="42" xfId="0" applyFont="1" applyBorder="1" applyAlignment="1">
      <alignment horizontal="left" indent="1"/>
    </xf>
    <xf numFmtId="0" fontId="0" fillId="0" borderId="42" xfId="0" applyBorder="1"/>
    <xf numFmtId="0" fontId="15" fillId="0" borderId="32" xfId="0" applyFont="1" applyBorder="1"/>
    <xf numFmtId="0" fontId="0" fillId="0" borderId="34" xfId="0" applyFont="1" applyBorder="1" applyAlignment="1">
      <alignment horizontal="left"/>
    </xf>
    <xf numFmtId="0" fontId="15" fillId="0" borderId="35" xfId="0" applyFont="1" applyBorder="1" applyAlignment="1">
      <alignment horizontal="center"/>
    </xf>
    <xf numFmtId="0" fontId="15" fillId="0" borderId="36" xfId="0" applyFont="1" applyBorder="1"/>
    <xf numFmtId="0" fontId="80" fillId="0" borderId="0" xfId="0" applyFont="1"/>
    <xf numFmtId="0" fontId="79" fillId="0" borderId="42" xfId="0" applyFont="1" applyBorder="1" applyAlignment="1">
      <alignment horizontal="left" wrapText="1" indent="1"/>
    </xf>
    <xf numFmtId="172" fontId="0" fillId="0" borderId="54" xfId="136" applyNumberFormat="1" applyFont="1" applyBorder="1" applyAlignment="1">
      <alignment horizontal="center" vertical="center"/>
    </xf>
    <xf numFmtId="172" fontId="0" fillId="0" borderId="33" xfId="136" applyNumberFormat="1" applyFont="1" applyBorder="1" applyAlignment="1">
      <alignment horizontal="center" vertical="center"/>
    </xf>
    <xf numFmtId="165" fontId="0" fillId="0" borderId="34" xfId="0" applyNumberFormat="1" applyBorder="1" applyAlignment="1">
      <alignment horizontal="center" vertical="center"/>
    </xf>
    <xf numFmtId="165" fontId="0" fillId="0" borderId="54" xfId="0" applyNumberFormat="1" applyBorder="1" applyAlignment="1">
      <alignment horizontal="center" vertical="center"/>
    </xf>
    <xf numFmtId="172" fontId="79" fillId="0" borderId="49" xfId="136" applyNumberFormat="1" applyFont="1" applyBorder="1" applyAlignment="1">
      <alignment horizontal="center" vertical="center"/>
    </xf>
    <xf numFmtId="172" fontId="79" fillId="0" borderId="39" xfId="136" applyNumberFormat="1" applyFont="1" applyBorder="1" applyAlignment="1">
      <alignment horizontal="center" vertical="center"/>
    </xf>
    <xf numFmtId="165" fontId="79" fillId="0" borderId="42" xfId="0" applyNumberFormat="1" applyFont="1" applyBorder="1" applyAlignment="1">
      <alignment horizontal="center" vertical="center"/>
    </xf>
    <xf numFmtId="165" fontId="79" fillId="0" borderId="49" xfId="0" applyNumberFormat="1" applyFont="1" applyBorder="1" applyAlignment="1">
      <alignment horizontal="center" vertical="center"/>
    </xf>
    <xf numFmtId="172" fontId="0" fillId="0" borderId="49" xfId="136" applyNumberFormat="1" applyFont="1" applyBorder="1" applyAlignment="1">
      <alignment horizontal="center" vertical="center"/>
    </xf>
    <xf numFmtId="172" fontId="0" fillId="0" borderId="39" xfId="136" applyNumberFormat="1" applyFont="1" applyBorder="1" applyAlignment="1">
      <alignment horizontal="center" vertical="center"/>
    </xf>
    <xf numFmtId="165" fontId="0" fillId="0" borderId="42" xfId="0" applyNumberFormat="1" applyBorder="1" applyAlignment="1">
      <alignment horizontal="center" vertical="center"/>
    </xf>
    <xf numFmtId="165" fontId="0" fillId="0" borderId="49" xfId="0" applyNumberFormat="1" applyBorder="1" applyAlignment="1">
      <alignment horizontal="center" vertical="center"/>
    </xf>
    <xf numFmtId="172" fontId="15" fillId="0" borderId="51" xfId="136" applyNumberFormat="1" applyFont="1" applyBorder="1" applyAlignment="1">
      <alignment horizontal="center" vertical="center"/>
    </xf>
    <xf numFmtId="172" fontId="15" fillId="0" borderId="50" xfId="136" applyNumberFormat="1" applyFont="1" applyBorder="1" applyAlignment="1">
      <alignment horizontal="center" vertical="center"/>
    </xf>
    <xf numFmtId="165" fontId="15" fillId="0" borderId="32" xfId="0" applyNumberFormat="1" applyFont="1" applyBorder="1" applyAlignment="1">
      <alignment horizontal="center" vertical="center"/>
    </xf>
    <xf numFmtId="165" fontId="15" fillId="0" borderId="51" xfId="0" applyNumberFormat="1" applyFont="1" applyBorder="1" applyAlignment="1">
      <alignment horizontal="center" vertical="center"/>
    </xf>
    <xf numFmtId="172" fontId="15" fillId="0" borderId="93" xfId="136" applyNumberFormat="1" applyFont="1" applyBorder="1" applyAlignment="1">
      <alignment horizontal="center" vertical="center"/>
    </xf>
    <xf numFmtId="172" fontId="15" fillId="0" borderId="35" xfId="136" applyNumberFormat="1" applyFont="1" applyBorder="1" applyAlignment="1">
      <alignment horizontal="center" vertical="center"/>
    </xf>
    <xf numFmtId="165" fontId="15" fillId="0" borderId="36" xfId="0" applyNumberFormat="1" applyFont="1" applyBorder="1" applyAlignment="1">
      <alignment horizontal="center" vertical="center"/>
    </xf>
    <xf numFmtId="165" fontId="15" fillId="0" borderId="93" xfId="0" applyNumberFormat="1" applyFont="1" applyBorder="1" applyAlignment="1">
      <alignment horizontal="center" vertical="center"/>
    </xf>
    <xf numFmtId="0" fontId="63" fillId="0" borderId="0" xfId="0" applyFont="1"/>
    <xf numFmtId="165" fontId="0" fillId="0" borderId="39" xfId="0" applyNumberFormat="1" applyBorder="1" applyAlignment="1">
      <alignment horizontal="center" vertical="center"/>
    </xf>
    <xf numFmtId="165" fontId="0" fillId="0" borderId="0"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5" fillId="0" borderId="51" xfId="0" applyFont="1" applyBorder="1"/>
    <xf numFmtId="165" fontId="15" fillId="0" borderId="50" xfId="0" applyNumberFormat="1" applyFont="1" applyBorder="1" applyAlignment="1">
      <alignment horizontal="center" vertical="center"/>
    </xf>
    <xf numFmtId="165" fontId="15" fillId="0" borderId="31" xfId="0" applyNumberFormat="1" applyFont="1" applyBorder="1" applyAlignment="1">
      <alignment horizontal="center" vertical="center"/>
    </xf>
    <xf numFmtId="0" fontId="84" fillId="0" borderId="0" xfId="0" applyFont="1"/>
    <xf numFmtId="171" fontId="70" fillId="0" borderId="0" xfId="135" applyNumberFormat="1" applyFont="1"/>
    <xf numFmtId="0" fontId="70" fillId="0" borderId="93" xfId="0" applyFont="1" applyBorder="1" applyAlignment="1">
      <alignment horizontal="center" vertical="center"/>
    </xf>
    <xf numFmtId="0" fontId="70" fillId="0" borderId="93" xfId="0" applyFont="1" applyBorder="1"/>
    <xf numFmtId="0" fontId="70" fillId="0" borderId="0" xfId="0" applyFont="1" applyAlignment="1">
      <alignment vertical="center"/>
    </xf>
    <xf numFmtId="0" fontId="26" fillId="60" borderId="0" xfId="0" applyNumberFormat="1" applyFont="1" applyFill="1" applyBorder="1" applyAlignment="1" applyProtection="1"/>
    <xf numFmtId="0" fontId="27" fillId="60" borderId="0" xfId="0" applyNumberFormat="1" applyFont="1" applyFill="1" applyBorder="1" applyAlignment="1" applyProtection="1"/>
    <xf numFmtId="3" fontId="25" fillId="57" borderId="64" xfId="129" applyNumberFormat="1" applyFont="1" applyFill="1" applyBorder="1" applyAlignment="1" applyProtection="1">
      <alignment horizontal="center" vertical="center"/>
    </xf>
    <xf numFmtId="3" fontId="25" fillId="57" borderId="49" xfId="129" applyNumberFormat="1" applyFont="1" applyFill="1" applyBorder="1" applyAlignment="1" applyProtection="1">
      <alignment horizontal="center" vertical="center"/>
    </xf>
    <xf numFmtId="3" fontId="25" fillId="57" borderId="104" xfId="129" applyNumberFormat="1" applyFont="1" applyFill="1" applyBorder="1" applyAlignment="1" applyProtection="1">
      <alignment horizontal="center" vertical="center"/>
    </xf>
    <xf numFmtId="0" fontId="28" fillId="0" borderId="35" xfId="0" applyFont="1" applyFill="1" applyBorder="1" applyAlignment="1">
      <alignment horizontal="center" vertical="center"/>
    </xf>
    <xf numFmtId="0" fontId="28" fillId="0" borderId="93" xfId="0" applyFont="1" applyFill="1" applyBorder="1" applyAlignment="1">
      <alignment horizontal="center" vertical="center"/>
    </xf>
    <xf numFmtId="0" fontId="0" fillId="0" borderId="14" xfId="0" applyBorder="1"/>
    <xf numFmtId="0" fontId="73" fillId="0" borderId="0" xfId="0" applyFont="1" applyAlignment="1">
      <alignment horizontal="left" vertical="top"/>
    </xf>
    <xf numFmtId="0" fontId="85" fillId="0" borderId="0" xfId="0" applyFont="1" applyAlignment="1">
      <alignment horizontal="left" vertical="top"/>
    </xf>
    <xf numFmtId="0" fontId="15" fillId="0" borderId="0" xfId="0" applyFont="1" applyAlignment="1">
      <alignment horizontal="left" vertical="top"/>
    </xf>
    <xf numFmtId="172" fontId="0" fillId="0" borderId="0" xfId="0" applyNumberFormat="1"/>
    <xf numFmtId="172" fontId="26" fillId="0" borderId="32" xfId="137" applyNumberFormat="1" applyFont="1" applyFill="1" applyBorder="1" applyAlignment="1" applyProtection="1">
      <alignment horizontal="center" vertical="center" wrapText="1"/>
    </xf>
    <xf numFmtId="172" fontId="26" fillId="0" borderId="51" xfId="137" applyNumberFormat="1" applyFont="1" applyFill="1" applyBorder="1" applyAlignment="1" applyProtection="1">
      <alignment horizontal="center" vertical="center" wrapText="1"/>
    </xf>
    <xf numFmtId="172" fontId="26" fillId="0" borderId="50" xfId="137" applyNumberFormat="1" applyFont="1" applyFill="1" applyBorder="1" applyAlignment="1" applyProtection="1">
      <alignment horizontal="center" vertical="center" wrapText="1"/>
    </xf>
    <xf numFmtId="0" fontId="25" fillId="0" borderId="32" xfId="0" applyNumberFormat="1" applyFont="1" applyFill="1" applyBorder="1" applyAlignment="1" applyProtection="1">
      <alignment horizontal="center" wrapText="1"/>
    </xf>
    <xf numFmtId="172" fontId="26" fillId="0" borderId="42" xfId="137" applyNumberFormat="1" applyFont="1" applyFill="1" applyBorder="1" applyAlignment="1" applyProtection="1">
      <alignment horizontal="center" vertical="center" wrapText="1"/>
    </xf>
    <xf numFmtId="172" fontId="26" fillId="0" borderId="49" xfId="137" applyNumberFormat="1" applyFont="1" applyFill="1" applyBorder="1" applyAlignment="1" applyProtection="1">
      <alignment horizontal="center" vertical="center" wrapText="1"/>
    </xf>
    <xf numFmtId="172" fontId="26" fillId="0" borderId="39" xfId="137" applyNumberFormat="1" applyFont="1" applyFill="1" applyBorder="1" applyAlignment="1" applyProtection="1">
      <alignment horizontal="center" vertical="center" wrapText="1"/>
    </xf>
    <xf numFmtId="0" fontId="25" fillId="0" borderId="42" xfId="0" applyNumberFormat="1" applyFont="1" applyFill="1" applyBorder="1" applyAlignment="1" applyProtection="1">
      <alignment horizontal="center" wrapText="1"/>
    </xf>
    <xf numFmtId="172" fontId="26" fillId="0" borderId="34" xfId="137" applyNumberFormat="1" applyFont="1" applyFill="1" applyBorder="1" applyAlignment="1" applyProtection="1">
      <alignment horizontal="center" vertical="center" wrapText="1"/>
    </xf>
    <xf numFmtId="172" fontId="26" fillId="0" borderId="54" xfId="137" applyNumberFormat="1" applyFont="1" applyFill="1" applyBorder="1" applyAlignment="1" applyProtection="1">
      <alignment horizontal="center" vertical="center" wrapText="1"/>
    </xf>
    <xf numFmtId="172" fontId="26" fillId="0" borderId="33" xfId="137" applyNumberFormat="1" applyFont="1" applyFill="1" applyBorder="1" applyAlignment="1" applyProtection="1">
      <alignment horizontal="center" vertical="center" wrapText="1"/>
    </xf>
    <xf numFmtId="0" fontId="25" fillId="0" borderId="34" xfId="0" applyNumberFormat="1" applyFont="1" applyFill="1" applyBorder="1" applyAlignment="1" applyProtection="1">
      <alignment horizontal="center" wrapText="1"/>
    </xf>
    <xf numFmtId="0" fontId="28" fillId="62" borderId="54" xfId="0" applyFont="1" applyFill="1" applyBorder="1" applyAlignment="1">
      <alignment vertical="center"/>
    </xf>
    <xf numFmtId="3" fontId="21" fillId="57" borderId="51" xfId="129" applyNumberFormat="1" applyFont="1" applyFill="1" applyBorder="1" applyAlignment="1" applyProtection="1">
      <alignment horizontal="center" vertical="center"/>
    </xf>
    <xf numFmtId="174" fontId="70" fillId="0" borderId="93" xfId="136" applyNumberFormat="1" applyFont="1" applyBorder="1" applyAlignment="1">
      <alignment horizontal="center" vertical="center"/>
    </xf>
    <xf numFmtId="0" fontId="21" fillId="0" borderId="0" xfId="125" applyNumberFormat="1" applyFont="1" applyAlignment="1" applyProtection="1">
      <alignment horizontal="left" vertical="top" wrapText="1"/>
    </xf>
    <xf numFmtId="0" fontId="22" fillId="0" borderId="0" xfId="125" applyFont="1" applyFill="1" applyBorder="1" applyAlignment="1" applyProtection="1">
      <alignment horizontal="left" vertical="top" wrapText="1"/>
      <protection locked="0"/>
    </xf>
    <xf numFmtId="0" fontId="21" fillId="0" borderId="38" xfId="125" applyNumberFormat="1" applyFont="1" applyBorder="1" applyAlignment="1" applyProtection="1">
      <alignment horizontal="left" wrapText="1"/>
    </xf>
    <xf numFmtId="11" fontId="22" fillId="0" borderId="0" xfId="125" applyNumberFormat="1" applyFont="1" applyFill="1" applyBorder="1" applyAlignment="1" applyProtection="1">
      <alignment horizontal="left" vertical="center" wrapText="1"/>
      <protection locked="0"/>
    </xf>
    <xf numFmtId="0" fontId="57" fillId="0" borderId="0" xfId="0" applyFont="1" applyAlignment="1">
      <alignment horizontal="justify" vertical="center"/>
    </xf>
    <xf numFmtId="0" fontId="0" fillId="0" borderId="0" xfId="0" applyAlignment="1"/>
    <xf numFmtId="0" fontId="23" fillId="57" borderId="0" xfId="1" applyNumberFormat="1" applyFont="1" applyFill="1" applyBorder="1" applyAlignment="1" applyProtection="1">
      <alignment horizontal="left" vertical="top" wrapText="1"/>
    </xf>
    <xf numFmtId="0" fontId="25" fillId="57" borderId="66" xfId="1" applyNumberFormat="1" applyFont="1" applyFill="1" applyBorder="1" applyAlignment="1" applyProtection="1">
      <alignment horizontal="center" vertical="center" wrapText="1"/>
    </xf>
    <xf numFmtId="0" fontId="25" fillId="57" borderId="57" xfId="1" applyNumberFormat="1" applyFont="1" applyFill="1" applyBorder="1" applyAlignment="1" applyProtection="1">
      <alignment horizontal="center" vertical="center" wrapText="1"/>
    </xf>
    <xf numFmtId="0" fontId="25" fillId="57" borderId="67" xfId="1" applyNumberFormat="1" applyFont="1" applyFill="1" applyBorder="1" applyAlignment="1" applyProtection="1">
      <alignment horizontal="center" vertical="center" wrapText="1"/>
    </xf>
    <xf numFmtId="0" fontId="25" fillId="57" borderId="68" xfId="1" applyNumberFormat="1" applyFont="1" applyFill="1" applyBorder="1" applyAlignment="1" applyProtection="1">
      <alignment horizontal="center" vertical="center" wrapText="1"/>
    </xf>
    <xf numFmtId="0" fontId="25" fillId="57" borderId="29" xfId="1" applyNumberFormat="1" applyFont="1" applyFill="1" applyBorder="1" applyAlignment="1" applyProtection="1">
      <alignment horizontal="center" vertical="center" wrapText="1"/>
    </xf>
    <xf numFmtId="0" fontId="25" fillId="57" borderId="31" xfId="1" applyNumberFormat="1" applyFont="1" applyFill="1" applyBorder="1" applyAlignment="1" applyProtection="1">
      <alignment horizontal="center" vertical="center" wrapText="1"/>
    </xf>
    <xf numFmtId="0" fontId="27" fillId="57" borderId="0" xfId="1" applyNumberFormat="1" applyFont="1" applyFill="1" applyBorder="1" applyAlignment="1" applyProtection="1">
      <alignment horizontal="left" vertical="top"/>
    </xf>
    <xf numFmtId="0" fontId="21" fillId="57" borderId="0" xfId="1" applyNumberFormat="1" applyFont="1" applyFill="1" applyBorder="1" applyAlignment="1" applyProtection="1">
      <alignment horizontal="left" wrapText="1"/>
    </xf>
    <xf numFmtId="0" fontId="17" fillId="57" borderId="0" xfId="1" applyFill="1" applyBorder="1" applyAlignment="1"/>
    <xf numFmtId="0" fontId="22" fillId="57" borderId="0" xfId="1" applyFont="1" applyFill="1" applyAlignment="1">
      <alignment horizontal="left" wrapText="1"/>
    </xf>
    <xf numFmtId="0" fontId="21" fillId="57" borderId="0" xfId="1" applyFont="1" applyFill="1" applyAlignment="1">
      <alignment horizontal="left" wrapText="1"/>
    </xf>
    <xf numFmtId="0" fontId="22" fillId="57" borderId="0" xfId="1" applyFont="1" applyFill="1" applyAlignment="1">
      <alignment horizontal="left" vertical="center" wrapText="1"/>
    </xf>
    <xf numFmtId="164" fontId="83" fillId="0" borderId="0" xfId="125" applyNumberFormat="1" applyFont="1" applyAlignment="1">
      <alignment horizontal="left" vertical="top" wrapText="1"/>
    </xf>
    <xf numFmtId="0" fontId="70" fillId="0" borderId="93" xfId="0" applyFont="1" applyBorder="1" applyAlignment="1">
      <alignment horizontal="center" vertical="center"/>
    </xf>
    <xf numFmtId="0" fontId="70" fillId="0" borderId="93" xfId="0" applyFont="1" applyBorder="1" applyAlignment="1">
      <alignment horizontal="center"/>
    </xf>
    <xf numFmtId="0" fontId="15" fillId="0" borderId="0" xfId="0" applyFont="1" applyAlignment="1">
      <alignment horizontal="left" vertical="top" wrapText="1"/>
    </xf>
    <xf numFmtId="0" fontId="28" fillId="57" borderId="29" xfId="73" applyFont="1" applyFill="1" applyBorder="1" applyAlignment="1">
      <alignment horizontal="center" vertical="top"/>
    </xf>
    <xf numFmtId="0" fontId="28" fillId="57" borderId="31" xfId="73" applyFont="1" applyFill="1" applyBorder="1" applyAlignment="1">
      <alignment horizontal="center" vertical="top"/>
    </xf>
    <xf numFmtId="0" fontId="28" fillId="0" borderId="69"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44" xfId="0" applyFont="1" applyFill="1" applyBorder="1" applyAlignment="1">
      <alignment horizontal="center" vertical="center"/>
    </xf>
    <xf numFmtId="0" fontId="72" fillId="0" borderId="56"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31" xfId="0" applyFont="1" applyBorder="1" applyAlignment="1">
      <alignment horizontal="center" vertical="center" wrapText="1"/>
    </xf>
    <xf numFmtId="0" fontId="28" fillId="0" borderId="106" xfId="0" applyFont="1" applyFill="1" applyBorder="1" applyAlignment="1">
      <alignment horizontal="left" vertical="top"/>
    </xf>
    <xf numFmtId="0" fontId="28" fillId="0" borderId="105" xfId="0" applyFont="1" applyFill="1" applyBorder="1" applyAlignment="1">
      <alignment horizontal="left" vertical="top"/>
    </xf>
    <xf numFmtId="164" fontId="25" fillId="57" borderId="35" xfId="129" applyNumberFormat="1" applyFont="1" applyFill="1" applyBorder="1" applyAlignment="1" applyProtection="1">
      <alignment horizontal="center" vertical="center"/>
    </xf>
    <xf numFmtId="164" fontId="25" fillId="57" borderId="37" xfId="129" applyNumberFormat="1" applyFont="1" applyFill="1" applyBorder="1" applyAlignment="1" applyProtection="1">
      <alignment horizontal="center" vertical="center"/>
    </xf>
    <xf numFmtId="0" fontId="28" fillId="0" borderId="31" xfId="0" applyFont="1" applyFill="1" applyBorder="1" applyAlignment="1">
      <alignment horizontal="left" vertical="top"/>
    </xf>
    <xf numFmtId="0" fontId="28" fillId="0" borderId="32" xfId="0" applyFont="1" applyFill="1" applyBorder="1" applyAlignment="1">
      <alignment horizontal="left" vertical="top"/>
    </xf>
    <xf numFmtId="0" fontId="28" fillId="0" borderId="14" xfId="0" applyFont="1" applyFill="1" applyBorder="1" applyAlignment="1">
      <alignment horizontal="left" vertical="top"/>
    </xf>
    <xf numFmtId="0" fontId="28" fillId="0" borderId="98" xfId="0" applyFont="1" applyFill="1" applyBorder="1" applyAlignment="1">
      <alignment horizontal="left" vertical="top"/>
    </xf>
    <xf numFmtId="164" fontId="25" fillId="57" borderId="43" xfId="129" applyNumberFormat="1" applyFont="1" applyFill="1" applyBorder="1" applyAlignment="1" applyProtection="1">
      <alignment horizontal="center" vertical="center"/>
    </xf>
    <xf numFmtId="164" fontId="25" fillId="57" borderId="81" xfId="129" applyNumberFormat="1" applyFont="1" applyFill="1" applyBorder="1" applyAlignment="1" applyProtection="1">
      <alignment horizontal="center" vertical="center"/>
    </xf>
    <xf numFmtId="0" fontId="21" fillId="0" borderId="31" xfId="0" applyFont="1" applyFill="1" applyBorder="1" applyAlignment="1">
      <alignment horizontal="left" vertical="top" indent="2"/>
    </xf>
    <xf numFmtId="0" fontId="21" fillId="0" borderId="32" xfId="0" applyFont="1" applyFill="1" applyBorder="1" applyAlignment="1">
      <alignment horizontal="left" vertical="top" indent="2"/>
    </xf>
    <xf numFmtId="164" fontId="27" fillId="57" borderId="35" xfId="129" applyNumberFormat="1" applyFont="1" applyFill="1" applyBorder="1" applyAlignment="1" applyProtection="1">
      <alignment horizontal="center" vertical="center"/>
    </xf>
    <xf numFmtId="164" fontId="27" fillId="57" borderId="37" xfId="129" applyNumberFormat="1" applyFont="1" applyFill="1" applyBorder="1" applyAlignment="1" applyProtection="1">
      <alignment horizontal="center" vertical="center"/>
    </xf>
    <xf numFmtId="164" fontId="25" fillId="57" borderId="103" xfId="129" applyNumberFormat="1" applyFont="1" applyFill="1" applyBorder="1" applyAlignment="1" applyProtection="1">
      <alignment horizontal="center" vertical="center"/>
    </xf>
    <xf numFmtId="164" fontId="25" fillId="57" borderId="102" xfId="129" applyNumberFormat="1" applyFont="1" applyFill="1" applyBorder="1" applyAlignment="1" applyProtection="1">
      <alignment horizontal="center" vertical="center"/>
    </xf>
    <xf numFmtId="0" fontId="21" fillId="0" borderId="99" xfId="0" applyFont="1" applyFill="1" applyBorder="1" applyAlignment="1">
      <alignment horizontal="left" vertical="top" indent="2"/>
    </xf>
    <xf numFmtId="0" fontId="21" fillId="0" borderId="101" xfId="0" applyFont="1" applyFill="1" applyBorder="1" applyAlignment="1">
      <alignment horizontal="left" vertical="top" indent="2"/>
    </xf>
    <xf numFmtId="164" fontId="27" fillId="57" borderId="100" xfId="129" applyNumberFormat="1" applyFont="1" applyFill="1" applyBorder="1" applyAlignment="1" applyProtection="1">
      <alignment horizontal="center" vertical="center"/>
    </xf>
    <xf numFmtId="164" fontId="27" fillId="57" borderId="99" xfId="129" applyNumberFormat="1" applyFont="1" applyFill="1" applyBorder="1" applyAlignment="1" applyProtection="1">
      <alignment horizontal="center" vertical="center"/>
    </xf>
    <xf numFmtId="0" fontId="28" fillId="62" borderId="33" xfId="0" applyFont="1" applyFill="1" applyBorder="1" applyAlignment="1">
      <alignment horizontal="center" vertical="top"/>
    </xf>
    <xf numFmtId="0" fontId="28" fillId="62" borderId="34" xfId="0" applyFont="1" applyFill="1" applyBorder="1" applyAlignment="1">
      <alignment horizontal="center" vertical="top"/>
    </xf>
    <xf numFmtId="0" fontId="86" fillId="61" borderId="33" xfId="0" applyFont="1" applyFill="1" applyBorder="1" applyAlignment="1">
      <alignment horizontal="center" vertical="center"/>
    </xf>
    <xf numFmtId="0" fontId="86" fillId="61" borderId="39" xfId="0" applyFont="1" applyFill="1" applyBorder="1" applyAlignment="1">
      <alignment horizontal="center" vertical="center"/>
    </xf>
    <xf numFmtId="0" fontId="86" fillId="61" borderId="50" xfId="0" applyFont="1" applyFill="1" applyBorder="1" applyAlignment="1">
      <alignment horizontal="center" vertical="center"/>
    </xf>
    <xf numFmtId="0" fontId="57" fillId="0" borderId="0" xfId="0" applyFont="1" applyAlignment="1">
      <alignment horizontal="left" vertical="top" wrapText="1"/>
    </xf>
    <xf numFmtId="0" fontId="65" fillId="0" borderId="38" xfId="0" applyFont="1" applyBorder="1" applyAlignment="1">
      <alignment horizontal="left" vertical="top" wrapText="1"/>
    </xf>
    <xf numFmtId="0" fontId="28" fillId="57" borderId="69" xfId="1" applyFont="1" applyFill="1" applyBorder="1" applyAlignment="1">
      <alignment horizontal="center" vertical="center" wrapText="1"/>
    </xf>
    <xf numFmtId="0" fontId="28" fillId="57" borderId="44" xfId="1" applyFont="1" applyFill="1" applyBorder="1" applyAlignment="1">
      <alignment horizontal="center" vertical="center" wrapText="1"/>
    </xf>
    <xf numFmtId="0" fontId="28" fillId="57" borderId="70" xfId="1" applyFont="1" applyFill="1" applyBorder="1" applyAlignment="1">
      <alignment horizontal="center" vertical="center" wrapText="1"/>
    </xf>
    <xf numFmtId="0" fontId="22" fillId="0" borderId="0" xfId="1" applyFont="1" applyAlignment="1">
      <alignment horizontal="left" vertical="top" wrapText="1"/>
    </xf>
    <xf numFmtId="0" fontId="27" fillId="57" borderId="0" xfId="1" applyNumberFormat="1" applyFont="1" applyFill="1" applyBorder="1" applyAlignment="1" applyProtection="1">
      <alignment horizontal="left" vertical="top" wrapText="1"/>
    </xf>
    <xf numFmtId="0" fontId="26" fillId="57" borderId="0" xfId="1" applyNumberFormat="1" applyFont="1" applyFill="1" applyBorder="1" applyAlignment="1" applyProtection="1">
      <alignment horizontal="left" vertical="top" wrapText="1"/>
    </xf>
    <xf numFmtId="0" fontId="20" fillId="57" borderId="0" xfId="1" applyNumberFormat="1" applyFont="1" applyFill="1" applyBorder="1" applyAlignment="1" applyProtection="1">
      <alignment horizontal="left" wrapText="1"/>
    </xf>
    <xf numFmtId="2" fontId="28" fillId="57" borderId="56" xfId="1" applyNumberFormat="1" applyFont="1" applyFill="1" applyBorder="1" applyAlignment="1" applyProtection="1">
      <alignment horizontal="center" vertical="center" wrapText="1"/>
    </xf>
    <xf numFmtId="2" fontId="28" fillId="57" borderId="30" xfId="1" applyNumberFormat="1" applyFont="1" applyFill="1" applyBorder="1" applyAlignment="1" applyProtection="1">
      <alignment horizontal="center" vertical="center" wrapText="1"/>
    </xf>
    <xf numFmtId="0" fontId="21" fillId="57" borderId="0" xfId="1" applyNumberFormat="1" applyFont="1" applyFill="1" applyBorder="1" applyAlignment="1" applyProtection="1">
      <alignment horizontal="left" vertical="top" wrapText="1"/>
    </xf>
    <xf numFmtId="0" fontId="22" fillId="57" borderId="0" xfId="1" applyNumberFormat="1" applyFont="1" applyFill="1" applyBorder="1" applyAlignment="1" applyProtection="1">
      <alignment horizontal="left" vertical="top" wrapText="1"/>
    </xf>
    <xf numFmtId="2" fontId="28" fillId="57" borderId="69" xfId="1" applyNumberFormat="1" applyFont="1" applyFill="1" applyBorder="1" applyAlignment="1" applyProtection="1">
      <alignment horizontal="center" vertical="center" wrapText="1"/>
    </xf>
    <xf numFmtId="2" fontId="28" fillId="57" borderId="44" xfId="1" applyNumberFormat="1" applyFont="1" applyFill="1" applyBorder="1" applyAlignment="1" applyProtection="1">
      <alignment horizontal="center" vertical="center" wrapText="1"/>
    </xf>
    <xf numFmtId="2" fontId="28" fillId="57" borderId="70" xfId="1" applyNumberFormat="1" applyFont="1" applyFill="1" applyBorder="1" applyAlignment="1" applyProtection="1">
      <alignment horizontal="center" vertical="center" wrapText="1"/>
    </xf>
    <xf numFmtId="0" fontId="28" fillId="57" borderId="69" xfId="1" applyNumberFormat="1" applyFont="1" applyFill="1" applyBorder="1" applyAlignment="1" applyProtection="1">
      <alignment horizontal="center" vertical="center" wrapText="1"/>
    </xf>
    <xf numFmtId="0" fontId="28" fillId="57" borderId="44" xfId="1" applyNumberFormat="1" applyFont="1" applyFill="1" applyBorder="1" applyAlignment="1" applyProtection="1">
      <alignment horizontal="center" vertical="center" wrapText="1"/>
    </xf>
    <xf numFmtId="0" fontId="28" fillId="57" borderId="70" xfId="1" applyNumberFormat="1" applyFont="1" applyFill="1" applyBorder="1" applyAlignment="1" applyProtection="1">
      <alignment horizontal="center" vertical="center" wrapText="1"/>
    </xf>
    <xf numFmtId="0" fontId="20" fillId="57" borderId="0" xfId="1" applyNumberFormat="1" applyFont="1" applyFill="1" applyBorder="1" applyAlignment="1" applyProtection="1">
      <alignment horizontal="left" vertical="top"/>
    </xf>
    <xf numFmtId="0" fontId="28" fillId="57" borderId="35" xfId="1" applyNumberFormat="1" applyFont="1" applyFill="1" applyBorder="1" applyAlignment="1" applyProtection="1">
      <alignment horizontal="center" vertical="center" wrapText="1"/>
    </xf>
    <xf numFmtId="0" fontId="28" fillId="57" borderId="36" xfId="1" applyNumberFormat="1" applyFont="1" applyFill="1" applyBorder="1" applyAlignment="1" applyProtection="1">
      <alignment horizontal="center" vertical="center" wrapText="1"/>
    </xf>
    <xf numFmtId="0" fontId="22" fillId="57" borderId="0" xfId="0" applyFont="1" applyFill="1" applyAlignment="1">
      <alignment horizontal="justify" wrapText="1"/>
    </xf>
    <xf numFmtId="0" fontId="22" fillId="57" borderId="0" xfId="0" applyFont="1" applyFill="1" applyBorder="1" applyAlignment="1">
      <alignment horizontal="left" vertical="top" wrapText="1"/>
    </xf>
    <xf numFmtId="0" fontId="22" fillId="57" borderId="0" xfId="0" applyFont="1" applyFill="1" applyBorder="1" applyAlignment="1">
      <alignment horizontal="justify" wrapText="1"/>
    </xf>
    <xf numFmtId="0" fontId="19" fillId="57" borderId="0" xfId="0" applyFont="1" applyFill="1" applyAlignment="1">
      <alignment horizontal="left" vertical="center" wrapText="1"/>
    </xf>
    <xf numFmtId="0" fontId="22" fillId="57" borderId="33" xfId="0" applyFont="1" applyFill="1" applyBorder="1" applyAlignment="1">
      <alignment horizontal="center" vertical="center" wrapText="1"/>
    </xf>
    <xf numFmtId="0" fontId="22" fillId="57" borderId="34" xfId="0" applyFont="1" applyFill="1" applyBorder="1" applyAlignment="1">
      <alignment horizontal="center" vertical="center" wrapText="1"/>
    </xf>
    <xf numFmtId="0" fontId="22" fillId="57" borderId="38" xfId="0" applyFont="1" applyFill="1" applyBorder="1" applyAlignment="1">
      <alignment horizontal="center" vertical="center" wrapText="1"/>
    </xf>
    <xf numFmtId="0" fontId="28" fillId="57" borderId="39" xfId="0" applyFont="1" applyFill="1" applyBorder="1" applyAlignment="1">
      <alignment horizontal="left" vertical="top" wrapText="1"/>
    </xf>
    <xf numFmtId="0" fontId="28" fillId="57" borderId="50" xfId="0" applyFont="1" applyFill="1" applyBorder="1" applyAlignment="1">
      <alignment horizontal="left" vertical="top" wrapText="1"/>
    </xf>
    <xf numFmtId="0" fontId="21" fillId="57" borderId="0" xfId="0" applyFont="1" applyFill="1" applyAlignment="1">
      <alignment horizontal="justify" wrapText="1"/>
    </xf>
    <xf numFmtId="0" fontId="15" fillId="0" borderId="35" xfId="0" applyFont="1" applyBorder="1" applyAlignment="1">
      <alignment horizontal="center" vertical="center"/>
    </xf>
    <xf numFmtId="0" fontId="0" fillId="0" borderId="36" xfId="0" applyBorder="1" applyAlignment="1">
      <alignment horizontal="center" vertical="center"/>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5" fillId="0" borderId="33" xfId="0" applyFont="1" applyBorder="1" applyAlignment="1">
      <alignment horizontal="center" vertical="center"/>
    </xf>
    <xf numFmtId="0" fontId="15" fillId="0" borderId="39" xfId="0" applyFont="1" applyBorder="1" applyAlignment="1">
      <alignment horizontal="center" vertical="center"/>
    </xf>
    <xf numFmtId="0" fontId="15" fillId="0" borderId="50" xfId="0" applyFont="1" applyBorder="1" applyAlignment="1">
      <alignment horizontal="center" vertical="center"/>
    </xf>
    <xf numFmtId="0" fontId="81" fillId="0" borderId="0" xfId="0" applyFont="1" applyAlignment="1">
      <alignment horizontal="left" vertical="top"/>
    </xf>
    <xf numFmtId="0" fontId="82" fillId="0" borderId="0" xfId="0" applyFont="1" applyAlignment="1">
      <alignment horizontal="left" vertical="top"/>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22" fillId="0" borderId="0" xfId="0" applyFont="1" applyFill="1" applyAlignment="1">
      <alignment wrapText="1"/>
    </xf>
    <xf numFmtId="0" fontId="20" fillId="0" borderId="0" xfId="0" applyFont="1" applyFill="1" applyAlignment="1">
      <alignment wrapText="1"/>
    </xf>
    <xf numFmtId="0" fontId="22" fillId="0" borderId="0" xfId="0" applyFont="1" applyFill="1" applyAlignment="1">
      <alignment horizontal="justify" wrapText="1"/>
    </xf>
    <xf numFmtId="0" fontId="0" fillId="0" borderId="0" xfId="0" applyFill="1" applyAlignment="1">
      <alignment wrapText="1"/>
    </xf>
    <xf numFmtId="0" fontId="22" fillId="57" borderId="0" xfId="0" applyNumberFormat="1" applyFont="1" applyFill="1" applyBorder="1" applyAlignment="1" applyProtection="1">
      <alignment horizontal="left" vertical="center" wrapText="1"/>
    </xf>
    <xf numFmtId="0" fontId="22" fillId="57" borderId="0" xfId="0" applyFont="1" applyFill="1" applyBorder="1" applyAlignment="1">
      <alignment horizontal="left" vertical="center"/>
    </xf>
    <xf numFmtId="0" fontId="28" fillId="57" borderId="38" xfId="0" applyNumberFormat="1" applyFont="1" applyFill="1" applyBorder="1" applyAlignment="1" applyProtection="1">
      <alignment horizontal="left" vertical="center" wrapText="1"/>
    </xf>
    <xf numFmtId="0" fontId="28" fillId="57" borderId="38" xfId="0" applyFont="1" applyFill="1" applyBorder="1" applyAlignment="1">
      <alignment horizontal="left" vertical="center" wrapText="1"/>
    </xf>
    <xf numFmtId="0" fontId="28" fillId="57" borderId="69" xfId="0" applyNumberFormat="1" applyFont="1" applyFill="1" applyBorder="1" applyAlignment="1" applyProtection="1">
      <alignment horizontal="center" vertical="center" wrapText="1"/>
    </xf>
    <xf numFmtId="0" fontId="28" fillId="57" borderId="70" xfId="0" applyFont="1" applyFill="1" applyBorder="1" applyAlignment="1">
      <alignment horizontal="center" vertical="center" wrapText="1"/>
    </xf>
    <xf numFmtId="0" fontId="28" fillId="57" borderId="44" xfId="0" applyFont="1" applyFill="1" applyBorder="1" applyAlignment="1">
      <alignment horizontal="center" vertical="center" wrapText="1"/>
    </xf>
    <xf numFmtId="0" fontId="22" fillId="57" borderId="31" xfId="0" applyNumberFormat="1" applyFont="1" applyFill="1" applyBorder="1" applyAlignment="1" applyProtection="1">
      <alignment horizontal="left" vertical="center" wrapText="1"/>
    </xf>
    <xf numFmtId="0" fontId="22" fillId="57" borderId="31" xfId="0" applyFont="1" applyFill="1" applyBorder="1" applyAlignment="1">
      <alignment horizontal="left" vertical="center"/>
    </xf>
    <xf numFmtId="0" fontId="28" fillId="57" borderId="37" xfId="0" applyNumberFormat="1" applyFont="1" applyFill="1" applyBorder="1" applyAlignment="1" applyProtection="1">
      <alignment horizontal="left" vertical="center" wrapText="1"/>
    </xf>
    <xf numFmtId="0" fontId="28" fillId="57" borderId="37" xfId="0" applyFont="1" applyFill="1" applyBorder="1" applyAlignment="1">
      <alignment horizontal="left" vertical="center"/>
    </xf>
    <xf numFmtId="0" fontId="28" fillId="57" borderId="38" xfId="0" applyFont="1" applyFill="1" applyBorder="1" applyAlignment="1">
      <alignment horizontal="left" vertical="center"/>
    </xf>
    <xf numFmtId="0" fontId="21" fillId="0" borderId="0" xfId="0" applyFont="1" applyFill="1" applyAlignment="1">
      <alignment horizontal="left" vertical="top" wrapText="1"/>
    </xf>
    <xf numFmtId="0" fontId="22" fillId="0" borderId="0" xfId="0" applyNumberFormat="1" applyFont="1" applyFill="1" applyAlignment="1">
      <alignment horizontal="justify"/>
    </xf>
    <xf numFmtId="0" fontId="20" fillId="57" borderId="0" xfId="115" applyFont="1" applyFill="1" applyAlignment="1">
      <alignment horizontal="left" vertical="justify" wrapText="1"/>
    </xf>
    <xf numFmtId="0" fontId="21" fillId="57" borderId="0" xfId="118" applyFont="1" applyFill="1" applyAlignment="1">
      <alignment horizontal="justify" vertical="center" wrapText="1"/>
    </xf>
    <xf numFmtId="0" fontId="22" fillId="57" borderId="0" xfId="118" applyFont="1" applyFill="1" applyAlignment="1">
      <alignment horizontal="justify" vertical="justify" wrapText="1"/>
    </xf>
    <xf numFmtId="0" fontId="63" fillId="57" borderId="0" xfId="0" applyFont="1" applyFill="1" applyAlignment="1">
      <alignment wrapText="1"/>
    </xf>
    <xf numFmtId="0" fontId="57" fillId="57" borderId="33" xfId="0" applyFont="1" applyFill="1" applyBorder="1" applyAlignment="1">
      <alignment horizontal="center"/>
    </xf>
    <xf numFmtId="0" fontId="57" fillId="57" borderId="37" xfId="0" applyFont="1" applyFill="1" applyBorder="1" applyAlignment="1">
      <alignment horizontal="center"/>
    </xf>
    <xf numFmtId="0" fontId="57" fillId="57" borderId="36" xfId="0" applyFont="1" applyFill="1" applyBorder="1" applyAlignment="1">
      <alignment horizontal="center"/>
    </xf>
    <xf numFmtId="0" fontId="57" fillId="57" borderId="38" xfId="0" applyFont="1" applyFill="1" applyBorder="1" applyAlignment="1">
      <alignment horizontal="center"/>
    </xf>
    <xf numFmtId="0" fontId="22" fillId="57" borderId="0" xfId="0" applyFont="1" applyFill="1" applyAlignment="1">
      <alignment horizontal="left" vertical="top" wrapText="1"/>
    </xf>
    <xf numFmtId="0" fontId="21" fillId="57" borderId="0" xfId="0" applyFont="1" applyFill="1" applyAlignment="1">
      <alignment horizontal="left"/>
    </xf>
    <xf numFmtId="0" fontId="22" fillId="57" borderId="0" xfId="0" applyFont="1" applyFill="1" applyAlignment="1">
      <alignment horizontal="left" wrapText="1"/>
    </xf>
    <xf numFmtId="165" fontId="0" fillId="0" borderId="0" xfId="0" applyNumberFormat="1"/>
  </cellXfs>
  <cellStyles count="138">
    <cellStyle name="20 % - Accent1 2" xfId="92"/>
    <cellStyle name="20 % - Accent1 3" xfId="2"/>
    <cellStyle name="20 % - Accent2 2" xfId="96"/>
    <cellStyle name="20 % - Accent2 3" xfId="3"/>
    <cellStyle name="20 % - Accent3 2" xfId="100"/>
    <cellStyle name="20 % - Accent3 3" xfId="4"/>
    <cellStyle name="20 % - Accent4 2" xfId="104"/>
    <cellStyle name="20 % - Accent4 3" xfId="5"/>
    <cellStyle name="20 % - Accent5 2" xfId="108"/>
    <cellStyle name="20 % - Accent5 3" xfId="6"/>
    <cellStyle name="20 % - Accent6 2" xfId="112"/>
    <cellStyle name="20 % - Accent6 3" xfId="7"/>
    <cellStyle name="40 % - Accent1 2" xfId="93"/>
    <cellStyle name="40 % - Accent1 3" xfId="8"/>
    <cellStyle name="40 % - Accent2 2" xfId="97"/>
    <cellStyle name="40 % - Accent2 3" xfId="9"/>
    <cellStyle name="40 % - Accent3 2" xfId="101"/>
    <cellStyle name="40 % - Accent3 3" xfId="10"/>
    <cellStyle name="40 % - Accent4 2" xfId="105"/>
    <cellStyle name="40 % - Accent4 3" xfId="11"/>
    <cellStyle name="40 % - Accent5 2" xfId="109"/>
    <cellStyle name="40 % - Accent5 3" xfId="12"/>
    <cellStyle name="40 % - Accent6 2" xfId="113"/>
    <cellStyle name="40 % - Accent6 3" xfId="13"/>
    <cellStyle name="60 % - Accent1 2" xfId="94"/>
    <cellStyle name="60 % - Accent1 3" xfId="14"/>
    <cellStyle name="60 % - Accent2 2" xfId="98"/>
    <cellStyle name="60 % - Accent2 3" xfId="15"/>
    <cellStyle name="60 % - Accent3 2" xfId="102"/>
    <cellStyle name="60 % - Accent3 3" xfId="16"/>
    <cellStyle name="60 % - Accent4 2" xfId="106"/>
    <cellStyle name="60 % - Accent4 3" xfId="17"/>
    <cellStyle name="60 % - Accent5 2" xfId="110"/>
    <cellStyle name="60 % - Accent5 3" xfId="18"/>
    <cellStyle name="60 % - Accent6 2" xfId="114"/>
    <cellStyle name="60 % - Accent6 3" xfId="19"/>
    <cellStyle name="Accent1 2" xfId="91"/>
    <cellStyle name="Accent1 3" xfId="20"/>
    <cellStyle name="Accent2 2" xfId="95"/>
    <cellStyle name="Accent2 3" xfId="21"/>
    <cellStyle name="Accent3 2" xfId="99"/>
    <cellStyle name="Accent3 3" xfId="22"/>
    <cellStyle name="Accent4 2" xfId="103"/>
    <cellStyle name="Accent4 3" xfId="23"/>
    <cellStyle name="Accent5 2" xfId="107"/>
    <cellStyle name="Accent5 3" xfId="24"/>
    <cellStyle name="Accent6 2" xfId="111"/>
    <cellStyle name="Accent6 3" xfId="25"/>
    <cellStyle name="Avertissement 2" xfId="87"/>
    <cellStyle name="Avertissement 3" xfId="26"/>
    <cellStyle name="Calcul 2" xfId="84"/>
    <cellStyle name="Calcul 3" xfId="27"/>
    <cellStyle name="Calcul 4" xfId="127"/>
    <cellStyle name="Cellule liée 2" xfId="85"/>
    <cellStyle name="Cellule liée 3" xfId="28"/>
    <cellStyle name="Commentaire 2" xfId="88"/>
    <cellStyle name="Commentaire 3" xfId="29"/>
    <cellStyle name="Commentaire 4" xfId="121"/>
    <cellStyle name="Commentaire 5" xfId="128"/>
    <cellStyle name="Date" xfId="30"/>
    <cellStyle name="DEFINITION" xfId="31"/>
    <cellStyle name="Entrée 2" xfId="82"/>
    <cellStyle name="Entrée 3" xfId="32"/>
    <cellStyle name="Entrée 4" xfId="132"/>
    <cellStyle name="Euro" xfId="33"/>
    <cellStyle name="Euro 2" xfId="122"/>
    <cellStyle name="FILET_HAUT" xfId="34"/>
    <cellStyle name="Insatisfaisant 2" xfId="80"/>
    <cellStyle name="Insatisfaisant 3" xfId="35"/>
    <cellStyle name="josette" xfId="36"/>
    <cellStyle name="Ligne_Bas" xfId="37"/>
    <cellStyle name="Milliers" xfId="136" builtinId="3"/>
    <cellStyle name="Milliers 2" xfId="129"/>
    <cellStyle name="Milliers 3" xfId="137"/>
    <cellStyle name="Motif" xfId="38"/>
    <cellStyle name="Motif 2" xfId="123"/>
    <cellStyle name="Neutre 2" xfId="81"/>
    <cellStyle name="Neutre 3" xfId="39"/>
    <cellStyle name="Nom_Département" xfId="40"/>
    <cellStyle name="Normal" xfId="0" builtinId="0"/>
    <cellStyle name="Normal 2" xfId="71"/>
    <cellStyle name="Normal 2 2" xfId="125"/>
    <cellStyle name="Normal 3" xfId="73"/>
    <cellStyle name="Normal 4" xfId="1"/>
    <cellStyle name="Normal 5" xfId="126"/>
    <cellStyle name="Normal 6" xfId="133"/>
    <cellStyle name="Normal_DF annexe 2" xfId="119"/>
    <cellStyle name="Normal_Pyramides des âges 31-12-2006 Public privé" xfId="120"/>
    <cellStyle name="Normal_Tab 1-16 1-19 1-18_ 07 mars" xfId="117"/>
    <cellStyle name="Normal_Tableaux Non-titulaires_Vue d'ensemble n°1.2" xfId="118"/>
    <cellStyle name="Normal_Vue 1.2 Emploi public_mise en forme 08062010" xfId="115"/>
    <cellStyle name="Normal_Vue 1.2-partie localisation 3FP-tableaux_Audrey_20080627" xfId="116"/>
    <cellStyle name="Normal_Vue 1.2-Tabx et graph_20090703-DEF" xfId="72"/>
    <cellStyle name="NOTE01" xfId="41"/>
    <cellStyle name="Pourcentage" xfId="135" builtinId="5"/>
    <cellStyle name="Pourcentage 2" xfId="42"/>
    <cellStyle name="Pourcentage 3" xfId="124"/>
    <cellStyle name="Pourcentage 4" xfId="134"/>
    <cellStyle name="REMARQ01" xfId="43"/>
    <cellStyle name="S/TT_Nom" xfId="44"/>
    <cellStyle name="Satisfaisant 2" xfId="79"/>
    <cellStyle name="Satisfaisant 3" xfId="45"/>
    <cellStyle name="Service_+" xfId="46"/>
    <cellStyle name="Sortie 2" xfId="83"/>
    <cellStyle name="Sortie 3" xfId="47"/>
    <cellStyle name="Sortie 4" xfId="130"/>
    <cellStyle name="SOURSITU" xfId="48"/>
    <cellStyle name="SOUS TOT" xfId="49"/>
    <cellStyle name="Sous_Total" xfId="50"/>
    <cellStyle name="TABL01" xfId="51"/>
    <cellStyle name="Texte explicatif 2" xfId="89"/>
    <cellStyle name="Texte explicatif 3" xfId="52"/>
    <cellStyle name="TITCOL01" xfId="53"/>
    <cellStyle name="TITCOLG1" xfId="54"/>
    <cellStyle name="TITLIG01" xfId="55"/>
    <cellStyle name="Titre 2" xfId="74"/>
    <cellStyle name="Titre 3" xfId="56"/>
    <cellStyle name="Titre 1 2" xfId="75"/>
    <cellStyle name="Titre 1 3" xfId="57"/>
    <cellStyle name="Titre 2 2" xfId="76"/>
    <cellStyle name="Titre 2 3" xfId="58"/>
    <cellStyle name="Titre 3 2" xfId="77"/>
    <cellStyle name="Titre 3 3" xfId="59"/>
    <cellStyle name="Titre 4 2" xfId="78"/>
    <cellStyle name="Titre 4 3" xfId="60"/>
    <cellStyle name="TITRE01" xfId="61"/>
    <cellStyle name="Total 2" xfId="90"/>
    <cellStyle name="Total 3" xfId="62"/>
    <cellStyle name="Total 4" xfId="131"/>
    <cellStyle name="TOTAL01" xfId="63"/>
    <cellStyle name="TOTALG1" xfId="64"/>
    <cellStyle name="TT_DPT_Corps" xfId="65"/>
    <cellStyle name="UNITE" xfId="66"/>
    <cellStyle name="Valeur" xfId="67"/>
    <cellStyle name="Vérification 2" xfId="86"/>
    <cellStyle name="Vérification 3" xfId="68"/>
    <cellStyle name="Vide_Département" xfId="69"/>
    <cellStyle name="Villes" xfId="70"/>
  </cellStyles>
  <dxfs count="0"/>
  <tableStyles count="0" defaultTableStyle="TableStyleMedium2" defaultPivotStyle="PivotStyleLight16"/>
  <colors>
    <mruColors>
      <color rgb="FFFC7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340282856681516"/>
          <c:y val="0.25712638281361716"/>
          <c:w val="0.38997761588607216"/>
          <c:h val="0.67847095058610873"/>
        </c:manualLayout>
      </c:layout>
      <c:pieChart>
        <c:varyColors val="1"/>
        <c:ser>
          <c:idx val="1"/>
          <c:order val="0"/>
          <c:dPt>
            <c:idx val="0"/>
            <c:bubble3D val="0"/>
            <c:spPr>
              <a:solidFill>
                <a:schemeClr val="accent1"/>
              </a:solidFill>
              <a:ln w="19050">
                <a:solidFill>
                  <a:schemeClr val="lt1"/>
                </a:solidFill>
              </a:ln>
              <a:effectLst/>
            </c:spPr>
          </c:dPt>
          <c:dPt>
            <c:idx val="1"/>
            <c:bubble3D val="0"/>
            <c:spPr>
              <a:solidFill>
                <a:srgbClr val="FFC000"/>
              </a:solidFill>
              <a:ln w="19050">
                <a:solidFill>
                  <a:schemeClr val="lt1"/>
                </a:solidFill>
              </a:ln>
              <a:effectLst/>
            </c:spPr>
          </c:dPt>
          <c:dPt>
            <c:idx val="2"/>
            <c:bubble3D val="0"/>
            <c:spPr>
              <a:solidFill>
                <a:srgbClr val="C00000"/>
              </a:solidFill>
              <a:ln w="19050">
                <a:solidFill>
                  <a:schemeClr val="lt1"/>
                </a:solidFill>
              </a:ln>
              <a:effectLst/>
            </c:spPr>
          </c:dPt>
          <c:dPt>
            <c:idx val="3"/>
            <c:bubble3D val="0"/>
            <c:spPr>
              <a:solidFill>
                <a:srgbClr val="92D050"/>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rgbClr val="FFFF00"/>
              </a:solidFill>
              <a:ln w="19050">
                <a:solidFill>
                  <a:schemeClr val="lt1"/>
                </a:solidFill>
              </a:ln>
              <a:effectLst/>
            </c:spPr>
          </c:dPt>
          <c:dLbls>
            <c:dLbl>
              <c:idx val="0"/>
              <c:layout>
                <c:manualLayout>
                  <c:x val="7.0679470253190602E-2"/>
                  <c:y val="-0.23291854059591743"/>
                </c:manualLayout>
              </c:layout>
              <c:tx>
                <c:rich>
                  <a:bodyPr/>
                  <a:lstStyle/>
                  <a:p>
                    <a:r>
                      <a:rPr lang="en-US"/>
                      <a:t>Emploi secteur privé 
75,1 %</a:t>
                    </a:r>
                  </a:p>
                </c:rich>
              </c:tx>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5.654233510316637E-2"/>
                  <c:y val="0.14236064973059415"/>
                </c:manualLayout>
              </c:layout>
              <c:tx>
                <c:rich>
                  <a:bodyPr/>
                  <a:lstStyle/>
                  <a:p>
                    <a:r>
                      <a:rPr lang="en-US"/>
                      <a:t>Fonction publique hors contrats aidés 
19,8 %</a:t>
                    </a:r>
                  </a:p>
                </c:rich>
              </c:tx>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7532859056067931"/>
                  <c:y val="7.9086881535321174E-2"/>
                </c:manualLayout>
              </c:layout>
              <c:tx>
                <c:rich>
                  <a:bodyPr/>
                  <a:lstStyle/>
                  <a:p>
                    <a:r>
                      <a:rPr lang="en-US"/>
                      <a:t>Contrats aidés de la fonction publique 
0,5 %</a:t>
                    </a:r>
                  </a:p>
                </c:rich>
              </c:tx>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1660390882985224"/>
                  <c:y val="-6.4292571961377512E-2"/>
                </c:manualLayout>
              </c:layout>
              <c:tx>
                <c:rich>
                  <a:bodyPr/>
                  <a:lstStyle/>
                  <a:p>
                    <a:r>
                      <a:rPr lang="en-US"/>
                      <a:t>Organismes publics hors fonction publique
0,7 %</a:t>
                    </a:r>
                  </a:p>
                </c:rich>
              </c:tx>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8.523686951676275E-2"/>
                  <c:y val="-7.9314542114259312E-2"/>
                </c:manualLayout>
              </c:layout>
              <c:tx>
                <c:rich>
                  <a:bodyPr/>
                  <a:lstStyle/>
                  <a:p>
                    <a:r>
                      <a:rPr lang="en-US"/>
                      <a:t>Organismes privés à financement public prédominant
2,0 %</a:t>
                    </a:r>
                  </a:p>
                </c:rich>
              </c:tx>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21674952271496822"/>
                  <c:y val="-1.5630576720481335E-2"/>
                </c:manualLayout>
              </c:layout>
              <c:tx>
                <c:rich>
                  <a:bodyPr/>
                  <a:lstStyle/>
                  <a:p>
                    <a:r>
                      <a:rPr lang="en-US"/>
                      <a:t>Entreprises publiques
1,9 %</a:t>
                    </a:r>
                  </a:p>
                </c:rich>
              </c:tx>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  Figure V 1.1-1'!$A$3:$A$8</c:f>
              <c:strCache>
                <c:ptCount val="6"/>
                <c:pt idx="0">
                  <c:v>Emploi secteur privé</c:v>
                </c:pt>
                <c:pt idx="1">
                  <c:v>Fonction publique hors contrats aidés </c:v>
                </c:pt>
                <c:pt idx="2">
                  <c:v>Contrats aidés de la fonction publique </c:v>
                </c:pt>
                <c:pt idx="3">
                  <c:v>Organismes publics hors fonction publique</c:v>
                </c:pt>
                <c:pt idx="4">
                  <c:v>Organismes privés à financement public prédominant</c:v>
                </c:pt>
                <c:pt idx="5">
                  <c:v>Entreprises publiques</c:v>
                </c:pt>
              </c:strCache>
            </c:strRef>
          </c:cat>
          <c:val>
            <c:numRef>
              <c:f>'Source  Figure V 1.1-1'!$C$3:$C$8</c:f>
              <c:numCache>
                <c:formatCode>0.0</c:formatCode>
                <c:ptCount val="6"/>
                <c:pt idx="0">
                  <c:v>75.060296084357873</c:v>
                </c:pt>
                <c:pt idx="1">
                  <c:v>19.812704593287368</c:v>
                </c:pt>
                <c:pt idx="2">
                  <c:v>0.49773580440792092</c:v>
                </c:pt>
                <c:pt idx="3">
                  <c:v>0.68735456621741287</c:v>
                </c:pt>
                <c:pt idx="4">
                  <c:v>2.0068087211866317</c:v>
                </c:pt>
                <c:pt idx="5">
                  <c:v>1.9351002305427973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73789810330876E-2"/>
          <c:y val="8.5324232081911269E-2"/>
          <c:w val="0.8333350948134276"/>
          <c:h val="0.75085324232081907"/>
        </c:manualLayout>
      </c:layout>
      <c:lineChart>
        <c:grouping val="standard"/>
        <c:varyColors val="0"/>
        <c:ser>
          <c:idx val="0"/>
          <c:order val="0"/>
          <c:tx>
            <c:strRef>
              <c:f>'Source Figure V 1.1-3'!$B$3</c:f>
              <c:strCache>
                <c:ptCount val="1"/>
                <c:pt idx="0">
                  <c:v>FPE (hors contrats aidés)</c:v>
                </c:pt>
              </c:strCache>
            </c:strRef>
          </c:tx>
          <c:spPr>
            <a:ln>
              <a:solidFill>
                <a:schemeClr val="accent5"/>
              </a:solidFill>
            </a:ln>
          </c:spPr>
          <c:marker>
            <c:symbol val="diamond"/>
            <c:size val="5"/>
            <c:spPr>
              <a:solidFill>
                <a:schemeClr val="accent5"/>
              </a:solidFill>
              <a:ln>
                <a:solidFill>
                  <a:schemeClr val="accent5"/>
                </a:solidFill>
                <a:prstDash val="solid"/>
              </a:ln>
            </c:spPr>
          </c:marker>
          <c:cat>
            <c:numRef>
              <c:f>'Source Figure V 1.1-3'!$A$4:$A$14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V 1.1-3'!$B$4:$B$14</c:f>
              <c:numCache>
                <c:formatCode>#\ ##0.0</c:formatCode>
                <c:ptCount val="11"/>
                <c:pt idx="0">
                  <c:v>100</c:v>
                </c:pt>
                <c:pt idx="1">
                  <c:v>98.982762557851018</c:v>
                </c:pt>
                <c:pt idx="2">
                  <c:v>97.960463836362067</c:v>
                </c:pt>
                <c:pt idx="3">
                  <c:v>96.27892351769276</c:v>
                </c:pt>
                <c:pt idx="4">
                  <c:v>95.640763942330111</c:v>
                </c:pt>
                <c:pt idx="5">
                  <c:v>95.670215008725719</c:v>
                </c:pt>
                <c:pt idx="6">
                  <c:v>95.350477653256135</c:v>
                </c:pt>
                <c:pt idx="7">
                  <c:v>95.567753991536108</c:v>
                </c:pt>
                <c:pt idx="8">
                  <c:v>96.902656454306808</c:v>
                </c:pt>
                <c:pt idx="9">
                  <c:v>97.648776704724554</c:v>
                </c:pt>
                <c:pt idx="10">
                  <c:v>98.447183557457677</c:v>
                </c:pt>
              </c:numCache>
            </c:numRef>
          </c:val>
          <c:smooth val="0"/>
        </c:ser>
        <c:ser>
          <c:idx val="1"/>
          <c:order val="1"/>
          <c:tx>
            <c:strRef>
              <c:f>'Source Figure V 1.1-3'!$C$3</c:f>
              <c:strCache>
                <c:ptCount val="1"/>
                <c:pt idx="0">
                  <c:v>FPT (hors contrats aidés)</c:v>
                </c:pt>
              </c:strCache>
            </c:strRef>
          </c:tx>
          <c:spPr>
            <a:ln>
              <a:solidFill>
                <a:schemeClr val="accent2"/>
              </a:solidFill>
            </a:ln>
          </c:spPr>
          <c:marker>
            <c:symbol val="square"/>
            <c:size val="5"/>
            <c:spPr>
              <a:solidFill>
                <a:schemeClr val="accent2"/>
              </a:solidFill>
              <a:ln>
                <a:solidFill>
                  <a:schemeClr val="accent2"/>
                </a:solidFill>
                <a:prstDash val="solid"/>
              </a:ln>
            </c:spPr>
          </c:marker>
          <c:cat>
            <c:numRef>
              <c:f>'Source Figure V 1.1-3'!$A$4:$A$14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V 1.1-3'!$C$4:$C$14</c:f>
              <c:numCache>
                <c:formatCode>#\ ##0.0</c:formatCode>
                <c:ptCount val="11"/>
                <c:pt idx="0">
                  <c:v>100</c:v>
                </c:pt>
                <c:pt idx="1">
                  <c:v>102.0701247849388</c:v>
                </c:pt>
                <c:pt idx="2">
                  <c:v>102.32675742791035</c:v>
                </c:pt>
                <c:pt idx="3">
                  <c:v>103.43623311645935</c:v>
                </c:pt>
                <c:pt idx="4">
                  <c:v>105.23062754082986</c:v>
                </c:pt>
                <c:pt idx="5">
                  <c:v>106.15313770414923</c:v>
                </c:pt>
                <c:pt idx="6">
                  <c:v>107.0520299800265</c:v>
                </c:pt>
                <c:pt idx="7">
                  <c:v>106.75002613223192</c:v>
                </c:pt>
                <c:pt idx="8">
                  <c:v>106.55577183312663</c:v>
                </c:pt>
                <c:pt idx="9">
                  <c:v>107.48042907712257</c:v>
                </c:pt>
                <c:pt idx="10">
                  <c:v>108.22501405490313</c:v>
                </c:pt>
              </c:numCache>
            </c:numRef>
          </c:val>
          <c:smooth val="0"/>
        </c:ser>
        <c:ser>
          <c:idx val="2"/>
          <c:order val="2"/>
          <c:tx>
            <c:strRef>
              <c:f>'Source Figure V 1.1-3'!$D$3</c:f>
              <c:strCache>
                <c:ptCount val="1"/>
                <c:pt idx="0">
                  <c:v>FPH (hors contrats aidés)</c:v>
                </c:pt>
              </c:strCache>
            </c:strRef>
          </c:tx>
          <c:spPr>
            <a:ln>
              <a:solidFill>
                <a:schemeClr val="bg1">
                  <a:lumMod val="50000"/>
                </a:schemeClr>
              </a:solidFill>
            </a:ln>
          </c:spPr>
          <c:marker>
            <c:symbol val="triangle"/>
            <c:size val="5"/>
            <c:spPr>
              <a:solidFill>
                <a:schemeClr val="bg1">
                  <a:lumMod val="50000"/>
                </a:schemeClr>
              </a:solidFill>
              <a:ln>
                <a:solidFill>
                  <a:schemeClr val="bg1">
                    <a:lumMod val="50000"/>
                  </a:schemeClr>
                </a:solidFill>
                <a:prstDash val="solid"/>
              </a:ln>
            </c:spPr>
          </c:marker>
          <c:cat>
            <c:numRef>
              <c:f>'Source Figure V 1.1-3'!$A$4:$A$14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V 1.1-3'!$D$4:$D$14</c:f>
              <c:numCache>
                <c:formatCode>#\ ##0.0</c:formatCode>
                <c:ptCount val="11"/>
                <c:pt idx="0">
                  <c:v>100</c:v>
                </c:pt>
                <c:pt idx="1">
                  <c:v>101.01158986640266</c:v>
                </c:pt>
                <c:pt idx="2">
                  <c:v>102.37153020712057</c:v>
                </c:pt>
                <c:pt idx="3">
                  <c:v>104.11226859213497</c:v>
                </c:pt>
                <c:pt idx="4">
                  <c:v>104.80832427658973</c:v>
                </c:pt>
                <c:pt idx="5">
                  <c:v>106.25721889296635</c:v>
                </c:pt>
                <c:pt idx="6">
                  <c:v>107.0296922919507</c:v>
                </c:pt>
                <c:pt idx="7">
                  <c:v>107.23165997896437</c:v>
                </c:pt>
                <c:pt idx="8">
                  <c:v>107.42791246899274</c:v>
                </c:pt>
                <c:pt idx="9">
                  <c:v>108.16618686666169</c:v>
                </c:pt>
                <c:pt idx="10">
                  <c:v>108.64607905223598</c:v>
                </c:pt>
              </c:numCache>
            </c:numRef>
          </c:val>
          <c:smooth val="0"/>
        </c:ser>
        <c:ser>
          <c:idx val="3"/>
          <c:order val="3"/>
          <c:tx>
            <c:strRef>
              <c:f>'Source Figure V 1.1-3'!$E$3</c:f>
              <c:strCache>
                <c:ptCount val="1"/>
                <c:pt idx="0">
                  <c:v>Ensemble FP (hors contrats aidés)</c:v>
                </c:pt>
              </c:strCache>
            </c:strRef>
          </c:tx>
          <c:marker>
            <c:symbol val="x"/>
            <c:size val="5"/>
            <c:spPr>
              <a:noFill/>
              <a:ln>
                <a:solidFill>
                  <a:srgbClr val="00FFFF"/>
                </a:solidFill>
                <a:prstDash val="solid"/>
              </a:ln>
            </c:spPr>
          </c:marker>
          <c:cat>
            <c:numRef>
              <c:f>'Source Figure V 1.1-3'!$A$4:$A$14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V 1.1-3'!$E$4:$E$14</c:f>
              <c:numCache>
                <c:formatCode>#\ ##0.0</c:formatCode>
                <c:ptCount val="11"/>
                <c:pt idx="0">
                  <c:v>100</c:v>
                </c:pt>
                <c:pt idx="1">
                  <c:v>100.41176982724758</c:v>
                </c:pt>
                <c:pt idx="2">
                  <c:v>100.29325573335466</c:v>
                </c:pt>
                <c:pt idx="3">
                  <c:v>100.2247610375921</c:v>
                </c:pt>
                <c:pt idx="4">
                  <c:v>100.65907035508926</c:v>
                </c:pt>
                <c:pt idx="5">
                  <c:v>101.27026526686925</c:v>
                </c:pt>
                <c:pt idx="6">
                  <c:v>101.57351369399873</c:v>
                </c:pt>
                <c:pt idx="7">
                  <c:v>101.61635550424978</c:v>
                </c:pt>
                <c:pt idx="8">
                  <c:v>102.21642049404549</c:v>
                </c:pt>
                <c:pt idx="9">
                  <c:v>103.01986290247858</c:v>
                </c:pt>
                <c:pt idx="10">
                  <c:v>103.73609295740671</c:v>
                </c:pt>
              </c:numCache>
            </c:numRef>
          </c:val>
          <c:smooth val="0"/>
        </c:ser>
        <c:ser>
          <c:idx val="4"/>
          <c:order val="4"/>
          <c:tx>
            <c:strRef>
              <c:f>'Source Figure V 1.1-3'!$F$3</c:f>
              <c:strCache>
                <c:ptCount val="1"/>
                <c:pt idx="0">
                  <c:v>Emploi total</c:v>
                </c:pt>
              </c:strCache>
            </c:strRef>
          </c:tx>
          <c:marker>
            <c:symbol val="star"/>
            <c:size val="5"/>
            <c:spPr>
              <a:noFill/>
              <a:ln>
                <a:solidFill>
                  <a:srgbClr val="800080"/>
                </a:solidFill>
                <a:prstDash val="solid"/>
              </a:ln>
            </c:spPr>
          </c:marker>
          <c:cat>
            <c:numRef>
              <c:f>'Source Figure V 1.1-3'!$A$4:$A$14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V 1.1-3'!$F$4:$F$14</c:f>
              <c:numCache>
                <c:formatCode>#\ ##0.0</c:formatCode>
                <c:ptCount val="11"/>
                <c:pt idx="0">
                  <c:v>100</c:v>
                </c:pt>
                <c:pt idx="1">
                  <c:v>99.177370568543722</c:v>
                </c:pt>
                <c:pt idx="2">
                  <c:v>99.7353111052184</c:v>
                </c:pt>
                <c:pt idx="3">
                  <c:v>100.1778849211382</c:v>
                </c:pt>
                <c:pt idx="4">
                  <c:v>100.49084783382433</c:v>
                </c:pt>
                <c:pt idx="5">
                  <c:v>101.17683724849999</c:v>
                </c:pt>
                <c:pt idx="6">
                  <c:v>101.31741951943923</c:v>
                </c:pt>
                <c:pt idx="7">
                  <c:v>101.67259430448409</c:v>
                </c:pt>
                <c:pt idx="8">
                  <c:v>102.59753638867947</c:v>
                </c:pt>
                <c:pt idx="9">
                  <c:v>103.67942481768004</c:v>
                </c:pt>
                <c:pt idx="10">
                  <c:v>104.51436449561275</c:v>
                </c:pt>
              </c:numCache>
            </c:numRef>
          </c:val>
          <c:smooth val="0"/>
        </c:ser>
        <c:ser>
          <c:idx val="5"/>
          <c:order val="5"/>
          <c:tx>
            <c:strRef>
              <c:f>'Source Figure V 1.1-3'!$G$3</c:f>
              <c:strCache>
                <c:ptCount val="1"/>
                <c:pt idx="0">
                  <c:v>FPE (yc contrats aidés)</c:v>
                </c:pt>
              </c:strCache>
            </c:strRef>
          </c:tx>
          <c:spPr>
            <a:ln>
              <a:solidFill>
                <a:schemeClr val="accent5"/>
              </a:solidFill>
              <a:prstDash val="sysDash"/>
            </a:ln>
          </c:spPr>
          <c:marker>
            <c:symbol val="diamond"/>
            <c:size val="5"/>
            <c:spPr>
              <a:solidFill>
                <a:schemeClr val="accent5"/>
              </a:solidFill>
              <a:ln>
                <a:solidFill>
                  <a:schemeClr val="accent5"/>
                </a:solidFill>
              </a:ln>
            </c:spPr>
          </c:marker>
          <c:cat>
            <c:numRef>
              <c:f>'Source Figure V 1.1-3'!$A$4:$A$14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V 1.1-3'!$G$4:$G$14</c:f>
              <c:numCache>
                <c:formatCode>#\ ##0.0</c:formatCode>
                <c:ptCount val="11"/>
                <c:pt idx="0">
                  <c:v>100</c:v>
                </c:pt>
                <c:pt idx="1">
                  <c:v>98.982762557851018</c:v>
                </c:pt>
                <c:pt idx="2">
                  <c:v>97.960463836362067</c:v>
                </c:pt>
                <c:pt idx="3">
                  <c:v>96.704254424162031</c:v>
                </c:pt>
                <c:pt idx="4">
                  <c:v>96.124279750097955</c:v>
                </c:pt>
                <c:pt idx="5">
                  <c:v>96.434165506523499</c:v>
                </c:pt>
                <c:pt idx="6">
                  <c:v>96.398846785603908</c:v>
                </c:pt>
                <c:pt idx="7">
                  <c:v>96.472560499717204</c:v>
                </c:pt>
                <c:pt idx="8">
                  <c:v>97.657236846504603</c:v>
                </c:pt>
                <c:pt idx="9">
                  <c:v>97.625656380500445</c:v>
                </c:pt>
                <c:pt idx="10">
                  <c:v>97.486328504590603</c:v>
                </c:pt>
              </c:numCache>
            </c:numRef>
          </c:val>
          <c:smooth val="0"/>
        </c:ser>
        <c:ser>
          <c:idx val="6"/>
          <c:order val="6"/>
          <c:tx>
            <c:strRef>
              <c:f>'Source Figure V 1.1-3'!$H$3</c:f>
              <c:strCache>
                <c:ptCount val="1"/>
                <c:pt idx="0">
                  <c:v>FPT (yc contrats aidés)</c:v>
                </c:pt>
              </c:strCache>
            </c:strRef>
          </c:tx>
          <c:spPr>
            <a:ln>
              <a:solidFill>
                <a:schemeClr val="accent2"/>
              </a:solidFill>
              <a:prstDash val="sysDash"/>
            </a:ln>
          </c:spPr>
          <c:marker>
            <c:symbol val="square"/>
            <c:size val="5"/>
            <c:spPr>
              <a:solidFill>
                <a:schemeClr val="accent2"/>
              </a:solidFill>
              <a:ln>
                <a:solidFill>
                  <a:schemeClr val="accent2"/>
                </a:solidFill>
              </a:ln>
            </c:spPr>
          </c:marker>
          <c:cat>
            <c:numRef>
              <c:f>'Source Figure V 1.1-3'!$A$4:$A$14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V 1.1-3'!$H$4:$H$14</c:f>
              <c:numCache>
                <c:formatCode>#\ ##0.0</c:formatCode>
                <c:ptCount val="11"/>
                <c:pt idx="0">
                  <c:v>100</c:v>
                </c:pt>
                <c:pt idx="1">
                  <c:v>102.0701247849388</c:v>
                </c:pt>
                <c:pt idx="2">
                  <c:v>102.32675742791035</c:v>
                </c:pt>
                <c:pt idx="3">
                  <c:v>102.63616633925866</c:v>
                </c:pt>
                <c:pt idx="4">
                  <c:v>104.32790714874258</c:v>
                </c:pt>
                <c:pt idx="5">
                  <c:v>106.42810262720019</c:v>
                </c:pt>
                <c:pt idx="6">
                  <c:v>108.06982969233255</c:v>
                </c:pt>
                <c:pt idx="7">
                  <c:v>108.22188892815822</c:v>
                </c:pt>
                <c:pt idx="8">
                  <c:v>107.84015916074647</c:v>
                </c:pt>
                <c:pt idx="9">
                  <c:v>107.44473969886116</c:v>
                </c:pt>
                <c:pt idx="10">
                  <c:v>106.57296250178879</c:v>
                </c:pt>
              </c:numCache>
            </c:numRef>
          </c:val>
          <c:smooth val="0"/>
        </c:ser>
        <c:ser>
          <c:idx val="7"/>
          <c:order val="7"/>
          <c:tx>
            <c:strRef>
              <c:f>'Source Figure V 1.1-3'!$I$3</c:f>
              <c:strCache>
                <c:ptCount val="1"/>
                <c:pt idx="0">
                  <c:v>FPH (yc contrats aidés)</c:v>
                </c:pt>
              </c:strCache>
            </c:strRef>
          </c:tx>
          <c:spPr>
            <a:ln>
              <a:solidFill>
                <a:schemeClr val="bg1">
                  <a:lumMod val="50000"/>
                </a:schemeClr>
              </a:solidFill>
              <a:prstDash val="sysDash"/>
            </a:ln>
          </c:spPr>
          <c:marker>
            <c:symbol val="triangle"/>
            <c:size val="5"/>
            <c:spPr>
              <a:solidFill>
                <a:schemeClr val="bg1">
                  <a:lumMod val="50000"/>
                </a:schemeClr>
              </a:solidFill>
              <a:ln>
                <a:solidFill>
                  <a:schemeClr val="bg1">
                    <a:lumMod val="50000"/>
                  </a:schemeClr>
                </a:solidFill>
              </a:ln>
            </c:spPr>
          </c:marker>
          <c:cat>
            <c:numRef>
              <c:f>'Source Figure V 1.1-3'!$A$4:$A$14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V 1.1-3'!$I$4:$I$14</c:f>
              <c:numCache>
                <c:formatCode>#\ ##0.0</c:formatCode>
                <c:ptCount val="11"/>
                <c:pt idx="0">
                  <c:v>100</c:v>
                </c:pt>
                <c:pt idx="1">
                  <c:v>101.01158986640266</c:v>
                </c:pt>
                <c:pt idx="2">
                  <c:v>102.37153020712057</c:v>
                </c:pt>
                <c:pt idx="3">
                  <c:v>103.70835762087792</c:v>
                </c:pt>
                <c:pt idx="4">
                  <c:v>104.43137821913282</c:v>
                </c:pt>
                <c:pt idx="5">
                  <c:v>106.18957522753946</c:v>
                </c:pt>
                <c:pt idx="6">
                  <c:v>107.18807536736391</c:v>
                </c:pt>
                <c:pt idx="7">
                  <c:v>107.45784971132701</c:v>
                </c:pt>
                <c:pt idx="8">
                  <c:v>107.49153754481281</c:v>
                </c:pt>
                <c:pt idx="9">
                  <c:v>107.55293633810152</c:v>
                </c:pt>
                <c:pt idx="10">
                  <c:v>107.35397889141237</c:v>
                </c:pt>
              </c:numCache>
            </c:numRef>
          </c:val>
          <c:smooth val="0"/>
        </c:ser>
        <c:dLbls>
          <c:showLegendKey val="0"/>
          <c:showVal val="0"/>
          <c:showCatName val="0"/>
          <c:showSerName val="0"/>
          <c:showPercent val="0"/>
          <c:showBubbleSize val="0"/>
        </c:dLbls>
        <c:marker val="1"/>
        <c:smooth val="0"/>
        <c:axId val="326023136"/>
        <c:axId val="326026664"/>
      </c:lineChart>
      <c:catAx>
        <c:axId val="326023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50" b="0" i="0" u="none" strike="noStrike" baseline="0">
                <a:solidFill>
                  <a:srgbClr val="000000"/>
                </a:solidFill>
                <a:latin typeface="Arial"/>
                <a:ea typeface="Arial"/>
                <a:cs typeface="Arial"/>
              </a:defRPr>
            </a:pPr>
            <a:endParaRPr lang="fr-FR"/>
          </a:p>
        </c:txPr>
        <c:crossAx val="326026664"/>
        <c:crosses val="autoZero"/>
        <c:auto val="1"/>
        <c:lblAlgn val="ctr"/>
        <c:lblOffset val="100"/>
        <c:tickLblSkip val="1"/>
        <c:tickMarkSkip val="1"/>
        <c:noMultiLvlLbl val="0"/>
      </c:catAx>
      <c:valAx>
        <c:axId val="326026664"/>
        <c:scaling>
          <c:orientation val="minMax"/>
          <c:max val="110"/>
          <c:min val="9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326023136"/>
        <c:crosses val="autoZero"/>
        <c:crossBetween val="midCat"/>
        <c:majorUnit val="5"/>
      </c:valAx>
      <c:spPr>
        <a:solidFill>
          <a:srgbClr val="FFFFFF"/>
        </a:solidFill>
        <a:ln w="25400">
          <a:noFill/>
        </a:ln>
      </c:spPr>
    </c:plotArea>
    <c:legend>
      <c:legendPos val="r"/>
      <c:layout>
        <c:manualLayout>
          <c:xMode val="edge"/>
          <c:yMode val="edge"/>
          <c:x val="8.8313992197516192E-2"/>
          <c:y val="7.9237624366721594E-3"/>
          <c:w val="0.39761105333531421"/>
          <c:h val="0.2092071049258378"/>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'Source Figure V 1.1E1-1'!$C$3</c:f>
              <c:strCache>
                <c:ptCount val="1"/>
                <c:pt idx="0">
                  <c:v>Ensemble fonction publique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f>'Source Figure V 1.1E1-1'!$A$4:$B$40</c:f>
              <c:multiLvlStrCache>
                <c:ptCount val="37"/>
                <c:lvl>
                  <c:pt idx="0">
                    <c:v>T4</c:v>
                  </c:pt>
                  <c:pt idx="1">
                    <c:v>T1</c:v>
                  </c:pt>
                  <c:pt idx="2">
                    <c:v>T2</c:v>
                  </c:pt>
                  <c:pt idx="3">
                    <c:v>T3</c:v>
                  </c:pt>
                  <c:pt idx="4">
                    <c:v>T4</c:v>
                  </c:pt>
                  <c:pt idx="5">
                    <c:v>T1</c:v>
                  </c:pt>
                  <c:pt idx="6">
                    <c:v>T2</c:v>
                  </c:pt>
                  <c:pt idx="7">
                    <c:v>T3</c:v>
                  </c:pt>
                  <c:pt idx="8">
                    <c:v>T4</c:v>
                  </c:pt>
                  <c:pt idx="9">
                    <c:v>T1</c:v>
                  </c:pt>
                  <c:pt idx="10">
                    <c:v>T2</c:v>
                  </c:pt>
                  <c:pt idx="11">
                    <c:v>T3</c:v>
                  </c:pt>
                  <c:pt idx="12">
                    <c:v>T4</c:v>
                  </c:pt>
                  <c:pt idx="13">
                    <c:v>T1</c:v>
                  </c:pt>
                  <c:pt idx="14">
                    <c:v>T2</c:v>
                  </c:pt>
                  <c:pt idx="15">
                    <c:v>T3</c:v>
                  </c:pt>
                  <c:pt idx="16">
                    <c:v>T4</c:v>
                  </c:pt>
                  <c:pt idx="17">
                    <c:v>T1</c:v>
                  </c:pt>
                  <c:pt idx="18">
                    <c:v>T2</c:v>
                  </c:pt>
                  <c:pt idx="19">
                    <c:v>T3</c:v>
                  </c:pt>
                  <c:pt idx="20">
                    <c:v>T4</c:v>
                  </c:pt>
                  <c:pt idx="21">
                    <c:v>T1</c:v>
                  </c:pt>
                  <c:pt idx="22">
                    <c:v>T2</c:v>
                  </c:pt>
                  <c:pt idx="23">
                    <c:v>T3</c:v>
                  </c:pt>
                  <c:pt idx="24">
                    <c:v>T4</c:v>
                  </c:pt>
                  <c:pt idx="25">
                    <c:v>T1</c:v>
                  </c:pt>
                  <c:pt idx="26">
                    <c:v>T2</c:v>
                  </c:pt>
                  <c:pt idx="27">
                    <c:v>T3</c:v>
                  </c:pt>
                  <c:pt idx="28">
                    <c:v>T4</c:v>
                  </c:pt>
                  <c:pt idx="29">
                    <c:v>T1</c:v>
                  </c:pt>
                  <c:pt idx="30">
                    <c:v>T2</c:v>
                  </c:pt>
                  <c:pt idx="31">
                    <c:v>T3</c:v>
                  </c:pt>
                  <c:pt idx="32">
                    <c:v>T4</c:v>
                  </c:pt>
                  <c:pt idx="33">
                    <c:v>T1</c:v>
                  </c:pt>
                  <c:pt idx="34">
                    <c:v>T2</c:v>
                  </c:pt>
                  <c:pt idx="35">
                    <c:v>T3</c:v>
                  </c:pt>
                  <c:pt idx="36">
                    <c:v>T4</c:v>
                  </c:pt>
                </c:lvl>
                <c:lvl>
                  <c:pt idx="0">
                    <c:v>2010</c:v>
                  </c:pt>
                  <c:pt idx="1">
                    <c:v>2011</c:v>
                  </c:pt>
                  <c:pt idx="5">
                    <c:v>2012</c:v>
                  </c:pt>
                  <c:pt idx="9">
                    <c:v>2013</c:v>
                  </c:pt>
                  <c:pt idx="13">
                    <c:v>2014</c:v>
                  </c:pt>
                  <c:pt idx="17">
                    <c:v>2015</c:v>
                  </c:pt>
                  <c:pt idx="21">
                    <c:v>2016</c:v>
                  </c:pt>
                  <c:pt idx="25">
                    <c:v>2017</c:v>
                  </c:pt>
                  <c:pt idx="29">
                    <c:v>2018</c:v>
                  </c:pt>
                  <c:pt idx="33">
                    <c:v>2019</c:v>
                  </c:pt>
                </c:lvl>
              </c:multiLvlStrCache>
            </c:multiLvlStrRef>
          </c:cat>
          <c:val>
            <c:numRef>
              <c:f>'Source Figure V 1.1E1-1'!$C$4:$C$40</c:f>
              <c:numCache>
                <c:formatCode>_-* #\ ##0.0\ _€_-;\-* #\ ##0.0\ _€_-;_-* "-"??\ _€_-;_-@_-</c:formatCode>
                <c:ptCount val="37"/>
                <c:pt idx="0">
                  <c:v>5626.8</c:v>
                </c:pt>
                <c:pt idx="1">
                  <c:v>5624.4</c:v>
                </c:pt>
                <c:pt idx="2">
                  <c:v>5625.5</c:v>
                </c:pt>
                <c:pt idx="3">
                  <c:v>5611.2</c:v>
                </c:pt>
                <c:pt idx="4">
                  <c:v>5621.2</c:v>
                </c:pt>
                <c:pt idx="5">
                  <c:v>5630.5</c:v>
                </c:pt>
                <c:pt idx="6">
                  <c:v>5635.2</c:v>
                </c:pt>
                <c:pt idx="7">
                  <c:v>5648.3</c:v>
                </c:pt>
                <c:pt idx="8">
                  <c:v>5644.9</c:v>
                </c:pt>
                <c:pt idx="9">
                  <c:v>5652</c:v>
                </c:pt>
                <c:pt idx="10">
                  <c:v>5672.2</c:v>
                </c:pt>
                <c:pt idx="11">
                  <c:v>5684.3</c:v>
                </c:pt>
                <c:pt idx="12">
                  <c:v>5726.4</c:v>
                </c:pt>
                <c:pt idx="13">
                  <c:v>5746.2</c:v>
                </c:pt>
                <c:pt idx="14">
                  <c:v>5747.2</c:v>
                </c:pt>
                <c:pt idx="15">
                  <c:v>5751.2</c:v>
                </c:pt>
                <c:pt idx="16">
                  <c:v>5764.8</c:v>
                </c:pt>
                <c:pt idx="17">
                  <c:v>5761</c:v>
                </c:pt>
                <c:pt idx="18">
                  <c:v>5778</c:v>
                </c:pt>
                <c:pt idx="19">
                  <c:v>5774</c:v>
                </c:pt>
                <c:pt idx="20">
                  <c:v>5777.5</c:v>
                </c:pt>
                <c:pt idx="21">
                  <c:v>5783.6</c:v>
                </c:pt>
                <c:pt idx="22">
                  <c:v>5789.9</c:v>
                </c:pt>
                <c:pt idx="23">
                  <c:v>5799.7</c:v>
                </c:pt>
                <c:pt idx="24">
                  <c:v>5798.4</c:v>
                </c:pt>
                <c:pt idx="25">
                  <c:v>5801.8</c:v>
                </c:pt>
                <c:pt idx="26">
                  <c:v>5805.4</c:v>
                </c:pt>
                <c:pt idx="27">
                  <c:v>5792.5</c:v>
                </c:pt>
                <c:pt idx="28">
                  <c:v>5780.6</c:v>
                </c:pt>
                <c:pt idx="29">
                  <c:v>5782.3</c:v>
                </c:pt>
                <c:pt idx="30">
                  <c:v>5770.8</c:v>
                </c:pt>
                <c:pt idx="31">
                  <c:v>5770</c:v>
                </c:pt>
                <c:pt idx="32">
                  <c:v>5776.5</c:v>
                </c:pt>
                <c:pt idx="33">
                  <c:v>5779.1</c:v>
                </c:pt>
                <c:pt idx="34">
                  <c:v>5794.6</c:v>
                </c:pt>
                <c:pt idx="35">
                  <c:v>5799.7</c:v>
                </c:pt>
                <c:pt idx="36">
                  <c:v>5800</c:v>
                </c:pt>
              </c:numCache>
            </c:numRef>
          </c:val>
          <c:smooth val="0"/>
        </c:ser>
        <c:dLbls>
          <c:showLegendKey val="0"/>
          <c:showVal val="0"/>
          <c:showCatName val="0"/>
          <c:showSerName val="0"/>
          <c:showPercent val="0"/>
          <c:showBubbleSize val="0"/>
        </c:dLbls>
        <c:marker val="1"/>
        <c:smooth val="0"/>
        <c:axId val="326025096"/>
        <c:axId val="326027840"/>
      </c:lineChart>
      <c:catAx>
        <c:axId val="326025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6027840"/>
        <c:crosses val="autoZero"/>
        <c:auto val="1"/>
        <c:lblAlgn val="ctr"/>
        <c:lblOffset val="100"/>
        <c:noMultiLvlLbl val="0"/>
      </c:catAx>
      <c:valAx>
        <c:axId val="326027840"/>
        <c:scaling>
          <c:orientation val="minMax"/>
        </c:scaling>
        <c:delete val="0"/>
        <c:axPos val="l"/>
        <c:majorGridlines>
          <c:spPr>
            <a:ln w="190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b="0" i="0" baseline="0">
                    <a:effectLst/>
                    <a:latin typeface="Arial" panose="020B0604020202020204" pitchFamily="34" charset="0"/>
                    <a:cs typeface="Arial" panose="020B0604020202020204" pitchFamily="34" charset="0"/>
                  </a:rPr>
                  <a:t>Données CVS en milliers en fin de trimestre</a:t>
                </a:r>
                <a:endParaRPr lang="fr-FR" sz="800">
                  <a:effectLst/>
                  <a:latin typeface="Arial" panose="020B0604020202020204" pitchFamily="34" charset="0"/>
                  <a:cs typeface="Arial" panose="020B0604020202020204" pitchFamily="34" charset="0"/>
                </a:endParaRPr>
              </a:p>
            </c:rich>
          </c:tx>
          <c:layout>
            <c:manualLayout>
              <c:xMode val="edge"/>
              <c:yMode val="edge"/>
              <c:x val="1.4268727705112961E-2"/>
              <c:y val="0.19550840106124945"/>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6025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'Source Figure V 1.1E1-3 '!$C$3</c:f>
              <c:strCache>
                <c:ptCount val="1"/>
                <c:pt idx="0">
                  <c:v>FPE</c:v>
                </c:pt>
              </c:strCache>
            </c:strRef>
          </c:tx>
          <c:spPr>
            <a:ln w="28575" cap="rnd">
              <a:solidFill>
                <a:schemeClr val="accent1"/>
              </a:solidFill>
              <a:round/>
            </a:ln>
            <a:effectLst/>
          </c:spPr>
          <c:marker>
            <c:symbol val="triangle"/>
            <c:size val="5"/>
            <c:spPr>
              <a:solidFill>
                <a:schemeClr val="accent1"/>
              </a:solidFill>
              <a:ln w="9525">
                <a:solidFill>
                  <a:schemeClr val="accent1"/>
                </a:solidFill>
              </a:ln>
              <a:effectLst/>
            </c:spPr>
          </c:marker>
          <c:cat>
            <c:multiLvlStrRef>
              <c:f>'Source Figure V 1.1E1-3 '!$A$4:$B$43</c:f>
              <c:multiLvlStrCache>
                <c:ptCount val="4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lvl>
                <c:lvl>
                  <c:pt idx="0">
                    <c:v>2010</c:v>
                  </c:pt>
                  <c:pt idx="4">
                    <c:v>2011</c:v>
                  </c:pt>
                  <c:pt idx="8">
                    <c:v>2012</c:v>
                  </c:pt>
                  <c:pt idx="12">
                    <c:v>2013</c:v>
                  </c:pt>
                  <c:pt idx="16">
                    <c:v>2014</c:v>
                  </c:pt>
                  <c:pt idx="20">
                    <c:v>2015</c:v>
                  </c:pt>
                  <c:pt idx="24">
                    <c:v>2016</c:v>
                  </c:pt>
                  <c:pt idx="28">
                    <c:v>2017</c:v>
                  </c:pt>
                  <c:pt idx="32">
                    <c:v>2018</c:v>
                  </c:pt>
                  <c:pt idx="36">
                    <c:v>2019</c:v>
                  </c:pt>
                </c:lvl>
              </c:multiLvlStrCache>
            </c:multiLvlStrRef>
          </c:cat>
          <c:val>
            <c:numRef>
              <c:f>'Source Figure V 1.1E1-3 '!$C$4:$C$43</c:f>
              <c:numCache>
                <c:formatCode>_-* #\ ##0\ _€_-;\-* #\ ##0\ _€_-;_-* "-"??\ _€_-;_-@_-</c:formatCode>
                <c:ptCount val="40"/>
                <c:pt idx="0">
                  <c:v>14461</c:v>
                </c:pt>
                <c:pt idx="1">
                  <c:v>25920</c:v>
                </c:pt>
                <c:pt idx="2">
                  <c:v>51330</c:v>
                </c:pt>
                <c:pt idx="3">
                  <c:v>56997</c:v>
                </c:pt>
                <c:pt idx="4">
                  <c:v>56333</c:v>
                </c:pt>
                <c:pt idx="5">
                  <c:v>54941</c:v>
                </c:pt>
                <c:pt idx="6">
                  <c:v>41169</c:v>
                </c:pt>
                <c:pt idx="7">
                  <c:v>45419</c:v>
                </c:pt>
                <c:pt idx="8">
                  <c:v>55694</c:v>
                </c:pt>
                <c:pt idx="9">
                  <c:v>56439</c:v>
                </c:pt>
                <c:pt idx="10">
                  <c:v>42911</c:v>
                </c:pt>
                <c:pt idx="11">
                  <c:v>46016</c:v>
                </c:pt>
                <c:pt idx="12">
                  <c:v>49098</c:v>
                </c:pt>
                <c:pt idx="13">
                  <c:v>49798</c:v>
                </c:pt>
                <c:pt idx="14">
                  <c:v>48046</c:v>
                </c:pt>
                <c:pt idx="15">
                  <c:v>75352</c:v>
                </c:pt>
                <c:pt idx="16">
                  <c:v>82269</c:v>
                </c:pt>
                <c:pt idx="17">
                  <c:v>84197</c:v>
                </c:pt>
                <c:pt idx="18">
                  <c:v>77322</c:v>
                </c:pt>
                <c:pt idx="19">
                  <c:v>81992</c:v>
                </c:pt>
                <c:pt idx="20">
                  <c:v>85438</c:v>
                </c:pt>
                <c:pt idx="21">
                  <c:v>86468</c:v>
                </c:pt>
                <c:pt idx="22">
                  <c:v>78611</c:v>
                </c:pt>
                <c:pt idx="23">
                  <c:v>80203</c:v>
                </c:pt>
                <c:pt idx="24">
                  <c:v>85564</c:v>
                </c:pt>
                <c:pt idx="25">
                  <c:v>87386</c:v>
                </c:pt>
                <c:pt idx="26">
                  <c:v>79587</c:v>
                </c:pt>
                <c:pt idx="27">
                  <c:v>77240</c:v>
                </c:pt>
                <c:pt idx="28">
                  <c:v>77764</c:v>
                </c:pt>
                <c:pt idx="29">
                  <c:v>78598</c:v>
                </c:pt>
                <c:pt idx="30">
                  <c:v>65993</c:v>
                </c:pt>
                <c:pt idx="31">
                  <c:v>56157</c:v>
                </c:pt>
                <c:pt idx="32">
                  <c:v>50033</c:v>
                </c:pt>
                <c:pt idx="33">
                  <c:v>45353</c:v>
                </c:pt>
                <c:pt idx="34">
                  <c:v>32801</c:v>
                </c:pt>
                <c:pt idx="35">
                  <c:v>31375</c:v>
                </c:pt>
                <c:pt idx="36">
                  <c:v>26708</c:v>
                </c:pt>
                <c:pt idx="37">
                  <c:v>26273</c:v>
                </c:pt>
                <c:pt idx="38">
                  <c:v>16685</c:v>
                </c:pt>
                <c:pt idx="39">
                  <c:v>9924</c:v>
                </c:pt>
              </c:numCache>
            </c:numRef>
          </c:val>
          <c:smooth val="0"/>
        </c:ser>
        <c:ser>
          <c:idx val="1"/>
          <c:order val="1"/>
          <c:tx>
            <c:strRef>
              <c:f>'Source Figure V 1.1E1-3 '!$D$3</c:f>
              <c:strCache>
                <c:ptCount val="1"/>
                <c:pt idx="0">
                  <c:v>FPT</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multiLvlStrRef>
              <c:f>'Source Figure V 1.1E1-3 '!$A$4:$B$43</c:f>
              <c:multiLvlStrCache>
                <c:ptCount val="4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lvl>
                <c:lvl>
                  <c:pt idx="0">
                    <c:v>2010</c:v>
                  </c:pt>
                  <c:pt idx="4">
                    <c:v>2011</c:v>
                  </c:pt>
                  <c:pt idx="8">
                    <c:v>2012</c:v>
                  </c:pt>
                  <c:pt idx="12">
                    <c:v>2013</c:v>
                  </c:pt>
                  <c:pt idx="16">
                    <c:v>2014</c:v>
                  </c:pt>
                  <c:pt idx="20">
                    <c:v>2015</c:v>
                  </c:pt>
                  <c:pt idx="24">
                    <c:v>2016</c:v>
                  </c:pt>
                  <c:pt idx="28">
                    <c:v>2017</c:v>
                  </c:pt>
                  <c:pt idx="32">
                    <c:v>2018</c:v>
                  </c:pt>
                  <c:pt idx="36">
                    <c:v>2019</c:v>
                  </c:pt>
                </c:lvl>
              </c:multiLvlStrCache>
            </c:multiLvlStrRef>
          </c:cat>
          <c:val>
            <c:numRef>
              <c:f>'Source Figure V 1.1E1-3 '!$D$4:$D$43</c:f>
              <c:numCache>
                <c:formatCode>_-* #\ ##0\ _€_-;\-* #\ ##0\ _€_-;_-* "-"??\ _€_-;_-@_-</c:formatCode>
                <c:ptCount val="40"/>
                <c:pt idx="0">
                  <c:v>18375</c:v>
                </c:pt>
                <c:pt idx="1">
                  <c:v>39331</c:v>
                </c:pt>
                <c:pt idx="2">
                  <c:v>49127</c:v>
                </c:pt>
                <c:pt idx="3">
                  <c:v>47685</c:v>
                </c:pt>
                <c:pt idx="4">
                  <c:v>47855</c:v>
                </c:pt>
                <c:pt idx="5">
                  <c:v>48017</c:v>
                </c:pt>
                <c:pt idx="6">
                  <c:v>46030</c:v>
                </c:pt>
                <c:pt idx="7">
                  <c:v>48677</c:v>
                </c:pt>
                <c:pt idx="8">
                  <c:v>50172</c:v>
                </c:pt>
                <c:pt idx="9">
                  <c:v>53952</c:v>
                </c:pt>
                <c:pt idx="10">
                  <c:v>51408</c:v>
                </c:pt>
                <c:pt idx="11">
                  <c:v>47957</c:v>
                </c:pt>
                <c:pt idx="12">
                  <c:v>50100</c:v>
                </c:pt>
                <c:pt idx="13">
                  <c:v>57543</c:v>
                </c:pt>
                <c:pt idx="14">
                  <c:v>65901</c:v>
                </c:pt>
                <c:pt idx="15">
                  <c:v>72092</c:v>
                </c:pt>
                <c:pt idx="16">
                  <c:v>77335</c:v>
                </c:pt>
                <c:pt idx="17">
                  <c:v>80120</c:v>
                </c:pt>
                <c:pt idx="18">
                  <c:v>84712</c:v>
                </c:pt>
                <c:pt idx="19">
                  <c:v>86552</c:v>
                </c:pt>
                <c:pt idx="20">
                  <c:v>88354</c:v>
                </c:pt>
                <c:pt idx="21">
                  <c:v>89868</c:v>
                </c:pt>
                <c:pt idx="22">
                  <c:v>91183</c:v>
                </c:pt>
                <c:pt idx="23">
                  <c:v>92369</c:v>
                </c:pt>
                <c:pt idx="24">
                  <c:v>92183</c:v>
                </c:pt>
                <c:pt idx="25">
                  <c:v>91885</c:v>
                </c:pt>
                <c:pt idx="26">
                  <c:v>89645</c:v>
                </c:pt>
                <c:pt idx="27">
                  <c:v>86998</c:v>
                </c:pt>
                <c:pt idx="28">
                  <c:v>83129</c:v>
                </c:pt>
                <c:pt idx="29">
                  <c:v>83323</c:v>
                </c:pt>
                <c:pt idx="30">
                  <c:v>70352</c:v>
                </c:pt>
                <c:pt idx="31">
                  <c:v>59278</c:v>
                </c:pt>
                <c:pt idx="32">
                  <c:v>48898</c:v>
                </c:pt>
                <c:pt idx="33">
                  <c:v>38029</c:v>
                </c:pt>
                <c:pt idx="34">
                  <c:v>34418</c:v>
                </c:pt>
                <c:pt idx="35">
                  <c:v>34198</c:v>
                </c:pt>
                <c:pt idx="36">
                  <c:v>30613</c:v>
                </c:pt>
                <c:pt idx="37">
                  <c:v>31448</c:v>
                </c:pt>
                <c:pt idx="38">
                  <c:v>29856</c:v>
                </c:pt>
                <c:pt idx="39">
                  <c:v>27791</c:v>
                </c:pt>
              </c:numCache>
            </c:numRef>
          </c:val>
          <c:smooth val="0"/>
        </c:ser>
        <c:ser>
          <c:idx val="2"/>
          <c:order val="2"/>
          <c:tx>
            <c:strRef>
              <c:f>'Source Figure V 1.1E1-3 '!$E$3</c:f>
              <c:strCache>
                <c:ptCount val="1"/>
                <c:pt idx="0">
                  <c:v>FPH</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multiLvlStrRef>
              <c:f>'Source Figure V 1.1E1-3 '!$A$4:$B$43</c:f>
              <c:multiLvlStrCache>
                <c:ptCount val="4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lvl>
                <c:lvl>
                  <c:pt idx="0">
                    <c:v>2010</c:v>
                  </c:pt>
                  <c:pt idx="4">
                    <c:v>2011</c:v>
                  </c:pt>
                  <c:pt idx="8">
                    <c:v>2012</c:v>
                  </c:pt>
                  <c:pt idx="12">
                    <c:v>2013</c:v>
                  </c:pt>
                  <c:pt idx="16">
                    <c:v>2014</c:v>
                  </c:pt>
                  <c:pt idx="20">
                    <c:v>2015</c:v>
                  </c:pt>
                  <c:pt idx="24">
                    <c:v>2016</c:v>
                  </c:pt>
                  <c:pt idx="28">
                    <c:v>2017</c:v>
                  </c:pt>
                  <c:pt idx="32">
                    <c:v>2018</c:v>
                  </c:pt>
                  <c:pt idx="36">
                    <c:v>2019</c:v>
                  </c:pt>
                </c:lvl>
              </c:multiLvlStrCache>
            </c:multiLvlStrRef>
          </c:cat>
          <c:val>
            <c:numRef>
              <c:f>'Source Figure V 1.1E1-3 '!$E$4:$E$43</c:f>
              <c:numCache>
                <c:formatCode>_-* #\ ##0\ _€_-;\-* #\ ##0\ _€_-;_-* "-"??\ _€_-;_-@_-</c:formatCode>
                <c:ptCount val="40"/>
                <c:pt idx="0">
                  <c:v>8194</c:v>
                </c:pt>
                <c:pt idx="1">
                  <c:v>16913</c:v>
                </c:pt>
                <c:pt idx="2">
                  <c:v>19215</c:v>
                </c:pt>
                <c:pt idx="3">
                  <c:v>17058</c:v>
                </c:pt>
                <c:pt idx="4">
                  <c:v>16199</c:v>
                </c:pt>
                <c:pt idx="5">
                  <c:v>15304</c:v>
                </c:pt>
                <c:pt idx="6">
                  <c:v>14012</c:v>
                </c:pt>
                <c:pt idx="7">
                  <c:v>15477</c:v>
                </c:pt>
                <c:pt idx="8">
                  <c:v>16422</c:v>
                </c:pt>
                <c:pt idx="9">
                  <c:v>17062</c:v>
                </c:pt>
                <c:pt idx="10">
                  <c:v>16274</c:v>
                </c:pt>
                <c:pt idx="11">
                  <c:v>15977</c:v>
                </c:pt>
                <c:pt idx="12">
                  <c:v>16390</c:v>
                </c:pt>
                <c:pt idx="13">
                  <c:v>17423</c:v>
                </c:pt>
                <c:pt idx="14">
                  <c:v>18228</c:v>
                </c:pt>
                <c:pt idx="15">
                  <c:v>19655</c:v>
                </c:pt>
                <c:pt idx="16">
                  <c:v>20830</c:v>
                </c:pt>
                <c:pt idx="17">
                  <c:v>21744</c:v>
                </c:pt>
                <c:pt idx="18">
                  <c:v>21821</c:v>
                </c:pt>
                <c:pt idx="19">
                  <c:v>22218</c:v>
                </c:pt>
                <c:pt idx="20">
                  <c:v>22793</c:v>
                </c:pt>
                <c:pt idx="21">
                  <c:v>23104</c:v>
                </c:pt>
                <c:pt idx="22">
                  <c:v>22915</c:v>
                </c:pt>
                <c:pt idx="23">
                  <c:v>23008</c:v>
                </c:pt>
                <c:pt idx="24">
                  <c:v>22899</c:v>
                </c:pt>
                <c:pt idx="25">
                  <c:v>22610</c:v>
                </c:pt>
                <c:pt idx="26">
                  <c:v>21763</c:v>
                </c:pt>
                <c:pt idx="27">
                  <c:v>21175</c:v>
                </c:pt>
                <c:pt idx="28">
                  <c:v>20553</c:v>
                </c:pt>
                <c:pt idx="29">
                  <c:v>19893</c:v>
                </c:pt>
                <c:pt idx="30">
                  <c:v>16445</c:v>
                </c:pt>
                <c:pt idx="31">
                  <c:v>13353</c:v>
                </c:pt>
                <c:pt idx="32">
                  <c:v>10097</c:v>
                </c:pt>
                <c:pt idx="33">
                  <c:v>7645</c:v>
                </c:pt>
                <c:pt idx="34">
                  <c:v>6512</c:v>
                </c:pt>
                <c:pt idx="35">
                  <c:v>6250</c:v>
                </c:pt>
                <c:pt idx="36">
                  <c:v>5443</c:v>
                </c:pt>
                <c:pt idx="37">
                  <c:v>5601</c:v>
                </c:pt>
                <c:pt idx="38">
                  <c:v>5047</c:v>
                </c:pt>
                <c:pt idx="39">
                  <c:v>4481</c:v>
                </c:pt>
              </c:numCache>
            </c:numRef>
          </c:val>
          <c:smooth val="0"/>
        </c:ser>
        <c:ser>
          <c:idx val="3"/>
          <c:order val="3"/>
          <c:tx>
            <c:strRef>
              <c:f>'Source Figure V 1.1E1-3 '!$F$3</c:f>
              <c:strCache>
                <c:ptCount val="1"/>
                <c:pt idx="0">
                  <c:v>Ensemble</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dPt>
            <c:idx val="8"/>
            <c:bubble3D val="0"/>
          </c:dPt>
          <c:cat>
            <c:multiLvlStrRef>
              <c:f>'Source Figure V 1.1E1-3 '!$A$4:$B$43</c:f>
              <c:multiLvlStrCache>
                <c:ptCount val="4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lvl>
                <c:lvl>
                  <c:pt idx="0">
                    <c:v>2010</c:v>
                  </c:pt>
                  <c:pt idx="4">
                    <c:v>2011</c:v>
                  </c:pt>
                  <c:pt idx="8">
                    <c:v>2012</c:v>
                  </c:pt>
                  <c:pt idx="12">
                    <c:v>2013</c:v>
                  </c:pt>
                  <c:pt idx="16">
                    <c:v>2014</c:v>
                  </c:pt>
                  <c:pt idx="20">
                    <c:v>2015</c:v>
                  </c:pt>
                  <c:pt idx="24">
                    <c:v>2016</c:v>
                  </c:pt>
                  <c:pt idx="28">
                    <c:v>2017</c:v>
                  </c:pt>
                  <c:pt idx="32">
                    <c:v>2018</c:v>
                  </c:pt>
                  <c:pt idx="36">
                    <c:v>2019</c:v>
                  </c:pt>
                </c:lvl>
              </c:multiLvlStrCache>
            </c:multiLvlStrRef>
          </c:cat>
          <c:val>
            <c:numRef>
              <c:f>'Source Figure V 1.1E1-3 '!$F$4:$F$43</c:f>
              <c:numCache>
                <c:formatCode>_-* #\ ##0\ _€_-;\-* #\ ##0\ _€_-;_-* "-"??\ _€_-;_-@_-</c:formatCode>
                <c:ptCount val="40"/>
                <c:pt idx="0">
                  <c:v>41030</c:v>
                </c:pt>
                <c:pt idx="1">
                  <c:v>82164</c:v>
                </c:pt>
                <c:pt idx="2">
                  <c:v>119672</c:v>
                </c:pt>
                <c:pt idx="3">
                  <c:v>121740</c:v>
                </c:pt>
                <c:pt idx="4">
                  <c:v>120387</c:v>
                </c:pt>
                <c:pt idx="5">
                  <c:v>118262</c:v>
                </c:pt>
                <c:pt idx="6">
                  <c:v>101211</c:v>
                </c:pt>
                <c:pt idx="7">
                  <c:v>109573</c:v>
                </c:pt>
                <c:pt idx="8">
                  <c:v>122288</c:v>
                </c:pt>
                <c:pt idx="9">
                  <c:v>127453</c:v>
                </c:pt>
                <c:pt idx="10">
                  <c:v>110593</c:v>
                </c:pt>
                <c:pt idx="11">
                  <c:v>109950</c:v>
                </c:pt>
                <c:pt idx="12">
                  <c:v>115588</c:v>
                </c:pt>
                <c:pt idx="13">
                  <c:v>124764</c:v>
                </c:pt>
                <c:pt idx="14">
                  <c:v>132175</c:v>
                </c:pt>
                <c:pt idx="15">
                  <c:v>167099</c:v>
                </c:pt>
                <c:pt idx="16">
                  <c:v>180434</c:v>
                </c:pt>
                <c:pt idx="17">
                  <c:v>186061</c:v>
                </c:pt>
                <c:pt idx="18">
                  <c:v>183855</c:v>
                </c:pt>
                <c:pt idx="19">
                  <c:v>190762</c:v>
                </c:pt>
                <c:pt idx="20">
                  <c:v>196585</c:v>
                </c:pt>
                <c:pt idx="21">
                  <c:v>199440</c:v>
                </c:pt>
                <c:pt idx="22">
                  <c:v>192709</c:v>
                </c:pt>
                <c:pt idx="23">
                  <c:v>195580</c:v>
                </c:pt>
                <c:pt idx="24">
                  <c:v>200646</c:v>
                </c:pt>
                <c:pt idx="25">
                  <c:v>201881</c:v>
                </c:pt>
                <c:pt idx="26">
                  <c:v>190995</c:v>
                </c:pt>
                <c:pt idx="27">
                  <c:v>185413</c:v>
                </c:pt>
                <c:pt idx="28">
                  <c:v>181446</c:v>
                </c:pt>
                <c:pt idx="29">
                  <c:v>181814</c:v>
                </c:pt>
                <c:pt idx="30">
                  <c:v>152790</c:v>
                </c:pt>
                <c:pt idx="31">
                  <c:v>128788</c:v>
                </c:pt>
                <c:pt idx="32">
                  <c:v>109028</c:v>
                </c:pt>
                <c:pt idx="33">
                  <c:v>91027</c:v>
                </c:pt>
                <c:pt idx="34">
                  <c:v>73731</c:v>
                </c:pt>
                <c:pt idx="35">
                  <c:v>71823</c:v>
                </c:pt>
                <c:pt idx="36">
                  <c:v>62764</c:v>
                </c:pt>
                <c:pt idx="37">
                  <c:v>63323</c:v>
                </c:pt>
                <c:pt idx="38">
                  <c:v>51588</c:v>
                </c:pt>
                <c:pt idx="39">
                  <c:v>42196</c:v>
                </c:pt>
              </c:numCache>
            </c:numRef>
          </c:val>
          <c:smooth val="0"/>
        </c:ser>
        <c:dLbls>
          <c:showLegendKey val="0"/>
          <c:showVal val="0"/>
          <c:showCatName val="0"/>
          <c:showSerName val="0"/>
          <c:showPercent val="0"/>
          <c:showBubbleSize val="0"/>
        </c:dLbls>
        <c:marker val="1"/>
        <c:smooth val="0"/>
        <c:axId val="326025488"/>
        <c:axId val="73937232"/>
      </c:lineChart>
      <c:catAx>
        <c:axId val="32602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37232"/>
        <c:crosses val="autoZero"/>
        <c:auto val="1"/>
        <c:lblAlgn val="ctr"/>
        <c:lblOffset val="100"/>
        <c:noMultiLvlLbl val="0"/>
      </c:catAx>
      <c:valAx>
        <c:axId val="73937232"/>
        <c:scaling>
          <c:orientation val="minMax"/>
        </c:scaling>
        <c:delete val="0"/>
        <c:axPos val="l"/>
        <c:majorGridlines>
          <c:spPr>
            <a:ln w="1270"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General" sourceLinked="0"/>
        <c:majorTickMark val="none"/>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6025488"/>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milliers</a:t>
                  </a:r>
                </a:p>
              </c:rich>
            </c:tx>
            <c:spPr>
              <a:noFill/>
              <a:ln>
                <a:noFill/>
              </a:ln>
              <a:effectLst/>
            </c:sp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669945326601618E-2"/>
          <c:y val="2.2544283413848631E-2"/>
          <c:w val="0.91990041942431611"/>
          <c:h val="0.88389161499740065"/>
        </c:manualLayout>
      </c:layout>
      <c:barChart>
        <c:barDir val="bar"/>
        <c:grouping val="clustered"/>
        <c:varyColors val="0"/>
        <c:ser>
          <c:idx val="0"/>
          <c:order val="0"/>
          <c:invertIfNegative val="0"/>
          <c:dPt>
            <c:idx val="10"/>
            <c:invertIfNegative val="0"/>
            <c:bubble3D val="0"/>
            <c:spPr>
              <a:solidFill>
                <a:schemeClr val="accent2"/>
              </a:solidFill>
            </c:spPr>
          </c:dPt>
          <c:cat>
            <c:strRef>
              <c:f>'Source Figure V 1.2-4 '!$A$4:$A$21</c:f>
              <c:strCache>
                <c:ptCount val="18"/>
                <c:pt idx="0">
                  <c:v>Guyane</c:v>
                </c:pt>
                <c:pt idx="1">
                  <c:v>La Réunion</c:v>
                </c:pt>
                <c:pt idx="2">
                  <c:v>Guadeloupe</c:v>
                </c:pt>
                <c:pt idx="3">
                  <c:v>Corse</c:v>
                </c:pt>
                <c:pt idx="4">
                  <c:v>Occitanie</c:v>
                </c:pt>
                <c:pt idx="5">
                  <c:v>Nouvelle-Aquitaine</c:v>
                </c:pt>
                <c:pt idx="6">
                  <c:v>Auvergne-Rhône-Alpes</c:v>
                </c:pt>
                <c:pt idx="7">
                  <c:v>Bretagne</c:v>
                </c:pt>
                <c:pt idx="8">
                  <c:v>Provence-Alpes-Côte d'Azur</c:v>
                </c:pt>
                <c:pt idx="9">
                  <c:v>Pays de la Loire</c:v>
                </c:pt>
                <c:pt idx="10">
                  <c:v>France métropolitaine</c:v>
                </c:pt>
                <c:pt idx="11">
                  <c:v>Normandie</c:v>
                </c:pt>
                <c:pt idx="12">
                  <c:v>Centre-Val de Loire</c:v>
                </c:pt>
                <c:pt idx="13">
                  <c:v>Hauts-de-France</c:v>
                </c:pt>
                <c:pt idx="14">
                  <c:v>Île-de-France</c:v>
                </c:pt>
                <c:pt idx="15">
                  <c:v>Grand-Est</c:v>
                </c:pt>
                <c:pt idx="16">
                  <c:v>Bourgogne-Franche-Comté</c:v>
                </c:pt>
                <c:pt idx="17">
                  <c:v>Martinique</c:v>
                </c:pt>
              </c:strCache>
            </c:strRef>
          </c:cat>
          <c:val>
            <c:numRef>
              <c:f>'Source Figure V 1.2-4 '!$B$4:$B$21</c:f>
              <c:numCache>
                <c:formatCode>0.0</c:formatCode>
                <c:ptCount val="18"/>
                <c:pt idx="0">
                  <c:v>6.3631330124792385</c:v>
                </c:pt>
                <c:pt idx="1">
                  <c:v>1.8689005004008719</c:v>
                </c:pt>
                <c:pt idx="2">
                  <c:v>1.4968859426371939</c:v>
                </c:pt>
                <c:pt idx="3">
                  <c:v>1.222152384943076</c:v>
                </c:pt>
                <c:pt idx="4">
                  <c:v>1.208036008343405</c:v>
                </c:pt>
                <c:pt idx="5">
                  <c:v>1.1246174770486173</c:v>
                </c:pt>
                <c:pt idx="6">
                  <c:v>0.87444196239983008</c:v>
                </c:pt>
                <c:pt idx="7">
                  <c:v>0.83754484780680372</c:v>
                </c:pt>
                <c:pt idx="8">
                  <c:v>0.82931605905394168</c:v>
                </c:pt>
                <c:pt idx="9">
                  <c:v>0.80095062899190328</c:v>
                </c:pt>
                <c:pt idx="10">
                  <c:v>0.71107539623231908</c:v>
                </c:pt>
                <c:pt idx="11">
                  <c:v>0.66361331157982484</c:v>
                </c:pt>
                <c:pt idx="12">
                  <c:v>0.50561767852295159</c:v>
                </c:pt>
                <c:pt idx="13">
                  <c:v>0.48743359464022973</c:v>
                </c:pt>
                <c:pt idx="14">
                  <c:v>0.44657550219762143</c:v>
                </c:pt>
                <c:pt idx="15">
                  <c:v>0.43617839671767911</c:v>
                </c:pt>
                <c:pt idx="16">
                  <c:v>0.28720141277069899</c:v>
                </c:pt>
                <c:pt idx="17">
                  <c:v>-0.37014029093545009</c:v>
                </c:pt>
              </c:numCache>
            </c:numRef>
          </c:val>
        </c:ser>
        <c:dLbls>
          <c:showLegendKey val="0"/>
          <c:showVal val="0"/>
          <c:showCatName val="0"/>
          <c:showSerName val="0"/>
          <c:showPercent val="0"/>
          <c:showBubbleSize val="0"/>
        </c:dLbls>
        <c:gapWidth val="150"/>
        <c:axId val="326024704"/>
        <c:axId val="326027056"/>
      </c:barChart>
      <c:catAx>
        <c:axId val="326024704"/>
        <c:scaling>
          <c:orientation val="minMax"/>
        </c:scaling>
        <c:delete val="0"/>
        <c:axPos val="l"/>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fr-FR"/>
          </a:p>
        </c:txPr>
        <c:crossAx val="326027056"/>
        <c:crosses val="autoZero"/>
        <c:auto val="1"/>
        <c:lblAlgn val="ctr"/>
        <c:lblOffset val="100"/>
        <c:noMultiLvlLbl val="0"/>
      </c:catAx>
      <c:valAx>
        <c:axId val="326027056"/>
        <c:scaling>
          <c:orientation val="minMax"/>
          <c:min val="-1.5"/>
        </c:scaling>
        <c:delete val="0"/>
        <c:axPos val="b"/>
        <c:majorGridlines>
          <c:spPr>
            <a:ln w="1270">
              <a:prstDash val="sysDash"/>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326024704"/>
        <c:crosses val="autoZero"/>
        <c:crossBetween val="between"/>
      </c:valAx>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28663696500513E-2"/>
          <c:y val="7.1005917159763315E-2"/>
          <c:w val="0.77381052337875555"/>
          <c:h val="0.81656804733727806"/>
        </c:manualLayout>
      </c:layout>
      <c:scatterChart>
        <c:scatterStyle val="smoothMarker"/>
        <c:varyColors val="0"/>
        <c:ser>
          <c:idx val="0"/>
          <c:order val="0"/>
          <c:tx>
            <c:strRef>
              <c:f>'Source Figure V 1.3-2 '!$B$3</c:f>
              <c:strCache>
                <c:ptCount val="1"/>
                <c:pt idx="0">
                  <c:v>FPE </c:v>
                </c:pt>
              </c:strCache>
            </c:strRef>
          </c:tx>
          <c:spPr>
            <a:ln w="25400">
              <a:solidFill>
                <a:srgbClr val="0000FF"/>
              </a:solidFill>
              <a:prstDash val="sysDash"/>
            </a:ln>
          </c:spPr>
          <c:marker>
            <c:symbol val="none"/>
          </c:marker>
          <c:xVal>
            <c:numRef>
              <c:f>'Source Figure V 1.3-2 '!$B$5:$B$80</c:f>
              <c:numCache>
                <c:formatCode>0;[Red]0</c:formatCode>
                <c:ptCount val="76"/>
                <c:pt idx="0">
                  <c:v>0</c:v>
                </c:pt>
                <c:pt idx="1">
                  <c:v>-10</c:v>
                </c:pt>
                <c:pt idx="2">
                  <c:v>-29</c:v>
                </c:pt>
                <c:pt idx="3">
                  <c:v>-89</c:v>
                </c:pt>
                <c:pt idx="4">
                  <c:v>-718</c:v>
                </c:pt>
                <c:pt idx="5">
                  <c:v>-2305</c:v>
                </c:pt>
                <c:pt idx="6">
                  <c:v>-4527</c:v>
                </c:pt>
                <c:pt idx="7">
                  <c:v>-6375</c:v>
                </c:pt>
                <c:pt idx="8">
                  <c:v>-10473</c:v>
                </c:pt>
                <c:pt idx="9">
                  <c:v>-15223</c:v>
                </c:pt>
                <c:pt idx="10">
                  <c:v>-18452</c:v>
                </c:pt>
                <c:pt idx="11">
                  <c:v>-21010</c:v>
                </c:pt>
                <c:pt idx="12">
                  <c:v>-23141</c:v>
                </c:pt>
                <c:pt idx="13">
                  <c:v>-24049</c:v>
                </c:pt>
                <c:pt idx="14">
                  <c:v>-24528</c:v>
                </c:pt>
                <c:pt idx="15">
                  <c:v>-25674</c:v>
                </c:pt>
                <c:pt idx="16">
                  <c:v>-27213</c:v>
                </c:pt>
                <c:pt idx="17">
                  <c:v>-27935</c:v>
                </c:pt>
                <c:pt idx="18">
                  <c:v>-29386</c:v>
                </c:pt>
                <c:pt idx="19">
                  <c:v>-30800</c:v>
                </c:pt>
                <c:pt idx="20">
                  <c:v>-31730</c:v>
                </c:pt>
                <c:pt idx="21">
                  <c:v>-32822</c:v>
                </c:pt>
                <c:pt idx="22">
                  <c:v>-35175</c:v>
                </c:pt>
                <c:pt idx="23">
                  <c:v>-37653</c:v>
                </c:pt>
                <c:pt idx="24">
                  <c:v>-40282</c:v>
                </c:pt>
                <c:pt idx="25">
                  <c:v>-40324</c:v>
                </c:pt>
                <c:pt idx="26">
                  <c:v>-41205</c:v>
                </c:pt>
                <c:pt idx="27">
                  <c:v>-42647</c:v>
                </c:pt>
                <c:pt idx="28">
                  <c:v>-41568</c:v>
                </c:pt>
                <c:pt idx="29">
                  <c:v>-42032</c:v>
                </c:pt>
                <c:pt idx="30">
                  <c:v>-43509</c:v>
                </c:pt>
                <c:pt idx="31">
                  <c:v>-45117</c:v>
                </c:pt>
                <c:pt idx="32">
                  <c:v>-46109</c:v>
                </c:pt>
                <c:pt idx="33">
                  <c:v>-45351</c:v>
                </c:pt>
                <c:pt idx="34">
                  <c:v>-43673</c:v>
                </c:pt>
                <c:pt idx="35">
                  <c:v>-41607</c:v>
                </c:pt>
                <c:pt idx="36">
                  <c:v>-39256</c:v>
                </c:pt>
                <c:pt idx="37">
                  <c:v>-37837</c:v>
                </c:pt>
                <c:pt idx="38">
                  <c:v>-37151</c:v>
                </c:pt>
                <c:pt idx="39">
                  <c:v>-36307</c:v>
                </c:pt>
                <c:pt idx="40">
                  <c:v>-36458</c:v>
                </c:pt>
                <c:pt idx="41">
                  <c:v>-36111</c:v>
                </c:pt>
                <c:pt idx="42">
                  <c:v>-35067</c:v>
                </c:pt>
                <c:pt idx="43">
                  <c:v>-34512</c:v>
                </c:pt>
                <c:pt idx="44">
                  <c:v>-32262</c:v>
                </c:pt>
                <c:pt idx="45">
                  <c:v>-31067</c:v>
                </c:pt>
                <c:pt idx="46">
                  <c:v>-26300</c:v>
                </c:pt>
                <c:pt idx="47">
                  <c:v>-21994</c:v>
                </c:pt>
                <c:pt idx="48">
                  <c:v>-14298</c:v>
                </c:pt>
                <c:pt idx="49">
                  <c:v>-9307</c:v>
                </c:pt>
                <c:pt idx="50">
                  <c:v>-6434</c:v>
                </c:pt>
                <c:pt idx="51">
                  <c:v>-4094</c:v>
                </c:pt>
                <c:pt idx="52">
                  <c:v>-1292</c:v>
                </c:pt>
                <c:pt idx="53">
                  <c:v>-573</c:v>
                </c:pt>
                <c:pt idx="54">
                  <c:v>-261</c:v>
                </c:pt>
                <c:pt idx="55">
                  <c:v>-181</c:v>
                </c:pt>
                <c:pt idx="56">
                  <c:v>-128</c:v>
                </c:pt>
                <c:pt idx="57">
                  <c:v>-102</c:v>
                </c:pt>
                <c:pt idx="58">
                  <c:v>-74</c:v>
                </c:pt>
                <c:pt idx="59">
                  <c:v>-44</c:v>
                </c:pt>
                <c:pt idx="60">
                  <c:v>-26</c:v>
                </c:pt>
                <c:pt idx="61">
                  <c:v>-28</c:v>
                </c:pt>
                <c:pt idx="62">
                  <c:v>-10</c:v>
                </c:pt>
                <c:pt idx="63">
                  <c:v>-10</c:v>
                </c:pt>
                <c:pt idx="64">
                  <c:v>-6</c:v>
                </c:pt>
                <c:pt idx="65">
                  <c:v>-6</c:v>
                </c:pt>
                <c:pt idx="66">
                  <c:v>-3</c:v>
                </c:pt>
                <c:pt idx="67">
                  <c:v>-4</c:v>
                </c:pt>
                <c:pt idx="68">
                  <c:v>0</c:v>
                </c:pt>
                <c:pt idx="69">
                  <c:v>0</c:v>
                </c:pt>
                <c:pt idx="70">
                  <c:v>-2</c:v>
                </c:pt>
                <c:pt idx="71">
                  <c:v>-3</c:v>
                </c:pt>
                <c:pt idx="72">
                  <c:v>0</c:v>
                </c:pt>
                <c:pt idx="73">
                  <c:v>0</c:v>
                </c:pt>
                <c:pt idx="74">
                  <c:v>-1</c:v>
                </c:pt>
                <c:pt idx="75">
                  <c:v>-2</c:v>
                </c:pt>
              </c:numCache>
            </c:numRef>
          </c:xVal>
          <c:yVal>
            <c:numRef>
              <c:f>'Source Figure V 1.3-2 '!$A$5:$A$80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1"/>
          <c:order val="1"/>
          <c:tx>
            <c:strRef>
              <c:f>'Source Figure V 1.3-2 '!$C$3</c:f>
              <c:strCache>
                <c:ptCount val="1"/>
                <c:pt idx="0">
                  <c:v>FPE </c:v>
                </c:pt>
              </c:strCache>
            </c:strRef>
          </c:tx>
          <c:spPr>
            <a:ln w="25400">
              <a:solidFill>
                <a:srgbClr val="0000FF"/>
              </a:solidFill>
              <a:prstDash val="sysDash"/>
            </a:ln>
          </c:spPr>
          <c:marker>
            <c:symbol val="none"/>
          </c:marker>
          <c:xVal>
            <c:numRef>
              <c:f>'Source Figure V 1.3-2 '!$C$5:$C$80</c:f>
              <c:numCache>
                <c:formatCode>0;[Red]0</c:formatCode>
                <c:ptCount val="76"/>
                <c:pt idx="0">
                  <c:v>0</c:v>
                </c:pt>
                <c:pt idx="1">
                  <c:v>35</c:v>
                </c:pt>
                <c:pt idx="2">
                  <c:v>85</c:v>
                </c:pt>
                <c:pt idx="3">
                  <c:v>273</c:v>
                </c:pt>
                <c:pt idx="4">
                  <c:v>1984</c:v>
                </c:pt>
                <c:pt idx="5">
                  <c:v>5966</c:v>
                </c:pt>
                <c:pt idx="6">
                  <c:v>10713</c:v>
                </c:pt>
                <c:pt idx="7">
                  <c:v>14151</c:v>
                </c:pt>
                <c:pt idx="8">
                  <c:v>17713</c:v>
                </c:pt>
                <c:pt idx="9">
                  <c:v>20432</c:v>
                </c:pt>
                <c:pt idx="10">
                  <c:v>22054</c:v>
                </c:pt>
                <c:pt idx="11">
                  <c:v>22868</c:v>
                </c:pt>
                <c:pt idx="12">
                  <c:v>24132</c:v>
                </c:pt>
                <c:pt idx="13">
                  <c:v>23753</c:v>
                </c:pt>
                <c:pt idx="14">
                  <c:v>23274</c:v>
                </c:pt>
                <c:pt idx="15">
                  <c:v>22591</c:v>
                </c:pt>
                <c:pt idx="16">
                  <c:v>22626</c:v>
                </c:pt>
                <c:pt idx="17">
                  <c:v>22154</c:v>
                </c:pt>
                <c:pt idx="18">
                  <c:v>22090</c:v>
                </c:pt>
                <c:pt idx="19">
                  <c:v>22525</c:v>
                </c:pt>
                <c:pt idx="20">
                  <c:v>22522</c:v>
                </c:pt>
                <c:pt idx="21">
                  <c:v>23202</c:v>
                </c:pt>
                <c:pt idx="22">
                  <c:v>24891</c:v>
                </c:pt>
                <c:pt idx="23">
                  <c:v>26173</c:v>
                </c:pt>
                <c:pt idx="24">
                  <c:v>27339</c:v>
                </c:pt>
                <c:pt idx="25">
                  <c:v>27091</c:v>
                </c:pt>
                <c:pt idx="26">
                  <c:v>29551</c:v>
                </c:pt>
                <c:pt idx="27">
                  <c:v>30730</c:v>
                </c:pt>
                <c:pt idx="28">
                  <c:v>30272</c:v>
                </c:pt>
                <c:pt idx="29">
                  <c:v>31395</c:v>
                </c:pt>
                <c:pt idx="30">
                  <c:v>32851</c:v>
                </c:pt>
                <c:pt idx="31">
                  <c:v>33684</c:v>
                </c:pt>
                <c:pt idx="32">
                  <c:v>33675</c:v>
                </c:pt>
                <c:pt idx="33">
                  <c:v>33396</c:v>
                </c:pt>
                <c:pt idx="34">
                  <c:v>32274</c:v>
                </c:pt>
                <c:pt idx="35">
                  <c:v>30896</c:v>
                </c:pt>
                <c:pt idx="36">
                  <c:v>29476</c:v>
                </c:pt>
                <c:pt idx="37">
                  <c:v>28396</c:v>
                </c:pt>
                <c:pt idx="38">
                  <c:v>27440</c:v>
                </c:pt>
                <c:pt idx="39">
                  <c:v>26414</c:v>
                </c:pt>
                <c:pt idx="40">
                  <c:v>25823</c:v>
                </c:pt>
                <c:pt idx="41">
                  <c:v>24963</c:v>
                </c:pt>
                <c:pt idx="42">
                  <c:v>23616</c:v>
                </c:pt>
                <c:pt idx="43">
                  <c:v>23445</c:v>
                </c:pt>
                <c:pt idx="44">
                  <c:v>21653</c:v>
                </c:pt>
                <c:pt idx="45">
                  <c:v>20511</c:v>
                </c:pt>
                <c:pt idx="46">
                  <c:v>17328</c:v>
                </c:pt>
                <c:pt idx="47">
                  <c:v>14627</c:v>
                </c:pt>
                <c:pt idx="48">
                  <c:v>11022</c:v>
                </c:pt>
                <c:pt idx="49">
                  <c:v>7946</c:v>
                </c:pt>
                <c:pt idx="50">
                  <c:v>5714</c:v>
                </c:pt>
                <c:pt idx="51">
                  <c:v>3982</c:v>
                </c:pt>
                <c:pt idx="52">
                  <c:v>1583</c:v>
                </c:pt>
                <c:pt idx="53">
                  <c:v>874</c:v>
                </c:pt>
                <c:pt idx="54">
                  <c:v>504</c:v>
                </c:pt>
                <c:pt idx="55">
                  <c:v>349</c:v>
                </c:pt>
                <c:pt idx="56">
                  <c:v>266</c:v>
                </c:pt>
                <c:pt idx="57">
                  <c:v>245</c:v>
                </c:pt>
                <c:pt idx="58">
                  <c:v>209</c:v>
                </c:pt>
                <c:pt idx="59">
                  <c:v>121</c:v>
                </c:pt>
                <c:pt idx="60">
                  <c:v>107</c:v>
                </c:pt>
                <c:pt idx="61">
                  <c:v>65</c:v>
                </c:pt>
                <c:pt idx="62">
                  <c:v>46</c:v>
                </c:pt>
                <c:pt idx="63">
                  <c:v>33</c:v>
                </c:pt>
                <c:pt idx="64">
                  <c:v>38</c:v>
                </c:pt>
                <c:pt idx="65">
                  <c:v>23</c:v>
                </c:pt>
                <c:pt idx="66">
                  <c:v>19</c:v>
                </c:pt>
                <c:pt idx="67">
                  <c:v>7</c:v>
                </c:pt>
                <c:pt idx="68">
                  <c:v>17</c:v>
                </c:pt>
                <c:pt idx="69">
                  <c:v>15</c:v>
                </c:pt>
                <c:pt idx="70">
                  <c:v>9</c:v>
                </c:pt>
                <c:pt idx="71">
                  <c:v>11</c:v>
                </c:pt>
                <c:pt idx="72">
                  <c:v>9</c:v>
                </c:pt>
                <c:pt idx="73">
                  <c:v>9</c:v>
                </c:pt>
                <c:pt idx="74">
                  <c:v>9</c:v>
                </c:pt>
                <c:pt idx="75">
                  <c:v>41</c:v>
                </c:pt>
              </c:numCache>
            </c:numRef>
          </c:xVal>
          <c:yVal>
            <c:numRef>
              <c:f>'Source Figure V 1.3-2 '!$A$5:$A$80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2"/>
          <c:order val="2"/>
          <c:tx>
            <c:strRef>
              <c:f>'Source Figure V 1.3-2 '!$D$3</c:f>
              <c:strCache>
                <c:ptCount val="1"/>
                <c:pt idx="0">
                  <c:v>FPH </c:v>
                </c:pt>
              </c:strCache>
            </c:strRef>
          </c:tx>
          <c:spPr>
            <a:ln w="38100">
              <a:solidFill>
                <a:srgbClr val="008000"/>
              </a:solidFill>
              <a:prstDash val="solid"/>
            </a:ln>
          </c:spPr>
          <c:marker>
            <c:symbol val="none"/>
          </c:marker>
          <c:xVal>
            <c:numRef>
              <c:f>'Source Figure V 1.3-2 '!$D$5:$D$80</c:f>
              <c:numCache>
                <c:formatCode>0;[Red]0</c:formatCode>
                <c:ptCount val="76"/>
                <c:pt idx="0">
                  <c:v>0</c:v>
                </c:pt>
                <c:pt idx="1">
                  <c:v>-1</c:v>
                </c:pt>
                <c:pt idx="2">
                  <c:v>-3</c:v>
                </c:pt>
                <c:pt idx="3">
                  <c:v>-16</c:v>
                </c:pt>
                <c:pt idx="4">
                  <c:v>-753</c:v>
                </c:pt>
                <c:pt idx="5">
                  <c:v>-2095</c:v>
                </c:pt>
                <c:pt idx="6">
                  <c:v>-3455</c:v>
                </c:pt>
                <c:pt idx="7">
                  <c:v>-6165</c:v>
                </c:pt>
                <c:pt idx="8">
                  <c:v>-10390</c:v>
                </c:pt>
                <c:pt idx="9">
                  <c:v>-13705</c:v>
                </c:pt>
                <c:pt idx="10">
                  <c:v>-17308</c:v>
                </c:pt>
                <c:pt idx="11">
                  <c:v>-20341</c:v>
                </c:pt>
                <c:pt idx="12">
                  <c:v>-22418</c:v>
                </c:pt>
                <c:pt idx="13">
                  <c:v>-23609</c:v>
                </c:pt>
                <c:pt idx="14">
                  <c:v>-23764</c:v>
                </c:pt>
                <c:pt idx="15">
                  <c:v>-24345</c:v>
                </c:pt>
                <c:pt idx="16">
                  <c:v>-24696</c:v>
                </c:pt>
                <c:pt idx="17">
                  <c:v>-24675</c:v>
                </c:pt>
                <c:pt idx="18">
                  <c:v>-24923</c:v>
                </c:pt>
                <c:pt idx="19">
                  <c:v>-24494</c:v>
                </c:pt>
                <c:pt idx="20">
                  <c:v>-23776</c:v>
                </c:pt>
                <c:pt idx="21">
                  <c:v>-23410</c:v>
                </c:pt>
                <c:pt idx="22">
                  <c:v>-25135</c:v>
                </c:pt>
                <c:pt idx="23">
                  <c:v>-25110</c:v>
                </c:pt>
                <c:pt idx="24">
                  <c:v>-24900</c:v>
                </c:pt>
                <c:pt idx="25">
                  <c:v>-23543</c:v>
                </c:pt>
                <c:pt idx="26">
                  <c:v>-22399</c:v>
                </c:pt>
                <c:pt idx="27">
                  <c:v>-22021</c:v>
                </c:pt>
                <c:pt idx="28">
                  <c:v>-21588</c:v>
                </c:pt>
                <c:pt idx="29">
                  <c:v>-22161</c:v>
                </c:pt>
                <c:pt idx="30">
                  <c:v>-23572</c:v>
                </c:pt>
                <c:pt idx="31">
                  <c:v>-25155</c:v>
                </c:pt>
                <c:pt idx="32">
                  <c:v>-26252</c:v>
                </c:pt>
                <c:pt idx="33">
                  <c:v>-26382</c:v>
                </c:pt>
                <c:pt idx="34">
                  <c:v>-25467</c:v>
                </c:pt>
                <c:pt idx="35">
                  <c:v>-25089</c:v>
                </c:pt>
                <c:pt idx="36">
                  <c:v>-24817</c:v>
                </c:pt>
                <c:pt idx="37">
                  <c:v>-24129</c:v>
                </c:pt>
                <c:pt idx="38">
                  <c:v>-24821</c:v>
                </c:pt>
                <c:pt idx="39">
                  <c:v>-24260</c:v>
                </c:pt>
                <c:pt idx="40">
                  <c:v>-24612</c:v>
                </c:pt>
                <c:pt idx="41">
                  <c:v>-24344</c:v>
                </c:pt>
                <c:pt idx="42">
                  <c:v>-23570</c:v>
                </c:pt>
                <c:pt idx="43">
                  <c:v>-21478</c:v>
                </c:pt>
                <c:pt idx="44">
                  <c:v>-18994</c:v>
                </c:pt>
                <c:pt idx="45">
                  <c:v>-16923</c:v>
                </c:pt>
                <c:pt idx="46">
                  <c:v>-13319</c:v>
                </c:pt>
                <c:pt idx="47">
                  <c:v>-9739</c:v>
                </c:pt>
                <c:pt idx="48">
                  <c:v>-5525</c:v>
                </c:pt>
                <c:pt idx="49">
                  <c:v>-3603</c:v>
                </c:pt>
                <c:pt idx="50">
                  <c:v>-2235</c:v>
                </c:pt>
                <c:pt idx="51">
                  <c:v>-1457</c:v>
                </c:pt>
                <c:pt idx="52">
                  <c:v>-669</c:v>
                </c:pt>
                <c:pt idx="53">
                  <c:v>-373</c:v>
                </c:pt>
                <c:pt idx="54">
                  <c:v>-240</c:v>
                </c:pt>
                <c:pt idx="55">
                  <c:v>-155</c:v>
                </c:pt>
                <c:pt idx="56">
                  <c:v>-111</c:v>
                </c:pt>
                <c:pt idx="57">
                  <c:v>-83</c:v>
                </c:pt>
                <c:pt idx="58">
                  <c:v>-38</c:v>
                </c:pt>
                <c:pt idx="59">
                  <c:v>-19</c:v>
                </c:pt>
                <c:pt idx="60">
                  <c:v>-11</c:v>
                </c:pt>
                <c:pt idx="61">
                  <c:v>-9</c:v>
                </c:pt>
                <c:pt idx="62">
                  <c:v>-7</c:v>
                </c:pt>
                <c:pt idx="63">
                  <c:v>-1</c:v>
                </c:pt>
                <c:pt idx="64">
                  <c:v>-4</c:v>
                </c:pt>
                <c:pt idx="65">
                  <c:v>-2</c:v>
                </c:pt>
                <c:pt idx="66">
                  <c:v>-2</c:v>
                </c:pt>
                <c:pt idx="67">
                  <c:v>-2</c:v>
                </c:pt>
                <c:pt idx="68">
                  <c:v>-1</c:v>
                </c:pt>
                <c:pt idx="69">
                  <c:v>-1</c:v>
                </c:pt>
                <c:pt idx="70">
                  <c:v>0</c:v>
                </c:pt>
                <c:pt idx="71">
                  <c:v>0</c:v>
                </c:pt>
                <c:pt idx="72">
                  <c:v>0</c:v>
                </c:pt>
                <c:pt idx="73">
                  <c:v>-1</c:v>
                </c:pt>
                <c:pt idx="74">
                  <c:v>0</c:v>
                </c:pt>
                <c:pt idx="75">
                  <c:v>-4</c:v>
                </c:pt>
              </c:numCache>
            </c:numRef>
          </c:xVal>
          <c:yVal>
            <c:numRef>
              <c:f>'Source Figure V 1.3-2 '!$A$5:$A$80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3"/>
          <c:order val="3"/>
          <c:tx>
            <c:strRef>
              <c:f>'Source Figure V 1.3-2 '!$F$3</c:f>
              <c:strCache>
                <c:ptCount val="1"/>
                <c:pt idx="0">
                  <c:v>FPT </c:v>
                </c:pt>
              </c:strCache>
            </c:strRef>
          </c:tx>
          <c:spPr>
            <a:ln w="12700">
              <a:solidFill>
                <a:srgbClr val="FF0000"/>
              </a:solidFill>
              <a:prstDash val="solid"/>
            </a:ln>
          </c:spPr>
          <c:marker>
            <c:symbol val="none"/>
          </c:marker>
          <c:xVal>
            <c:numRef>
              <c:f>'Source Figure V 1.3-2 '!$F$5:$F$80</c:f>
              <c:numCache>
                <c:formatCode>0;[Red]0</c:formatCode>
                <c:ptCount val="76"/>
                <c:pt idx="0">
                  <c:v>-3</c:v>
                </c:pt>
                <c:pt idx="1">
                  <c:v>-43</c:v>
                </c:pt>
                <c:pt idx="2">
                  <c:v>-158</c:v>
                </c:pt>
                <c:pt idx="3">
                  <c:v>-343</c:v>
                </c:pt>
                <c:pt idx="4">
                  <c:v>-1498</c:v>
                </c:pt>
                <c:pt idx="5">
                  <c:v>-3521</c:v>
                </c:pt>
                <c:pt idx="6">
                  <c:v>-5100</c:v>
                </c:pt>
                <c:pt idx="7">
                  <c:v>-6276</c:v>
                </c:pt>
                <c:pt idx="8">
                  <c:v>-7794</c:v>
                </c:pt>
                <c:pt idx="9">
                  <c:v>-9066</c:v>
                </c:pt>
                <c:pt idx="10">
                  <c:v>-10591</c:v>
                </c:pt>
                <c:pt idx="11">
                  <c:v>-11476</c:v>
                </c:pt>
                <c:pt idx="12">
                  <c:v>-13263</c:v>
                </c:pt>
                <c:pt idx="13">
                  <c:v>-14494</c:v>
                </c:pt>
                <c:pt idx="14">
                  <c:v>-15676</c:v>
                </c:pt>
                <c:pt idx="15">
                  <c:v>-17090</c:v>
                </c:pt>
                <c:pt idx="16">
                  <c:v>-18042</c:v>
                </c:pt>
                <c:pt idx="17">
                  <c:v>-18738</c:v>
                </c:pt>
                <c:pt idx="18">
                  <c:v>-19907</c:v>
                </c:pt>
                <c:pt idx="19">
                  <c:v>-20658</c:v>
                </c:pt>
                <c:pt idx="20">
                  <c:v>-21235</c:v>
                </c:pt>
                <c:pt idx="21">
                  <c:v>-21978</c:v>
                </c:pt>
                <c:pt idx="22">
                  <c:v>-24420</c:v>
                </c:pt>
                <c:pt idx="23">
                  <c:v>-25609</c:v>
                </c:pt>
                <c:pt idx="24">
                  <c:v>-27152</c:v>
                </c:pt>
                <c:pt idx="25">
                  <c:v>-26782</c:v>
                </c:pt>
                <c:pt idx="26">
                  <c:v>-26981</c:v>
                </c:pt>
                <c:pt idx="27">
                  <c:v>-28265</c:v>
                </c:pt>
                <c:pt idx="28">
                  <c:v>-28823</c:v>
                </c:pt>
                <c:pt idx="29">
                  <c:v>-30434</c:v>
                </c:pt>
                <c:pt idx="30">
                  <c:v>-33788</c:v>
                </c:pt>
                <c:pt idx="31">
                  <c:v>-36873</c:v>
                </c:pt>
                <c:pt idx="32">
                  <c:v>-38315</c:v>
                </c:pt>
                <c:pt idx="33">
                  <c:v>-38947</c:v>
                </c:pt>
                <c:pt idx="34">
                  <c:v>-38550</c:v>
                </c:pt>
                <c:pt idx="35">
                  <c:v>-38685</c:v>
                </c:pt>
                <c:pt idx="36">
                  <c:v>-38679</c:v>
                </c:pt>
                <c:pt idx="37">
                  <c:v>-39413</c:v>
                </c:pt>
                <c:pt idx="38">
                  <c:v>-41008</c:v>
                </c:pt>
                <c:pt idx="39">
                  <c:v>-41618</c:v>
                </c:pt>
                <c:pt idx="40">
                  <c:v>-42569</c:v>
                </c:pt>
                <c:pt idx="41">
                  <c:v>-41317</c:v>
                </c:pt>
                <c:pt idx="42">
                  <c:v>-38814</c:v>
                </c:pt>
                <c:pt idx="43">
                  <c:v>-38373</c:v>
                </c:pt>
                <c:pt idx="44">
                  <c:v>-36504</c:v>
                </c:pt>
                <c:pt idx="45">
                  <c:v>-35557</c:v>
                </c:pt>
                <c:pt idx="46">
                  <c:v>-30847</c:v>
                </c:pt>
                <c:pt idx="47">
                  <c:v>-26131</c:v>
                </c:pt>
                <c:pt idx="48">
                  <c:v>-16121</c:v>
                </c:pt>
                <c:pt idx="49">
                  <c:v>-10076</c:v>
                </c:pt>
                <c:pt idx="50">
                  <c:v>-7231</c:v>
                </c:pt>
                <c:pt idx="51">
                  <c:v>-5060</c:v>
                </c:pt>
                <c:pt idx="52">
                  <c:v>-1794</c:v>
                </c:pt>
                <c:pt idx="53">
                  <c:v>-874</c:v>
                </c:pt>
                <c:pt idx="54">
                  <c:v>-466</c:v>
                </c:pt>
                <c:pt idx="55">
                  <c:v>-342</c:v>
                </c:pt>
                <c:pt idx="56">
                  <c:v>-223</c:v>
                </c:pt>
                <c:pt idx="57">
                  <c:v>-164</c:v>
                </c:pt>
                <c:pt idx="58">
                  <c:v>-102</c:v>
                </c:pt>
                <c:pt idx="59">
                  <c:v>-66</c:v>
                </c:pt>
                <c:pt idx="60">
                  <c:v>-40</c:v>
                </c:pt>
                <c:pt idx="61">
                  <c:v>-26</c:v>
                </c:pt>
                <c:pt idx="62">
                  <c:v>-14</c:v>
                </c:pt>
                <c:pt idx="63">
                  <c:v>-8</c:v>
                </c:pt>
                <c:pt idx="64">
                  <c:v>-6</c:v>
                </c:pt>
                <c:pt idx="65">
                  <c:v>-3</c:v>
                </c:pt>
                <c:pt idx="66">
                  <c:v>-3</c:v>
                </c:pt>
                <c:pt idx="67">
                  <c:v>-1</c:v>
                </c:pt>
                <c:pt idx="68">
                  <c:v>0</c:v>
                </c:pt>
                <c:pt idx="69">
                  <c:v>-7</c:v>
                </c:pt>
                <c:pt idx="70">
                  <c:v>-3</c:v>
                </c:pt>
                <c:pt idx="71">
                  <c:v>-5</c:v>
                </c:pt>
                <c:pt idx="72">
                  <c:v>-1</c:v>
                </c:pt>
                <c:pt idx="73">
                  <c:v>-3</c:v>
                </c:pt>
                <c:pt idx="74">
                  <c:v>-4</c:v>
                </c:pt>
                <c:pt idx="75">
                  <c:v>-53</c:v>
                </c:pt>
              </c:numCache>
            </c:numRef>
          </c:xVal>
          <c:yVal>
            <c:numRef>
              <c:f>'Source Figure V 1.3-2 '!$A$5:$A$80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4"/>
          <c:order val="4"/>
          <c:tx>
            <c:strRef>
              <c:f>'Source Figure V 1.3-2 '!$G$3</c:f>
              <c:strCache>
                <c:ptCount val="1"/>
                <c:pt idx="0">
                  <c:v>FPT </c:v>
                </c:pt>
              </c:strCache>
            </c:strRef>
          </c:tx>
          <c:spPr>
            <a:ln w="12700">
              <a:solidFill>
                <a:srgbClr val="FF0000"/>
              </a:solidFill>
              <a:prstDash val="solid"/>
            </a:ln>
          </c:spPr>
          <c:marker>
            <c:symbol val="none"/>
          </c:marker>
          <c:xVal>
            <c:numRef>
              <c:f>'Source Figure V 1.3-2 '!$G$5:$G$80</c:f>
              <c:numCache>
                <c:formatCode>0;[Red]0</c:formatCode>
                <c:ptCount val="76"/>
                <c:pt idx="0">
                  <c:v>0</c:v>
                </c:pt>
                <c:pt idx="1">
                  <c:v>71</c:v>
                </c:pt>
                <c:pt idx="2">
                  <c:v>302</c:v>
                </c:pt>
                <c:pt idx="3">
                  <c:v>559</c:v>
                </c:pt>
                <c:pt idx="4">
                  <c:v>1401</c:v>
                </c:pt>
                <c:pt idx="5">
                  <c:v>2481</c:v>
                </c:pt>
                <c:pt idx="6">
                  <c:v>3279</c:v>
                </c:pt>
                <c:pt idx="7">
                  <c:v>4016</c:v>
                </c:pt>
                <c:pt idx="8">
                  <c:v>5054</c:v>
                </c:pt>
                <c:pt idx="9">
                  <c:v>5951</c:v>
                </c:pt>
                <c:pt idx="10">
                  <c:v>6612</c:v>
                </c:pt>
                <c:pt idx="11">
                  <c:v>7730</c:v>
                </c:pt>
                <c:pt idx="12">
                  <c:v>8588</c:v>
                </c:pt>
                <c:pt idx="13">
                  <c:v>9768</c:v>
                </c:pt>
                <c:pt idx="14">
                  <c:v>10357</c:v>
                </c:pt>
                <c:pt idx="15">
                  <c:v>11241</c:v>
                </c:pt>
                <c:pt idx="16">
                  <c:v>11881</c:v>
                </c:pt>
                <c:pt idx="17">
                  <c:v>12295</c:v>
                </c:pt>
                <c:pt idx="18">
                  <c:v>12617</c:v>
                </c:pt>
                <c:pt idx="19">
                  <c:v>13306</c:v>
                </c:pt>
                <c:pt idx="20">
                  <c:v>13531</c:v>
                </c:pt>
                <c:pt idx="21">
                  <c:v>14097</c:v>
                </c:pt>
                <c:pt idx="22">
                  <c:v>15697</c:v>
                </c:pt>
                <c:pt idx="23">
                  <c:v>16612</c:v>
                </c:pt>
                <c:pt idx="24">
                  <c:v>17126</c:v>
                </c:pt>
                <c:pt idx="25">
                  <c:v>17083</c:v>
                </c:pt>
                <c:pt idx="26">
                  <c:v>17516</c:v>
                </c:pt>
                <c:pt idx="27">
                  <c:v>18665</c:v>
                </c:pt>
                <c:pt idx="28">
                  <c:v>18775</c:v>
                </c:pt>
                <c:pt idx="29">
                  <c:v>20300</c:v>
                </c:pt>
                <c:pt idx="30">
                  <c:v>22583</c:v>
                </c:pt>
                <c:pt idx="31">
                  <c:v>24590</c:v>
                </c:pt>
                <c:pt idx="32">
                  <c:v>25153</c:v>
                </c:pt>
                <c:pt idx="33">
                  <c:v>24975</c:v>
                </c:pt>
                <c:pt idx="34">
                  <c:v>24624</c:v>
                </c:pt>
                <c:pt idx="35">
                  <c:v>24065</c:v>
                </c:pt>
                <c:pt idx="36">
                  <c:v>24001</c:v>
                </c:pt>
                <c:pt idx="37">
                  <c:v>24153</c:v>
                </c:pt>
                <c:pt idx="38">
                  <c:v>25116</c:v>
                </c:pt>
                <c:pt idx="39">
                  <c:v>25720</c:v>
                </c:pt>
                <c:pt idx="40">
                  <c:v>26320</c:v>
                </c:pt>
                <c:pt idx="41">
                  <c:v>25902</c:v>
                </c:pt>
                <c:pt idx="42">
                  <c:v>24812</c:v>
                </c:pt>
                <c:pt idx="43">
                  <c:v>24709</c:v>
                </c:pt>
                <c:pt idx="44">
                  <c:v>23972</c:v>
                </c:pt>
                <c:pt idx="45">
                  <c:v>22726</c:v>
                </c:pt>
                <c:pt idx="46">
                  <c:v>16826</c:v>
                </c:pt>
                <c:pt idx="47">
                  <c:v>12157</c:v>
                </c:pt>
                <c:pt idx="48">
                  <c:v>7872</c:v>
                </c:pt>
                <c:pt idx="49">
                  <c:v>5253</c:v>
                </c:pt>
                <c:pt idx="50">
                  <c:v>3766</c:v>
                </c:pt>
                <c:pt idx="51">
                  <c:v>2636</c:v>
                </c:pt>
                <c:pt idx="52">
                  <c:v>852</c:v>
                </c:pt>
                <c:pt idx="53">
                  <c:v>441</c:v>
                </c:pt>
                <c:pt idx="54">
                  <c:v>281</c:v>
                </c:pt>
                <c:pt idx="55">
                  <c:v>221</c:v>
                </c:pt>
                <c:pt idx="56">
                  <c:v>169</c:v>
                </c:pt>
                <c:pt idx="57">
                  <c:v>123</c:v>
                </c:pt>
                <c:pt idx="58">
                  <c:v>117</c:v>
                </c:pt>
                <c:pt idx="59">
                  <c:v>77</c:v>
                </c:pt>
                <c:pt idx="60">
                  <c:v>49</c:v>
                </c:pt>
                <c:pt idx="61">
                  <c:v>42</c:v>
                </c:pt>
                <c:pt idx="62">
                  <c:v>28</c:v>
                </c:pt>
                <c:pt idx="63">
                  <c:v>16</c:v>
                </c:pt>
                <c:pt idx="64">
                  <c:v>12</c:v>
                </c:pt>
                <c:pt idx="65">
                  <c:v>7</c:v>
                </c:pt>
                <c:pt idx="66">
                  <c:v>4</c:v>
                </c:pt>
                <c:pt idx="67">
                  <c:v>5</c:v>
                </c:pt>
                <c:pt idx="68">
                  <c:v>5</c:v>
                </c:pt>
                <c:pt idx="69">
                  <c:v>0</c:v>
                </c:pt>
                <c:pt idx="70">
                  <c:v>3</c:v>
                </c:pt>
                <c:pt idx="71">
                  <c:v>2</c:v>
                </c:pt>
                <c:pt idx="72">
                  <c:v>3</c:v>
                </c:pt>
                <c:pt idx="73">
                  <c:v>0</c:v>
                </c:pt>
                <c:pt idx="74">
                  <c:v>4</c:v>
                </c:pt>
                <c:pt idx="75">
                  <c:v>12</c:v>
                </c:pt>
              </c:numCache>
            </c:numRef>
          </c:xVal>
          <c:yVal>
            <c:numRef>
              <c:f>'Source Figure V 1.3-2 '!$A$5:$A$80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5"/>
          <c:order val="5"/>
          <c:tx>
            <c:strRef>
              <c:f>'Source Figure V 1.3-2 '!$E$3</c:f>
              <c:strCache>
                <c:ptCount val="1"/>
                <c:pt idx="0">
                  <c:v>FPH </c:v>
                </c:pt>
              </c:strCache>
            </c:strRef>
          </c:tx>
          <c:spPr>
            <a:ln w="38100">
              <a:solidFill>
                <a:srgbClr val="008000"/>
              </a:solidFill>
              <a:prstDash val="solid"/>
            </a:ln>
          </c:spPr>
          <c:marker>
            <c:symbol val="none"/>
          </c:marker>
          <c:xVal>
            <c:numRef>
              <c:f>'Source Figure V 1.3-2 '!$E$5:$E$80</c:f>
              <c:numCache>
                <c:formatCode>0;[Red]0</c:formatCode>
                <c:ptCount val="76"/>
                <c:pt idx="0">
                  <c:v>0</c:v>
                </c:pt>
                <c:pt idx="1">
                  <c:v>0</c:v>
                </c:pt>
                <c:pt idx="2">
                  <c:v>4</c:v>
                </c:pt>
                <c:pt idx="3">
                  <c:v>11</c:v>
                </c:pt>
                <c:pt idx="4">
                  <c:v>202</c:v>
                </c:pt>
                <c:pt idx="5">
                  <c:v>496</c:v>
                </c:pt>
                <c:pt idx="6">
                  <c:v>754</c:v>
                </c:pt>
                <c:pt idx="7">
                  <c:v>1228</c:v>
                </c:pt>
                <c:pt idx="8">
                  <c:v>1839</c:v>
                </c:pt>
                <c:pt idx="9">
                  <c:v>2583</c:v>
                </c:pt>
                <c:pt idx="10">
                  <c:v>4208</c:v>
                </c:pt>
                <c:pt idx="11">
                  <c:v>5616</c:v>
                </c:pt>
                <c:pt idx="12">
                  <c:v>6829</c:v>
                </c:pt>
                <c:pt idx="13">
                  <c:v>6841</c:v>
                </c:pt>
                <c:pt idx="14">
                  <c:v>6703</c:v>
                </c:pt>
                <c:pt idx="15">
                  <c:v>6862</c:v>
                </c:pt>
                <c:pt idx="16">
                  <c:v>6536</c:v>
                </c:pt>
                <c:pt idx="17">
                  <c:v>6339</c:v>
                </c:pt>
                <c:pt idx="18">
                  <c:v>6224</c:v>
                </c:pt>
                <c:pt idx="19">
                  <c:v>5964</c:v>
                </c:pt>
                <c:pt idx="20">
                  <c:v>5597</c:v>
                </c:pt>
                <c:pt idx="21">
                  <c:v>5711</c:v>
                </c:pt>
                <c:pt idx="22">
                  <c:v>6079</c:v>
                </c:pt>
                <c:pt idx="23">
                  <c:v>6168</c:v>
                </c:pt>
                <c:pt idx="24">
                  <c:v>6150</c:v>
                </c:pt>
                <c:pt idx="25">
                  <c:v>5888</c:v>
                </c:pt>
                <c:pt idx="26">
                  <c:v>5836</c:v>
                </c:pt>
                <c:pt idx="27">
                  <c:v>5929</c:v>
                </c:pt>
                <c:pt idx="28">
                  <c:v>5666</c:v>
                </c:pt>
                <c:pt idx="29">
                  <c:v>6090</c:v>
                </c:pt>
                <c:pt idx="30">
                  <c:v>6517</c:v>
                </c:pt>
                <c:pt idx="31">
                  <c:v>6893</c:v>
                </c:pt>
                <c:pt idx="32">
                  <c:v>6898</c:v>
                </c:pt>
                <c:pt idx="33">
                  <c:v>6991</c:v>
                </c:pt>
                <c:pt idx="34">
                  <c:v>6769</c:v>
                </c:pt>
                <c:pt idx="35">
                  <c:v>6746</c:v>
                </c:pt>
                <c:pt idx="36">
                  <c:v>6778</c:v>
                </c:pt>
                <c:pt idx="37">
                  <c:v>6646</c:v>
                </c:pt>
                <c:pt idx="38">
                  <c:v>7031</c:v>
                </c:pt>
                <c:pt idx="39">
                  <c:v>7060</c:v>
                </c:pt>
                <c:pt idx="40">
                  <c:v>7104</c:v>
                </c:pt>
                <c:pt idx="41">
                  <c:v>7383</c:v>
                </c:pt>
                <c:pt idx="42">
                  <c:v>7124</c:v>
                </c:pt>
                <c:pt idx="43">
                  <c:v>7167</c:v>
                </c:pt>
                <c:pt idx="44">
                  <c:v>6728</c:v>
                </c:pt>
                <c:pt idx="45">
                  <c:v>6435</c:v>
                </c:pt>
                <c:pt idx="46">
                  <c:v>5246</c:v>
                </c:pt>
                <c:pt idx="47">
                  <c:v>4068</c:v>
                </c:pt>
                <c:pt idx="48">
                  <c:v>2991</c:v>
                </c:pt>
                <c:pt idx="49">
                  <c:v>2315</c:v>
                </c:pt>
                <c:pt idx="50">
                  <c:v>1801</c:v>
                </c:pt>
                <c:pt idx="51">
                  <c:v>1425</c:v>
                </c:pt>
                <c:pt idx="52">
                  <c:v>857</c:v>
                </c:pt>
                <c:pt idx="53">
                  <c:v>603</c:v>
                </c:pt>
                <c:pt idx="54">
                  <c:v>478</c:v>
                </c:pt>
                <c:pt idx="55">
                  <c:v>469</c:v>
                </c:pt>
                <c:pt idx="56">
                  <c:v>369</c:v>
                </c:pt>
                <c:pt idx="57">
                  <c:v>290</c:v>
                </c:pt>
                <c:pt idx="58">
                  <c:v>144</c:v>
                </c:pt>
                <c:pt idx="59">
                  <c:v>73</c:v>
                </c:pt>
                <c:pt idx="60">
                  <c:v>56</c:v>
                </c:pt>
                <c:pt idx="61">
                  <c:v>29</c:v>
                </c:pt>
                <c:pt idx="62">
                  <c:v>33</c:v>
                </c:pt>
                <c:pt idx="63">
                  <c:v>15</c:v>
                </c:pt>
                <c:pt idx="64">
                  <c:v>15</c:v>
                </c:pt>
                <c:pt idx="65">
                  <c:v>11</c:v>
                </c:pt>
                <c:pt idx="66">
                  <c:v>6</c:v>
                </c:pt>
                <c:pt idx="67">
                  <c:v>9</c:v>
                </c:pt>
                <c:pt idx="68">
                  <c:v>3</c:v>
                </c:pt>
                <c:pt idx="69">
                  <c:v>3</c:v>
                </c:pt>
                <c:pt idx="70">
                  <c:v>3</c:v>
                </c:pt>
                <c:pt idx="71">
                  <c:v>2</c:v>
                </c:pt>
                <c:pt idx="72">
                  <c:v>0</c:v>
                </c:pt>
                <c:pt idx="73">
                  <c:v>0</c:v>
                </c:pt>
                <c:pt idx="74">
                  <c:v>3</c:v>
                </c:pt>
                <c:pt idx="75">
                  <c:v>2</c:v>
                </c:pt>
              </c:numCache>
            </c:numRef>
          </c:xVal>
          <c:yVal>
            <c:numRef>
              <c:f>'Source Figure V 1.3-2 '!$A$5:$A$80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dLbls>
          <c:showLegendKey val="0"/>
          <c:showVal val="0"/>
          <c:showCatName val="0"/>
          <c:showSerName val="0"/>
          <c:showPercent val="0"/>
          <c:showBubbleSize val="0"/>
        </c:dLbls>
        <c:axId val="326022352"/>
        <c:axId val="480472568"/>
      </c:scatterChart>
      <c:valAx>
        <c:axId val="326022352"/>
        <c:scaling>
          <c:orientation val="minMax"/>
          <c:max val="50000"/>
        </c:scaling>
        <c:delete val="0"/>
        <c:axPos val="b"/>
        <c:numFmt formatCode="#,##0;[Red]#,##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80472568"/>
        <c:crosses val="autoZero"/>
        <c:crossBetween val="midCat"/>
      </c:valAx>
      <c:valAx>
        <c:axId val="480472568"/>
        <c:scaling>
          <c:orientation val="minMax"/>
          <c:max val="70"/>
          <c:min val="15"/>
        </c:scaling>
        <c:delete val="0"/>
        <c:axPos val="l"/>
        <c:majorGridlines>
          <c:spPr>
            <a:ln w="3175">
              <a:solidFill>
                <a:srgbClr val="C0C0C0"/>
              </a:solidFill>
              <a:prstDash val="sysDash"/>
            </a:ln>
          </c:spPr>
        </c:majorGridlines>
        <c:title>
          <c:tx>
            <c:rich>
              <a:bodyPr rot="0" vert="horz"/>
              <a:lstStyle/>
              <a:p>
                <a:pPr>
                  <a:defRPr sz="800" b="0" i="0" u="none" strike="noStrike" baseline="0">
                    <a:solidFill>
                      <a:srgbClr val="000000"/>
                    </a:solidFill>
                    <a:latin typeface="Arial"/>
                    <a:ea typeface="Arial"/>
                    <a:cs typeface="Arial"/>
                  </a:defRPr>
                </a:pPr>
                <a:r>
                  <a:rPr lang="fr-FR"/>
                  <a:t>Âges</a:t>
                </a:r>
              </a:p>
            </c:rich>
          </c:tx>
          <c:layout>
            <c:manualLayout>
              <c:xMode val="edge"/>
              <c:yMode val="edge"/>
              <c:x val="1.1022927689594356E-2"/>
              <c:y val="1.9723865877712033E-3"/>
            </c:manualLayout>
          </c:layout>
          <c:overlay val="0"/>
          <c:spPr>
            <a:noFill/>
            <a:ln w="25400">
              <a:noFill/>
            </a:ln>
          </c:spPr>
        </c:title>
        <c:numFmt formatCode="#\ ##0;[Red]#\ ##0" sourceLinked="1"/>
        <c:majorTickMark val="out"/>
        <c:minorTickMark val="out"/>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26022352"/>
        <c:crosses val="autoZero"/>
        <c:crossBetween val="midCat"/>
        <c:majorUnit val="5"/>
        <c:minorUnit val="1"/>
      </c:valAx>
      <c:spPr>
        <a:noFill/>
        <a:ln w="3175">
          <a:solidFill>
            <a:srgbClr val="000000"/>
          </a:solidFill>
          <a:prstDash val="solid"/>
        </a:ln>
      </c:spPr>
    </c:plotArea>
    <c:legend>
      <c:legendPos val="r"/>
      <c:legendEntry>
        <c:idx val="0"/>
        <c:delete val="1"/>
      </c:legendEntry>
      <c:legendEntry>
        <c:idx val="2"/>
        <c:delete val="1"/>
      </c:legendEntry>
      <c:legendEntry>
        <c:idx val="4"/>
        <c:delete val="1"/>
      </c:legendEntry>
      <c:layout>
        <c:manualLayout>
          <c:xMode val="edge"/>
          <c:yMode val="edge"/>
          <c:x val="0.68386326709161349"/>
          <c:y val="0.10650887573964497"/>
          <c:w val="0.12566151453290564"/>
          <c:h val="0.16568047337278108"/>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662939</xdr:colOff>
      <xdr:row>23</xdr:row>
      <xdr:rowOff>60960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733425</xdr:colOff>
      <xdr:row>20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1</xdr:row>
      <xdr:rowOff>147636</xdr:rowOff>
    </xdr:from>
    <xdr:to>
      <xdr:col>10</xdr:col>
      <xdr:colOff>485774</xdr:colOff>
      <xdr:row>22</xdr:row>
      <xdr:rowOff>171449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71436</xdr:rowOff>
    </xdr:from>
    <xdr:to>
      <xdr:col>10</xdr:col>
      <xdr:colOff>552450</xdr:colOff>
      <xdr:row>24</xdr:row>
      <xdr:rowOff>171449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xdr:row>
      <xdr:rowOff>85725</xdr:rowOff>
    </xdr:from>
    <xdr:to>
      <xdr:col>7</xdr:col>
      <xdr:colOff>742950</xdr:colOff>
      <xdr:row>26</xdr:row>
      <xdr:rowOff>152400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342900</xdr:colOff>
      <xdr:row>21</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571502</xdr:colOff>
      <xdr:row>12</xdr:row>
      <xdr:rowOff>190499</xdr:rowOff>
    </xdr:from>
    <xdr:to>
      <xdr:col>1</xdr:col>
      <xdr:colOff>238125</xdr:colOff>
      <xdr:row>18</xdr:row>
      <xdr:rowOff>9524</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2" y="2476499"/>
          <a:ext cx="428623"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238124</xdr:colOff>
      <xdr:row>13</xdr:row>
      <xdr:rowOff>9525</xdr:rowOff>
    </xdr:from>
    <xdr:to>
      <xdr:col>7</xdr:col>
      <xdr:colOff>695698</xdr:colOff>
      <xdr:row>18</xdr:row>
      <xdr:rowOff>9525</xdr:rowOff>
    </xdr:to>
    <xdr:pic>
      <xdr:nvPicPr>
        <xdr:cNvPr id="4" name="Imag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72124" y="2486025"/>
          <a:ext cx="457574"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0.62606</cdr:x>
      <cdr:y>0.82318</cdr:y>
    </cdr:from>
    <cdr:to>
      <cdr:x>0.80788</cdr:x>
      <cdr:y>0.88189</cdr:y>
    </cdr:to>
    <cdr:sp macro="" textlink="">
      <cdr:nvSpPr>
        <cdr:cNvPr id="10241" name="Text Box 1"/>
        <cdr:cNvSpPr txBox="1">
          <a:spLocks xmlns:a="http://schemas.openxmlformats.org/drawingml/2006/main" noChangeArrowheads="1"/>
        </cdr:cNvSpPr>
      </cdr:nvSpPr>
      <cdr:spPr bwMode="auto">
        <a:xfrm xmlns:a="http://schemas.openxmlformats.org/drawingml/2006/main">
          <a:off x="4517351" y="2661193"/>
          <a:ext cx="1310971"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hommes</a:t>
          </a:r>
          <a:endParaRPr lang="fr-FR" sz="850" b="0" i="0" u="none" strike="noStrike" baseline="0">
            <a:solidFill>
              <a:srgbClr val="000000"/>
            </a:solidFill>
            <a:latin typeface="Arial"/>
            <a:cs typeface="Arial"/>
          </a:endParaRPr>
        </a:p>
        <a:p xmlns:a="http://schemas.openxmlformats.org/drawingml/2006/main">
          <a:pPr algn="ctr" rtl="0">
            <a:defRPr sz="1000"/>
          </a:pPr>
          <a:endParaRPr lang="fr-FR" sz="850" b="0" i="0" u="none" strike="noStrike" baseline="0">
            <a:solidFill>
              <a:srgbClr val="000000"/>
            </a:solidFill>
            <a:latin typeface="Arial"/>
            <a:cs typeface="Arial"/>
          </a:endParaRPr>
        </a:p>
      </cdr:txBody>
    </cdr:sp>
  </cdr:relSizeAnchor>
  <cdr:relSizeAnchor xmlns:cdr="http://schemas.openxmlformats.org/drawingml/2006/chartDrawing">
    <cdr:from>
      <cdr:x>0.09443</cdr:x>
      <cdr:y>0.8125</cdr:y>
    </cdr:from>
    <cdr:to>
      <cdr:x>0.25133</cdr:x>
      <cdr:y>0.87122</cdr:y>
    </cdr:to>
    <cdr:sp macro="" textlink="">
      <cdr:nvSpPr>
        <cdr:cNvPr id="10242" name="Text Box 2"/>
        <cdr:cNvSpPr txBox="1">
          <a:spLocks xmlns:a="http://schemas.openxmlformats.org/drawingml/2006/main" noChangeArrowheads="1"/>
        </cdr:cNvSpPr>
      </cdr:nvSpPr>
      <cdr:spPr bwMode="auto">
        <a:xfrm xmlns:a="http://schemas.openxmlformats.org/drawingml/2006/main">
          <a:off x="684051" y="2626722"/>
          <a:ext cx="1131312"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femmes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ublications%20DES%20r&#233;alisation/RAPPORT%20ANNUEL/rapportannuel%202020/4-Envoi%20maquette/FT%201/FT1.1_emploi-pub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1"/>
      <sheetName val="Figure 1.1-2"/>
      <sheetName val="Figure 1.1-3"/>
      <sheetName val="Figure 1.1-4"/>
      <sheetName val="Figure 1.1-5"/>
      <sheetName val="Figure 1.1-6"/>
      <sheetName val="Source Figure 1.1-6"/>
      <sheetName val="Figure 1.1-7"/>
      <sheetName val="Figure 1.1-8"/>
    </sheetNames>
    <sheetDataSet>
      <sheetData sheetId="0" refreshError="1"/>
      <sheetData sheetId="1" refreshError="1"/>
      <sheetData sheetId="2" refreshError="1"/>
      <sheetData sheetId="3" refreshError="1"/>
      <sheetData sheetId="4" refreshError="1"/>
      <sheetData sheetId="5" refreshError="1"/>
      <sheetData sheetId="6">
        <row r="3">
          <cell r="B3">
            <v>20934.842000000001</v>
          </cell>
        </row>
        <row r="4">
          <cell r="B4">
            <v>5525.902</v>
          </cell>
        </row>
        <row r="5">
          <cell r="B5">
            <v>138.822</v>
          </cell>
        </row>
        <row r="6">
          <cell r="B6">
            <v>191.70799999999997</v>
          </cell>
        </row>
        <row r="7">
          <cell r="B7">
            <v>559.71299999999997</v>
          </cell>
        </row>
        <row r="8">
          <cell r="B8">
            <v>539.71299999999997</v>
          </cell>
        </row>
        <row r="9">
          <cell r="B9">
            <v>27890.7</v>
          </cell>
        </row>
      </sheetData>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activeCell="L15" sqref="L15"/>
    </sheetView>
  </sheetViews>
  <sheetFormatPr baseColWidth="10" defaultRowHeight="15"/>
  <sheetData>
    <row r="1" spans="1:1">
      <c r="A1" s="298" t="s">
        <v>262</v>
      </c>
    </row>
    <row r="27" spans="1:9">
      <c r="A27" s="384" t="s">
        <v>200</v>
      </c>
      <c r="B27" s="384"/>
      <c r="C27" s="384"/>
      <c r="D27" s="384"/>
      <c r="E27" s="384"/>
      <c r="F27" s="384"/>
      <c r="G27" s="384"/>
      <c r="H27" s="384"/>
      <c r="I27" s="384"/>
    </row>
    <row r="28" spans="1:9">
      <c r="A28" s="385" t="s">
        <v>191</v>
      </c>
      <c r="B28" s="385"/>
      <c r="C28" s="385"/>
      <c r="D28" s="385"/>
      <c r="E28" s="385"/>
      <c r="F28" s="385"/>
      <c r="G28" s="385"/>
      <c r="H28" s="385"/>
      <c r="I28" s="385"/>
    </row>
  </sheetData>
  <mergeCells count="2">
    <mergeCell ref="A27:I27"/>
    <mergeCell ref="A28:I2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opLeftCell="A3" workbookViewId="0">
      <selection activeCell="A29" sqref="A29"/>
    </sheetView>
  </sheetViews>
  <sheetFormatPr baseColWidth="10" defaultColWidth="11.42578125" defaultRowHeight="15"/>
  <cols>
    <col min="1" max="16384" width="11.42578125" style="182"/>
  </cols>
  <sheetData>
    <row r="1" spans="1:1">
      <c r="A1" s="367" t="s">
        <v>242</v>
      </c>
    </row>
    <row r="3" spans="1:1" ht="19.5" customHeight="1"/>
    <row r="9" spans="1:1">
      <c r="A9" s="182" t="s">
        <v>241</v>
      </c>
    </row>
    <row r="10" spans="1:1">
      <c r="A10" s="182" t="s">
        <v>240</v>
      </c>
    </row>
    <row r="27" spans="1:1">
      <c r="A27" s="366" t="s">
        <v>268</v>
      </c>
    </row>
    <row r="28" spans="1:1">
      <c r="A28" s="365" t="s">
        <v>233</v>
      </c>
    </row>
    <row r="29" spans="1:1">
      <c r="A29" s="365" t="s">
        <v>269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F54" sqref="F54"/>
    </sheetView>
  </sheetViews>
  <sheetFormatPr baseColWidth="10" defaultColWidth="11.42578125" defaultRowHeight="15"/>
  <cols>
    <col min="1" max="16384" width="11.42578125" style="182"/>
  </cols>
  <sheetData>
    <row r="1" spans="1:6">
      <c r="A1" s="406" t="s">
        <v>250</v>
      </c>
      <c r="B1" s="406"/>
      <c r="C1" s="406"/>
      <c r="D1" s="406"/>
      <c r="E1" s="406"/>
      <c r="F1" s="406"/>
    </row>
    <row r="3" spans="1:6" ht="19.5" customHeight="1">
      <c r="A3" s="436" t="s">
        <v>22</v>
      </c>
      <c r="B3" s="437"/>
      <c r="C3" s="381" t="s">
        <v>8</v>
      </c>
      <c r="D3" s="381" t="s">
        <v>9</v>
      </c>
      <c r="E3" s="381" t="s">
        <v>10</v>
      </c>
      <c r="F3" s="381" t="s">
        <v>0</v>
      </c>
    </row>
    <row r="4" spans="1:6">
      <c r="A4" s="438">
        <v>2010</v>
      </c>
      <c r="B4" s="380" t="s">
        <v>231</v>
      </c>
      <c r="C4" s="379">
        <v>14461</v>
      </c>
      <c r="D4" s="378">
        <v>18375</v>
      </c>
      <c r="E4" s="377">
        <v>8194</v>
      </c>
      <c r="F4" s="377">
        <v>41030</v>
      </c>
    </row>
    <row r="5" spans="1:6">
      <c r="A5" s="439"/>
      <c r="B5" s="376" t="s">
        <v>230</v>
      </c>
      <c r="C5" s="375">
        <v>25920</v>
      </c>
      <c r="D5" s="374">
        <v>39331</v>
      </c>
      <c r="E5" s="373">
        <v>16913</v>
      </c>
      <c r="F5" s="373">
        <v>82164</v>
      </c>
    </row>
    <row r="6" spans="1:6">
      <c r="A6" s="439"/>
      <c r="B6" s="376" t="s">
        <v>229</v>
      </c>
      <c r="C6" s="375">
        <v>51330</v>
      </c>
      <c r="D6" s="374">
        <v>49127</v>
      </c>
      <c r="E6" s="373">
        <v>19215</v>
      </c>
      <c r="F6" s="373">
        <v>119672</v>
      </c>
    </row>
    <row r="7" spans="1:6">
      <c r="A7" s="440"/>
      <c r="B7" s="372" t="s">
        <v>228</v>
      </c>
      <c r="C7" s="375">
        <v>56997</v>
      </c>
      <c r="D7" s="374">
        <v>47685</v>
      </c>
      <c r="E7" s="373">
        <v>17058</v>
      </c>
      <c r="F7" s="373">
        <v>121740</v>
      </c>
    </row>
    <row r="8" spans="1:6">
      <c r="A8" s="438">
        <v>2011</v>
      </c>
      <c r="B8" s="380" t="s">
        <v>231</v>
      </c>
      <c r="C8" s="379">
        <v>56333</v>
      </c>
      <c r="D8" s="378">
        <v>47855</v>
      </c>
      <c r="E8" s="377">
        <v>16199</v>
      </c>
      <c r="F8" s="377">
        <v>120387</v>
      </c>
    </row>
    <row r="9" spans="1:6">
      <c r="A9" s="439"/>
      <c r="B9" s="376" t="s">
        <v>230</v>
      </c>
      <c r="C9" s="375">
        <v>54941</v>
      </c>
      <c r="D9" s="374">
        <v>48017</v>
      </c>
      <c r="E9" s="373">
        <v>15304</v>
      </c>
      <c r="F9" s="373">
        <v>118262</v>
      </c>
    </row>
    <row r="10" spans="1:6">
      <c r="A10" s="439"/>
      <c r="B10" s="376" t="s">
        <v>229</v>
      </c>
      <c r="C10" s="375">
        <v>41169</v>
      </c>
      <c r="D10" s="374">
        <v>46030</v>
      </c>
      <c r="E10" s="373">
        <v>14012</v>
      </c>
      <c r="F10" s="373">
        <v>101211</v>
      </c>
    </row>
    <row r="11" spans="1:6">
      <c r="A11" s="440"/>
      <c r="B11" s="372" t="s">
        <v>228</v>
      </c>
      <c r="C11" s="371">
        <v>45419</v>
      </c>
      <c r="D11" s="370">
        <v>48677</v>
      </c>
      <c r="E11" s="369">
        <v>15477</v>
      </c>
      <c r="F11" s="369">
        <v>109573</v>
      </c>
    </row>
    <row r="12" spans="1:6">
      <c r="A12" s="438">
        <v>2012</v>
      </c>
      <c r="B12" s="380" t="s">
        <v>231</v>
      </c>
      <c r="C12" s="379">
        <v>55694</v>
      </c>
      <c r="D12" s="378">
        <v>50172</v>
      </c>
      <c r="E12" s="377">
        <v>16422</v>
      </c>
      <c r="F12" s="377">
        <v>122288</v>
      </c>
    </row>
    <row r="13" spans="1:6">
      <c r="A13" s="439"/>
      <c r="B13" s="376" t="s">
        <v>230</v>
      </c>
      <c r="C13" s="375">
        <v>56439</v>
      </c>
      <c r="D13" s="374">
        <v>53952</v>
      </c>
      <c r="E13" s="373">
        <v>17062</v>
      </c>
      <c r="F13" s="373">
        <v>127453</v>
      </c>
    </row>
    <row r="14" spans="1:6">
      <c r="A14" s="439"/>
      <c r="B14" s="376" t="s">
        <v>229</v>
      </c>
      <c r="C14" s="375">
        <v>42911</v>
      </c>
      <c r="D14" s="374">
        <v>51408</v>
      </c>
      <c r="E14" s="373">
        <v>16274</v>
      </c>
      <c r="F14" s="373">
        <v>110593</v>
      </c>
    </row>
    <row r="15" spans="1:6">
      <c r="A15" s="440"/>
      <c r="B15" s="372" t="s">
        <v>228</v>
      </c>
      <c r="C15" s="371">
        <v>46016</v>
      </c>
      <c r="D15" s="370">
        <v>47957</v>
      </c>
      <c r="E15" s="369">
        <v>15977</v>
      </c>
      <c r="F15" s="369">
        <v>109950</v>
      </c>
    </row>
    <row r="16" spans="1:6">
      <c r="A16" s="438">
        <v>2013</v>
      </c>
      <c r="B16" s="380" t="s">
        <v>231</v>
      </c>
      <c r="C16" s="379">
        <v>49098</v>
      </c>
      <c r="D16" s="378">
        <v>50100</v>
      </c>
      <c r="E16" s="377">
        <v>16390</v>
      </c>
      <c r="F16" s="377">
        <v>115588</v>
      </c>
    </row>
    <row r="17" spans="1:6">
      <c r="A17" s="439"/>
      <c r="B17" s="376" t="s">
        <v>230</v>
      </c>
      <c r="C17" s="375">
        <v>49798</v>
      </c>
      <c r="D17" s="374">
        <v>57543</v>
      </c>
      <c r="E17" s="373">
        <v>17423</v>
      </c>
      <c r="F17" s="373">
        <v>124764</v>
      </c>
    </row>
    <row r="18" spans="1:6">
      <c r="A18" s="439"/>
      <c r="B18" s="376" t="s">
        <v>229</v>
      </c>
      <c r="C18" s="375">
        <v>48046</v>
      </c>
      <c r="D18" s="374">
        <v>65901</v>
      </c>
      <c r="E18" s="373">
        <v>18228</v>
      </c>
      <c r="F18" s="373">
        <v>132175</v>
      </c>
    </row>
    <row r="19" spans="1:6">
      <c r="A19" s="440"/>
      <c r="B19" s="372" t="s">
        <v>228</v>
      </c>
      <c r="C19" s="371">
        <v>75352</v>
      </c>
      <c r="D19" s="370">
        <v>72092</v>
      </c>
      <c r="E19" s="369">
        <v>19655</v>
      </c>
      <c r="F19" s="369">
        <v>167099</v>
      </c>
    </row>
    <row r="20" spans="1:6">
      <c r="A20" s="438">
        <v>2014</v>
      </c>
      <c r="B20" s="380" t="s">
        <v>231</v>
      </c>
      <c r="C20" s="379">
        <v>82269</v>
      </c>
      <c r="D20" s="378">
        <v>77335</v>
      </c>
      <c r="E20" s="377">
        <v>20830</v>
      </c>
      <c r="F20" s="377">
        <v>180434</v>
      </c>
    </row>
    <row r="21" spans="1:6">
      <c r="A21" s="439"/>
      <c r="B21" s="376" t="s">
        <v>230</v>
      </c>
      <c r="C21" s="375">
        <v>84197</v>
      </c>
      <c r="D21" s="374">
        <v>80120</v>
      </c>
      <c r="E21" s="373">
        <v>21744</v>
      </c>
      <c r="F21" s="373">
        <v>186061</v>
      </c>
    </row>
    <row r="22" spans="1:6">
      <c r="A22" s="439"/>
      <c r="B22" s="376" t="s">
        <v>229</v>
      </c>
      <c r="C22" s="375">
        <v>77322</v>
      </c>
      <c r="D22" s="374">
        <v>84712</v>
      </c>
      <c r="E22" s="373">
        <v>21821</v>
      </c>
      <c r="F22" s="373">
        <v>183855</v>
      </c>
    </row>
    <row r="23" spans="1:6">
      <c r="A23" s="440"/>
      <c r="B23" s="372" t="s">
        <v>228</v>
      </c>
      <c r="C23" s="371">
        <v>81992</v>
      </c>
      <c r="D23" s="370">
        <v>86552</v>
      </c>
      <c r="E23" s="369">
        <v>22218</v>
      </c>
      <c r="F23" s="369">
        <v>190762</v>
      </c>
    </row>
    <row r="24" spans="1:6">
      <c r="A24" s="438">
        <v>2015</v>
      </c>
      <c r="B24" s="380" t="s">
        <v>231</v>
      </c>
      <c r="C24" s="379">
        <v>85438</v>
      </c>
      <c r="D24" s="378">
        <v>88354</v>
      </c>
      <c r="E24" s="377">
        <v>22793</v>
      </c>
      <c r="F24" s="377">
        <v>196585</v>
      </c>
    </row>
    <row r="25" spans="1:6">
      <c r="A25" s="439"/>
      <c r="B25" s="376" t="s">
        <v>230</v>
      </c>
      <c r="C25" s="375">
        <v>86468</v>
      </c>
      <c r="D25" s="374">
        <v>89868</v>
      </c>
      <c r="E25" s="373">
        <v>23104</v>
      </c>
      <c r="F25" s="373">
        <v>199440</v>
      </c>
    </row>
    <row r="26" spans="1:6">
      <c r="A26" s="439"/>
      <c r="B26" s="376" t="s">
        <v>229</v>
      </c>
      <c r="C26" s="375">
        <v>78611</v>
      </c>
      <c r="D26" s="374">
        <v>91183</v>
      </c>
      <c r="E26" s="373">
        <v>22915</v>
      </c>
      <c r="F26" s="373">
        <v>192709</v>
      </c>
    </row>
    <row r="27" spans="1:6">
      <c r="A27" s="440"/>
      <c r="B27" s="372" t="s">
        <v>228</v>
      </c>
      <c r="C27" s="371">
        <v>80203</v>
      </c>
      <c r="D27" s="370">
        <v>92369</v>
      </c>
      <c r="E27" s="369">
        <v>23008</v>
      </c>
      <c r="F27" s="369">
        <v>195580</v>
      </c>
    </row>
    <row r="28" spans="1:6">
      <c r="A28" s="438">
        <v>2016</v>
      </c>
      <c r="B28" s="380" t="s">
        <v>231</v>
      </c>
      <c r="C28" s="379">
        <v>85564</v>
      </c>
      <c r="D28" s="378">
        <v>92183</v>
      </c>
      <c r="E28" s="377">
        <v>22899</v>
      </c>
      <c r="F28" s="377">
        <v>200646</v>
      </c>
    </row>
    <row r="29" spans="1:6">
      <c r="A29" s="439"/>
      <c r="B29" s="376" t="s">
        <v>230</v>
      </c>
      <c r="C29" s="375">
        <v>87386</v>
      </c>
      <c r="D29" s="374">
        <v>91885</v>
      </c>
      <c r="E29" s="373">
        <v>22610</v>
      </c>
      <c r="F29" s="373">
        <v>201881</v>
      </c>
    </row>
    <row r="30" spans="1:6">
      <c r="A30" s="439"/>
      <c r="B30" s="376" t="s">
        <v>229</v>
      </c>
      <c r="C30" s="375">
        <v>79587</v>
      </c>
      <c r="D30" s="374">
        <v>89645</v>
      </c>
      <c r="E30" s="373">
        <v>21763</v>
      </c>
      <c r="F30" s="373">
        <v>190995</v>
      </c>
    </row>
    <row r="31" spans="1:6">
      <c r="A31" s="440"/>
      <c r="B31" s="372" t="s">
        <v>228</v>
      </c>
      <c r="C31" s="371">
        <v>77240</v>
      </c>
      <c r="D31" s="370">
        <v>86998</v>
      </c>
      <c r="E31" s="369">
        <v>21175</v>
      </c>
      <c r="F31" s="369">
        <v>185413</v>
      </c>
    </row>
    <row r="32" spans="1:6">
      <c r="A32" s="438">
        <v>2017</v>
      </c>
      <c r="B32" s="380" t="s">
        <v>231</v>
      </c>
      <c r="C32" s="379">
        <v>77764</v>
      </c>
      <c r="D32" s="378">
        <v>83129</v>
      </c>
      <c r="E32" s="377">
        <v>20553</v>
      </c>
      <c r="F32" s="377">
        <v>181446</v>
      </c>
    </row>
    <row r="33" spans="1:7">
      <c r="A33" s="439"/>
      <c r="B33" s="376" t="s">
        <v>230</v>
      </c>
      <c r="C33" s="375">
        <v>78598</v>
      </c>
      <c r="D33" s="374">
        <v>83323</v>
      </c>
      <c r="E33" s="373">
        <v>19893</v>
      </c>
      <c r="F33" s="373">
        <v>181814</v>
      </c>
    </row>
    <row r="34" spans="1:7">
      <c r="A34" s="439"/>
      <c r="B34" s="376" t="s">
        <v>229</v>
      </c>
      <c r="C34" s="375">
        <v>65993</v>
      </c>
      <c r="D34" s="374">
        <v>70352</v>
      </c>
      <c r="E34" s="373">
        <v>16445</v>
      </c>
      <c r="F34" s="373">
        <v>152790</v>
      </c>
    </row>
    <row r="35" spans="1:7">
      <c r="A35" s="440"/>
      <c r="B35" s="372" t="s">
        <v>228</v>
      </c>
      <c r="C35" s="371">
        <v>56157</v>
      </c>
      <c r="D35" s="370">
        <v>59278</v>
      </c>
      <c r="E35" s="369">
        <v>13353</v>
      </c>
      <c r="F35" s="373">
        <v>128788</v>
      </c>
    </row>
    <row r="36" spans="1:7">
      <c r="A36" s="438">
        <v>2018</v>
      </c>
      <c r="B36" s="380" t="s">
        <v>231</v>
      </c>
      <c r="C36" s="379">
        <v>50033</v>
      </c>
      <c r="D36" s="378">
        <v>48898</v>
      </c>
      <c r="E36" s="377">
        <v>10097</v>
      </c>
      <c r="F36" s="377">
        <v>109028</v>
      </c>
    </row>
    <row r="37" spans="1:7">
      <c r="A37" s="439"/>
      <c r="B37" s="376" t="s">
        <v>230</v>
      </c>
      <c r="C37" s="375">
        <v>45353</v>
      </c>
      <c r="D37" s="374">
        <v>38029</v>
      </c>
      <c r="E37" s="373">
        <v>7645</v>
      </c>
      <c r="F37" s="373">
        <v>91027</v>
      </c>
    </row>
    <row r="38" spans="1:7">
      <c r="A38" s="439"/>
      <c r="B38" s="376" t="s">
        <v>229</v>
      </c>
      <c r="C38" s="375">
        <v>32801</v>
      </c>
      <c r="D38" s="374">
        <v>34418</v>
      </c>
      <c r="E38" s="373">
        <v>6512</v>
      </c>
      <c r="F38" s="373">
        <v>73731</v>
      </c>
    </row>
    <row r="39" spans="1:7">
      <c r="A39" s="440"/>
      <c r="B39" s="372" t="s">
        <v>228</v>
      </c>
      <c r="C39" s="371">
        <v>31375</v>
      </c>
      <c r="D39" s="370">
        <v>34198</v>
      </c>
      <c r="E39" s="369">
        <v>6250</v>
      </c>
      <c r="F39" s="370">
        <v>71823</v>
      </c>
      <c r="G39" s="368"/>
    </row>
    <row r="40" spans="1:7">
      <c r="A40" s="438">
        <v>2019</v>
      </c>
      <c r="B40" s="380" t="s">
        <v>231</v>
      </c>
      <c r="C40" s="379">
        <v>26708</v>
      </c>
      <c r="D40" s="378">
        <v>30613</v>
      </c>
      <c r="E40" s="377">
        <v>5443</v>
      </c>
      <c r="F40" s="377">
        <v>62764</v>
      </c>
    </row>
    <row r="41" spans="1:7">
      <c r="A41" s="439"/>
      <c r="B41" s="376" t="s">
        <v>230</v>
      </c>
      <c r="C41" s="375">
        <v>26273</v>
      </c>
      <c r="D41" s="374">
        <v>31448</v>
      </c>
      <c r="E41" s="373">
        <v>5601</v>
      </c>
      <c r="F41" s="373">
        <v>63323</v>
      </c>
    </row>
    <row r="42" spans="1:7">
      <c r="A42" s="439"/>
      <c r="B42" s="376" t="s">
        <v>229</v>
      </c>
      <c r="C42" s="375">
        <v>16685</v>
      </c>
      <c r="D42" s="374">
        <v>29856</v>
      </c>
      <c r="E42" s="373">
        <v>5047</v>
      </c>
      <c r="F42" s="373">
        <v>51588</v>
      </c>
    </row>
    <row r="43" spans="1:7">
      <c r="A43" s="440"/>
      <c r="B43" s="372" t="s">
        <v>228</v>
      </c>
      <c r="C43" s="371">
        <v>9924</v>
      </c>
      <c r="D43" s="370">
        <v>27791</v>
      </c>
      <c r="E43" s="369">
        <v>4481</v>
      </c>
      <c r="F43" s="369">
        <v>42196</v>
      </c>
      <c r="G43" s="368"/>
    </row>
    <row r="44" spans="1:7">
      <c r="A44" s="442" t="s">
        <v>249</v>
      </c>
      <c r="B44" s="442"/>
      <c r="C44" s="442"/>
      <c r="D44" s="442"/>
      <c r="E44" s="442"/>
      <c r="F44" s="442"/>
    </row>
    <row r="45" spans="1:7">
      <c r="A45" s="441" t="s">
        <v>248</v>
      </c>
      <c r="B45" s="441"/>
      <c r="C45" s="441"/>
      <c r="D45" s="441"/>
      <c r="E45" s="441"/>
      <c r="F45" s="441"/>
    </row>
    <row r="46" spans="1:7">
      <c r="A46" s="441" t="s">
        <v>247</v>
      </c>
      <c r="B46" s="441"/>
      <c r="C46" s="441"/>
      <c r="D46" s="441"/>
      <c r="E46" s="441"/>
      <c r="F46" s="441"/>
      <c r="G46" s="368"/>
    </row>
    <row r="47" spans="1:7">
      <c r="A47" s="441" t="s">
        <v>246</v>
      </c>
      <c r="B47" s="441"/>
      <c r="C47" s="441"/>
      <c r="D47" s="441"/>
      <c r="E47" s="441"/>
      <c r="F47" s="441"/>
    </row>
    <row r="48" spans="1:7">
      <c r="A48" s="441" t="s">
        <v>245</v>
      </c>
      <c r="B48" s="441"/>
      <c r="C48" s="441"/>
      <c r="D48" s="441"/>
      <c r="E48" s="441"/>
      <c r="F48" s="441"/>
    </row>
    <row r="49" spans="1:6">
      <c r="A49" s="441" t="s">
        <v>244</v>
      </c>
      <c r="B49" s="441"/>
      <c r="C49" s="441"/>
      <c r="D49" s="441"/>
      <c r="E49" s="441"/>
      <c r="F49" s="441"/>
    </row>
    <row r="50" spans="1:6">
      <c r="A50" s="441" t="s">
        <v>243</v>
      </c>
      <c r="B50" s="441"/>
      <c r="C50" s="441"/>
      <c r="D50" s="441"/>
      <c r="E50" s="441"/>
      <c r="F50" s="441"/>
    </row>
  </sheetData>
  <mergeCells count="19">
    <mergeCell ref="A50:F50"/>
    <mergeCell ref="A45:F45"/>
    <mergeCell ref="A16:A19"/>
    <mergeCell ref="A46:F46"/>
    <mergeCell ref="A47:F47"/>
    <mergeCell ref="A48:F48"/>
    <mergeCell ref="A49:F49"/>
    <mergeCell ref="A24:A27"/>
    <mergeCell ref="A28:A31"/>
    <mergeCell ref="A32:A35"/>
    <mergeCell ref="A44:F44"/>
    <mergeCell ref="A36:A39"/>
    <mergeCell ref="A40:A43"/>
    <mergeCell ref="A20:A23"/>
    <mergeCell ref="A1:F1"/>
    <mergeCell ref="A3:B3"/>
    <mergeCell ref="A4:A7"/>
    <mergeCell ref="A8:A11"/>
    <mergeCell ref="A12:A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topLeftCell="A25" workbookViewId="0">
      <selection activeCell="A36" sqref="A36:G36"/>
    </sheetView>
  </sheetViews>
  <sheetFormatPr baseColWidth="10" defaultRowHeight="15"/>
  <cols>
    <col min="1" max="1" width="43.5703125" bestFit="1" customWidth="1"/>
    <col min="4" max="4" width="8.28515625" customWidth="1"/>
    <col min="5" max="5" width="9.7109375" customWidth="1"/>
    <col min="6" max="6" width="10.140625" customWidth="1"/>
    <col min="7" max="7" width="13" customWidth="1"/>
  </cols>
  <sheetData>
    <row r="1" spans="1:22" ht="26.25" customHeight="1">
      <c r="A1" s="390" t="s">
        <v>182</v>
      </c>
      <c r="B1" s="390"/>
      <c r="C1" s="390"/>
      <c r="D1" s="390"/>
      <c r="E1" s="390"/>
      <c r="F1" s="390"/>
      <c r="G1" s="390"/>
      <c r="H1" s="43"/>
      <c r="I1" s="43"/>
      <c r="J1" s="43"/>
      <c r="K1" s="43"/>
      <c r="L1" s="43"/>
      <c r="M1" s="43"/>
      <c r="N1" s="43"/>
      <c r="O1" s="43"/>
      <c r="P1" s="43"/>
      <c r="Q1" s="43"/>
      <c r="R1" s="43"/>
      <c r="S1" s="43"/>
      <c r="T1" s="43"/>
      <c r="U1" s="43"/>
      <c r="V1" s="43"/>
    </row>
    <row r="2" spans="1:22" ht="15.75" thickBot="1">
      <c r="A2" s="41"/>
      <c r="B2" s="41"/>
      <c r="C2" s="41"/>
      <c r="D2" s="41"/>
      <c r="E2" s="41"/>
      <c r="F2" s="41"/>
      <c r="G2" s="41"/>
      <c r="H2" s="41"/>
      <c r="I2" s="41"/>
      <c r="J2" s="41"/>
      <c r="K2" s="41"/>
      <c r="L2" s="41"/>
      <c r="M2" s="41"/>
      <c r="N2" s="41"/>
      <c r="O2" s="41"/>
      <c r="P2" s="41"/>
      <c r="Q2" s="41"/>
      <c r="R2" s="41"/>
      <c r="S2" s="41"/>
      <c r="T2" s="41"/>
      <c r="U2" s="41"/>
      <c r="V2" s="41"/>
    </row>
    <row r="3" spans="1:22" ht="23.25" customHeight="1">
      <c r="A3" s="44"/>
      <c r="B3" s="443" t="s">
        <v>124</v>
      </c>
      <c r="C3" s="444"/>
      <c r="D3" s="443" t="s">
        <v>125</v>
      </c>
      <c r="E3" s="444"/>
      <c r="F3" s="443" t="s">
        <v>126</v>
      </c>
      <c r="G3" s="445"/>
      <c r="H3" s="41"/>
      <c r="I3" s="41"/>
      <c r="J3" s="41"/>
      <c r="K3" s="41"/>
      <c r="L3" s="41"/>
      <c r="M3" s="41"/>
      <c r="N3" s="41"/>
      <c r="O3" s="41"/>
      <c r="P3" s="41"/>
      <c r="Q3" s="41"/>
      <c r="R3" s="41"/>
      <c r="S3" s="41"/>
      <c r="T3" s="41"/>
      <c r="U3" s="41"/>
      <c r="V3" s="41"/>
    </row>
    <row r="4" spans="1:22" ht="37.5" customHeight="1">
      <c r="A4" s="45"/>
      <c r="B4" s="222" t="s">
        <v>14</v>
      </c>
      <c r="C4" s="223" t="s">
        <v>15</v>
      </c>
      <c r="D4" s="42" t="s">
        <v>16</v>
      </c>
      <c r="E4" s="224" t="s">
        <v>17</v>
      </c>
      <c r="F4" s="225" t="s">
        <v>16</v>
      </c>
      <c r="G4" s="181" t="s">
        <v>17</v>
      </c>
      <c r="H4" s="41"/>
      <c r="I4" s="41"/>
      <c r="J4" s="41"/>
      <c r="K4" s="41"/>
      <c r="L4" s="41"/>
      <c r="M4" s="41"/>
      <c r="N4" s="41"/>
      <c r="O4" s="41"/>
      <c r="P4" s="41"/>
      <c r="Q4" s="41"/>
      <c r="R4" s="41"/>
      <c r="S4" s="41"/>
      <c r="T4" s="41"/>
      <c r="U4" s="41"/>
      <c r="V4" s="41"/>
    </row>
    <row r="5" spans="1:22">
      <c r="A5" s="46" t="s">
        <v>18</v>
      </c>
      <c r="B5" s="272">
        <v>2470283</v>
      </c>
      <c r="C5" s="273">
        <v>100</v>
      </c>
      <c r="D5" s="258">
        <v>0.81763118768745091</v>
      </c>
      <c r="E5" s="259"/>
      <c r="F5" s="258">
        <v>-0.15637749437070747</v>
      </c>
      <c r="G5" s="260"/>
      <c r="H5" s="41"/>
      <c r="I5" s="41"/>
      <c r="J5" s="41"/>
      <c r="K5" s="41"/>
      <c r="L5" s="41"/>
      <c r="M5" s="41"/>
      <c r="N5" s="41"/>
      <c r="O5" s="41"/>
      <c r="P5" s="41"/>
      <c r="Q5" s="41"/>
      <c r="R5" s="41"/>
      <c r="S5" s="41"/>
      <c r="T5" s="41"/>
      <c r="U5" s="41"/>
      <c r="V5" s="41"/>
    </row>
    <row r="6" spans="1:22">
      <c r="A6" s="45" t="s">
        <v>96</v>
      </c>
      <c r="B6" s="274">
        <v>1978303</v>
      </c>
      <c r="C6" s="275">
        <v>80.08</v>
      </c>
      <c r="D6" s="261">
        <v>0.79436004874886557</v>
      </c>
      <c r="E6" s="262">
        <v>-1.9999999999996021E-2</v>
      </c>
      <c r="F6" s="261">
        <v>-1.1177887884848525</v>
      </c>
      <c r="G6" s="263">
        <v>-0.81400000000000006</v>
      </c>
      <c r="H6" s="41"/>
      <c r="I6" s="41"/>
      <c r="J6" s="41"/>
      <c r="K6" s="41"/>
      <c r="L6" s="41"/>
      <c r="M6" s="41"/>
      <c r="N6" s="41"/>
      <c r="O6" s="41"/>
      <c r="P6" s="41"/>
      <c r="Q6" s="41"/>
      <c r="R6" s="41"/>
      <c r="S6" s="41"/>
      <c r="T6" s="41"/>
      <c r="U6" s="41"/>
      <c r="V6" s="41"/>
    </row>
    <row r="7" spans="1:22" s="182" customFormat="1">
      <c r="A7" s="45" t="s">
        <v>97</v>
      </c>
      <c r="B7" s="274">
        <v>491980</v>
      </c>
      <c r="C7" s="275">
        <v>19.920000000000002</v>
      </c>
      <c r="D7" s="261">
        <v>0.91131544887874671</v>
      </c>
      <c r="E7" s="262">
        <v>2.0000000000003126E-2</v>
      </c>
      <c r="F7" s="261">
        <v>5.2267988569615564</v>
      </c>
      <c r="G7" s="263">
        <v>0.81400000000000028</v>
      </c>
      <c r="H7" s="180"/>
      <c r="I7" s="180"/>
      <c r="J7" s="180"/>
      <c r="K7" s="180"/>
      <c r="L7" s="180"/>
      <c r="M7" s="180"/>
      <c r="N7" s="180"/>
      <c r="O7" s="180"/>
      <c r="P7" s="180"/>
      <c r="Q7" s="180"/>
      <c r="R7" s="180"/>
      <c r="S7" s="180"/>
      <c r="T7" s="180"/>
      <c r="U7" s="180"/>
      <c r="V7" s="180"/>
    </row>
    <row r="8" spans="1:22" s="182" customFormat="1">
      <c r="A8" s="220" t="s">
        <v>98</v>
      </c>
      <c r="B8" s="276"/>
      <c r="C8" s="275"/>
      <c r="D8" s="261"/>
      <c r="E8" s="262"/>
      <c r="F8" s="261"/>
      <c r="G8" s="263"/>
      <c r="H8" s="180"/>
      <c r="I8" s="180"/>
      <c r="J8" s="180"/>
      <c r="K8" s="180"/>
      <c r="L8" s="180"/>
      <c r="M8" s="180"/>
      <c r="N8" s="180"/>
      <c r="O8" s="180"/>
      <c r="P8" s="180"/>
      <c r="Q8" s="180"/>
      <c r="R8" s="180"/>
      <c r="S8" s="180"/>
      <c r="T8" s="180"/>
      <c r="U8" s="180"/>
      <c r="V8" s="180"/>
    </row>
    <row r="9" spans="1:22" ht="23.25">
      <c r="A9" s="253" t="s">
        <v>128</v>
      </c>
      <c r="B9" s="277">
        <v>1404996</v>
      </c>
      <c r="C9" s="278">
        <v>56.88</v>
      </c>
      <c r="D9" s="264">
        <v>1.5053173043578782</v>
      </c>
      <c r="E9" s="265">
        <v>0.39000000000000057</v>
      </c>
      <c r="F9" s="264">
        <v>0.26401495422108123</v>
      </c>
      <c r="G9" s="266">
        <v>0.23400000000000035</v>
      </c>
      <c r="H9" s="41"/>
      <c r="I9" s="41"/>
      <c r="J9" s="41"/>
      <c r="K9" s="41"/>
      <c r="L9" s="41"/>
      <c r="M9" s="41"/>
      <c r="N9" s="41"/>
      <c r="O9" s="41"/>
      <c r="P9" s="41"/>
      <c r="Q9" s="41"/>
      <c r="R9" s="41"/>
      <c r="S9" s="41"/>
      <c r="T9" s="41"/>
      <c r="U9" s="41"/>
      <c r="V9" s="41"/>
    </row>
    <row r="10" spans="1:22" s="182" customFormat="1">
      <c r="A10" s="219" t="s">
        <v>99</v>
      </c>
      <c r="B10" s="279">
        <v>1064682</v>
      </c>
      <c r="C10" s="280">
        <v>43.1</v>
      </c>
      <c r="D10" s="267">
        <v>1.407653849927093</v>
      </c>
      <c r="E10" s="268">
        <v>0.25</v>
      </c>
      <c r="F10" s="267">
        <v>-1.0551311600876745</v>
      </c>
      <c r="G10" s="269">
        <v>-0.40799999999999981</v>
      </c>
      <c r="H10" s="180"/>
      <c r="I10" s="180"/>
      <c r="J10" s="180"/>
      <c r="K10" s="180"/>
      <c r="L10" s="180"/>
      <c r="M10" s="180"/>
      <c r="N10" s="180"/>
      <c r="O10" s="180"/>
      <c r="P10" s="180"/>
      <c r="Q10" s="180"/>
      <c r="R10" s="180"/>
      <c r="S10" s="180"/>
      <c r="T10" s="180"/>
      <c r="U10" s="180"/>
      <c r="V10" s="180"/>
    </row>
    <row r="11" spans="1:22" s="182" customFormat="1">
      <c r="A11" s="219" t="s">
        <v>100</v>
      </c>
      <c r="B11" s="279">
        <v>340314</v>
      </c>
      <c r="C11" s="280">
        <v>13.78</v>
      </c>
      <c r="D11" s="267">
        <v>1.8120787298396168</v>
      </c>
      <c r="E11" s="268">
        <v>0.13999999999999879</v>
      </c>
      <c r="F11" s="267">
        <v>6.3070885184836056</v>
      </c>
      <c r="G11" s="269">
        <v>0.6419999999999999</v>
      </c>
      <c r="H11" s="180"/>
      <c r="I11" s="180"/>
      <c r="J11" s="180"/>
      <c r="K11" s="180"/>
      <c r="L11" s="180"/>
      <c r="M11" s="180"/>
      <c r="N11" s="180"/>
      <c r="O11" s="180"/>
      <c r="P11" s="180"/>
      <c r="Q11" s="180"/>
      <c r="R11" s="180"/>
      <c r="S11" s="180"/>
      <c r="T11" s="180"/>
      <c r="U11" s="180"/>
      <c r="V11" s="180"/>
    </row>
    <row r="12" spans="1:22">
      <c r="A12" s="47" t="s">
        <v>19</v>
      </c>
      <c r="B12" s="277">
        <v>89885</v>
      </c>
      <c r="C12" s="278">
        <v>3.64</v>
      </c>
      <c r="D12" s="264">
        <v>2.044639208028709</v>
      </c>
      <c r="E12" s="265">
        <v>5.0000000000000266E-2</v>
      </c>
      <c r="F12" s="264">
        <v>1.537814605069654</v>
      </c>
      <c r="G12" s="266">
        <v>5.6000000000000008E-2</v>
      </c>
      <c r="H12" s="41"/>
      <c r="I12" s="41"/>
      <c r="J12" s="41"/>
      <c r="K12" s="41"/>
      <c r="L12" s="41"/>
      <c r="M12" s="41"/>
      <c r="N12" s="41"/>
      <c r="O12" s="41"/>
      <c r="P12" s="41"/>
      <c r="Q12" s="41"/>
      <c r="R12" s="41"/>
      <c r="S12" s="41"/>
      <c r="T12" s="41"/>
      <c r="U12" s="41"/>
      <c r="V12" s="41"/>
    </row>
    <row r="13" spans="1:22" s="182" customFormat="1">
      <c r="A13" s="219" t="s">
        <v>99</v>
      </c>
      <c r="B13" s="279">
        <v>88975</v>
      </c>
      <c r="C13" s="280">
        <v>3.6</v>
      </c>
      <c r="D13" s="267">
        <v>2.0390609768684786</v>
      </c>
      <c r="E13" s="268">
        <v>4.0000000000000036E-2</v>
      </c>
      <c r="F13" s="267">
        <v>1.6062361048413409</v>
      </c>
      <c r="G13" s="269">
        <v>5.800000000000001E-2</v>
      </c>
      <c r="H13" s="180"/>
      <c r="I13" s="180"/>
      <c r="J13" s="180"/>
      <c r="K13" s="180"/>
      <c r="L13" s="180"/>
      <c r="M13" s="180"/>
      <c r="N13" s="180"/>
      <c r="O13" s="180"/>
      <c r="P13" s="180"/>
      <c r="Q13" s="180"/>
      <c r="R13" s="180"/>
      <c r="S13" s="180"/>
      <c r="T13" s="180"/>
      <c r="U13" s="180"/>
      <c r="V13" s="180"/>
    </row>
    <row r="14" spans="1:22" s="182" customFormat="1">
      <c r="A14" s="219" t="s">
        <v>100</v>
      </c>
      <c r="B14" s="279">
        <v>910</v>
      </c>
      <c r="C14" s="280">
        <v>0.04</v>
      </c>
      <c r="D14" s="267">
        <v>2.5930101465614364</v>
      </c>
      <c r="E14" s="268">
        <v>0</v>
      </c>
      <c r="F14" s="267">
        <v>-3.459240400911312</v>
      </c>
      <c r="G14" s="269">
        <v>-1.0000000000000002E-3</v>
      </c>
      <c r="H14" s="180"/>
      <c r="I14" s="180"/>
      <c r="J14" s="180"/>
      <c r="K14" s="180"/>
      <c r="L14" s="180"/>
      <c r="M14" s="180"/>
      <c r="N14" s="180"/>
      <c r="O14" s="180"/>
      <c r="P14" s="180"/>
      <c r="Q14" s="180"/>
      <c r="R14" s="180"/>
      <c r="S14" s="180"/>
      <c r="T14" s="180"/>
      <c r="U14" s="180"/>
      <c r="V14" s="180"/>
    </row>
    <row r="15" spans="1:22">
      <c r="A15" s="47" t="s">
        <v>20</v>
      </c>
      <c r="B15" s="277">
        <v>25389</v>
      </c>
      <c r="C15" s="278">
        <v>1.03</v>
      </c>
      <c r="D15" s="264">
        <v>0.19732428272623004</v>
      </c>
      <c r="E15" s="265">
        <v>0</v>
      </c>
      <c r="F15" s="264">
        <v>0.13451220487339377</v>
      </c>
      <c r="G15" s="266">
        <v>3.0000000000000027E-3</v>
      </c>
      <c r="H15" s="41"/>
      <c r="I15" s="41"/>
      <c r="J15" s="41"/>
      <c r="K15" s="41"/>
      <c r="L15" s="41"/>
      <c r="M15" s="41"/>
      <c r="N15" s="41"/>
      <c r="O15" s="41"/>
      <c r="P15" s="41"/>
      <c r="Q15" s="41"/>
      <c r="R15" s="41"/>
      <c r="S15" s="41"/>
      <c r="T15" s="41"/>
      <c r="U15" s="41"/>
      <c r="V15" s="41"/>
    </row>
    <row r="16" spans="1:22" s="182" customFormat="1">
      <c r="A16" s="219" t="s">
        <v>99</v>
      </c>
      <c r="B16" s="279">
        <v>11276</v>
      </c>
      <c r="C16" s="280">
        <v>0.46</v>
      </c>
      <c r="D16" s="267">
        <v>-0.34467520989835965</v>
      </c>
      <c r="E16" s="268">
        <v>0</v>
      </c>
      <c r="F16" s="267">
        <v>-0.30777943559043841</v>
      </c>
      <c r="G16" s="269">
        <v>0</v>
      </c>
      <c r="H16" s="180"/>
      <c r="I16" s="180"/>
      <c r="J16" s="180"/>
      <c r="K16" s="180"/>
      <c r="L16" s="180"/>
      <c r="M16" s="180"/>
      <c r="N16" s="180"/>
      <c r="O16" s="180"/>
      <c r="P16" s="180"/>
      <c r="Q16" s="180"/>
      <c r="R16" s="180"/>
      <c r="S16" s="180"/>
      <c r="T16" s="180"/>
      <c r="U16" s="180"/>
      <c r="V16" s="180"/>
    </row>
    <row r="17" spans="1:22" s="182" customFormat="1">
      <c r="A17" s="219" t="s">
        <v>100</v>
      </c>
      <c r="B17" s="279">
        <v>14113</v>
      </c>
      <c r="C17" s="280">
        <v>0.56999999999999995</v>
      </c>
      <c r="D17" s="267">
        <v>0.63462635482030016</v>
      </c>
      <c r="E17" s="268">
        <v>0</v>
      </c>
      <c r="F17" s="267">
        <v>0.50402308452466293</v>
      </c>
      <c r="G17" s="269">
        <v>3.9999999999999923E-3</v>
      </c>
      <c r="H17" s="180"/>
      <c r="I17" s="180"/>
      <c r="J17" s="180"/>
      <c r="K17" s="180"/>
      <c r="L17" s="180"/>
      <c r="M17" s="180"/>
      <c r="N17" s="180"/>
      <c r="O17" s="180"/>
      <c r="P17" s="180"/>
      <c r="Q17" s="180"/>
      <c r="R17" s="180"/>
      <c r="S17" s="180"/>
      <c r="T17" s="180"/>
      <c r="U17" s="180"/>
      <c r="V17" s="180"/>
    </row>
    <row r="18" spans="1:22" ht="28.5" customHeight="1">
      <c r="A18" s="253" t="s">
        <v>170</v>
      </c>
      <c r="B18" s="277">
        <v>71690</v>
      </c>
      <c r="C18" s="278">
        <v>2.9</v>
      </c>
      <c r="D18" s="264">
        <v>-1.5328406999423172</v>
      </c>
      <c r="E18" s="265">
        <v>-7.0000000000000284E-2</v>
      </c>
      <c r="F18" s="264">
        <v>-2.8281393211525341</v>
      </c>
      <c r="G18" s="266">
        <v>-9.1000000000000011E-2</v>
      </c>
      <c r="H18" s="41"/>
      <c r="I18" s="41"/>
      <c r="J18" s="41"/>
      <c r="K18" s="41"/>
      <c r="L18" s="41"/>
      <c r="M18" s="41"/>
      <c r="N18" s="41"/>
      <c r="O18" s="41"/>
      <c r="P18" s="41"/>
      <c r="Q18" s="41"/>
      <c r="R18" s="41"/>
      <c r="S18" s="41"/>
      <c r="T18" s="41"/>
      <c r="U18" s="41"/>
      <c r="V18" s="41"/>
    </row>
    <row r="19" spans="1:22" s="182" customFormat="1">
      <c r="A19" s="219" t="s">
        <v>99</v>
      </c>
      <c r="B19" s="279">
        <v>50501</v>
      </c>
      <c r="C19" s="280">
        <v>2.04</v>
      </c>
      <c r="D19" s="267">
        <v>-1.5517476655554918</v>
      </c>
      <c r="E19" s="268">
        <v>-4.9999999999999822E-2</v>
      </c>
      <c r="F19" s="267">
        <v>-4.8752211038249227</v>
      </c>
      <c r="G19" s="269">
        <v>-0.12799999999999997</v>
      </c>
      <c r="H19" s="180"/>
      <c r="I19" s="180"/>
      <c r="J19" s="180"/>
      <c r="K19" s="180"/>
      <c r="L19" s="180"/>
      <c r="M19" s="180"/>
      <c r="N19" s="180"/>
      <c r="O19" s="180"/>
      <c r="P19" s="180"/>
      <c r="Q19" s="180"/>
      <c r="R19" s="180"/>
      <c r="S19" s="180"/>
      <c r="T19" s="180"/>
      <c r="U19" s="180"/>
      <c r="V19" s="180"/>
    </row>
    <row r="20" spans="1:22" s="182" customFormat="1">
      <c r="A20" s="219" t="s">
        <v>100</v>
      </c>
      <c r="B20" s="279">
        <v>21189</v>
      </c>
      <c r="C20" s="280">
        <v>0.86</v>
      </c>
      <c r="D20" s="267">
        <v>-1.4877493142405496</v>
      </c>
      <c r="E20" s="268">
        <v>-2.0000000000000018E-2</v>
      </c>
      <c r="F20" s="267">
        <v>5.6195446570807217</v>
      </c>
      <c r="G20" s="269">
        <v>3.6999999999999998E-2</v>
      </c>
      <c r="H20" s="180"/>
      <c r="I20" s="180"/>
      <c r="J20" s="180"/>
      <c r="K20" s="180"/>
      <c r="L20" s="180"/>
      <c r="M20" s="180"/>
      <c r="N20" s="180"/>
      <c r="O20" s="180"/>
      <c r="P20" s="180"/>
      <c r="Q20" s="180"/>
      <c r="R20" s="180"/>
      <c r="S20" s="180"/>
      <c r="T20" s="180"/>
      <c r="U20" s="180"/>
      <c r="V20" s="180"/>
    </row>
    <row r="21" spans="1:22">
      <c r="A21" s="47" t="s">
        <v>252</v>
      </c>
      <c r="B21" s="277">
        <v>270973</v>
      </c>
      <c r="C21" s="278">
        <v>10.97</v>
      </c>
      <c r="D21" s="264">
        <v>7.127557426693798E-2</v>
      </c>
      <c r="E21" s="265">
        <v>-8.0000000000000071E-2</v>
      </c>
      <c r="F21" s="264">
        <v>-4.0766409454448542</v>
      </c>
      <c r="G21" s="266">
        <v>-0.54</v>
      </c>
      <c r="H21" s="41"/>
      <c r="I21" s="41"/>
      <c r="J21" s="41"/>
      <c r="K21" s="41"/>
      <c r="L21" s="41"/>
      <c r="M21" s="41"/>
      <c r="N21" s="41"/>
      <c r="O21" s="41"/>
      <c r="P21" s="41"/>
      <c r="Q21" s="41"/>
      <c r="R21" s="41"/>
      <c r="S21" s="41"/>
      <c r="T21" s="41"/>
      <c r="U21" s="41"/>
      <c r="V21" s="41"/>
    </row>
    <row r="22" spans="1:22" s="182" customFormat="1">
      <c r="A22" s="219" t="s">
        <v>99</v>
      </c>
      <c r="B22" s="279">
        <v>262708</v>
      </c>
      <c r="C22" s="280">
        <v>10.63</v>
      </c>
      <c r="D22" s="267">
        <v>6.1322353711901201E-2</v>
      </c>
      <c r="E22" s="268">
        <v>-8.9999999999999858E-2</v>
      </c>
      <c r="F22" s="267">
        <v>-4.1731648316474912</v>
      </c>
      <c r="G22" s="269">
        <v>-0.54</v>
      </c>
      <c r="H22" s="180"/>
      <c r="I22" s="180"/>
      <c r="J22" s="180"/>
      <c r="K22" s="180"/>
      <c r="L22" s="180"/>
      <c r="M22" s="180"/>
      <c r="N22" s="180"/>
      <c r="O22" s="180"/>
      <c r="P22" s="180"/>
      <c r="Q22" s="180"/>
      <c r="R22" s="180"/>
      <c r="S22" s="180"/>
      <c r="T22" s="180"/>
      <c r="U22" s="180"/>
      <c r="V22" s="180"/>
    </row>
    <row r="23" spans="1:22" s="182" customFormat="1">
      <c r="A23" s="219" t="s">
        <v>100</v>
      </c>
      <c r="B23" s="279">
        <v>8265</v>
      </c>
      <c r="C23" s="280">
        <v>0.33</v>
      </c>
      <c r="D23" s="267">
        <v>0.38867970363172244</v>
      </c>
      <c r="E23" s="268">
        <v>-1.0000000000000009E-2</v>
      </c>
      <c r="F23" s="267">
        <v>-0.28114476940500621</v>
      </c>
      <c r="G23" s="269">
        <v>-1.0000000000000009E-3</v>
      </c>
      <c r="H23" s="180"/>
      <c r="I23" s="180"/>
      <c r="J23" s="180"/>
      <c r="K23" s="180"/>
      <c r="L23" s="180"/>
      <c r="M23" s="180"/>
      <c r="N23" s="180"/>
      <c r="O23" s="180"/>
      <c r="P23" s="180"/>
      <c r="Q23" s="180"/>
      <c r="R23" s="180"/>
      <c r="S23" s="180"/>
      <c r="T23" s="180"/>
      <c r="U23" s="180"/>
      <c r="V23" s="180"/>
    </row>
    <row r="24" spans="1:22">
      <c r="A24" s="47" t="s">
        <v>89</v>
      </c>
      <c r="B24" s="277">
        <v>151553</v>
      </c>
      <c r="C24" s="278">
        <v>6.14</v>
      </c>
      <c r="D24" s="264">
        <v>-1.4263785724506706</v>
      </c>
      <c r="E24" s="265">
        <v>-0.12999999999999989</v>
      </c>
      <c r="F24" s="264">
        <v>-3.3227609345911513</v>
      </c>
      <c r="G24" s="266">
        <v>-0.2330000000000001</v>
      </c>
      <c r="H24" s="48"/>
      <c r="I24" s="48"/>
      <c r="J24" s="48"/>
      <c r="K24" s="48"/>
      <c r="L24" s="48"/>
      <c r="M24" s="48"/>
      <c r="N24" s="48"/>
      <c r="O24" s="48"/>
      <c r="P24" s="48"/>
      <c r="Q24" s="48"/>
      <c r="R24" s="48"/>
      <c r="S24" s="48"/>
      <c r="T24" s="48"/>
      <c r="U24" s="48"/>
      <c r="V24" s="48"/>
    </row>
    <row r="25" spans="1:22" s="182" customFormat="1">
      <c r="A25" s="219" t="s">
        <v>99</v>
      </c>
      <c r="B25" s="279">
        <v>139436</v>
      </c>
      <c r="C25" s="280">
        <v>5.64</v>
      </c>
      <c r="D25" s="267">
        <v>-1.563702338846884</v>
      </c>
      <c r="E25" s="268">
        <v>-0.14000000000000057</v>
      </c>
      <c r="F25" s="267">
        <v>-2.1458626989094398</v>
      </c>
      <c r="G25" s="269">
        <v>-0.12600000000000006</v>
      </c>
      <c r="H25" s="48"/>
      <c r="I25" s="48"/>
      <c r="J25" s="48"/>
      <c r="K25" s="48"/>
      <c r="L25" s="48"/>
      <c r="M25" s="48"/>
      <c r="N25" s="48"/>
      <c r="O25" s="48"/>
      <c r="P25" s="48"/>
      <c r="Q25" s="48"/>
      <c r="R25" s="48"/>
      <c r="S25" s="48"/>
      <c r="T25" s="48"/>
      <c r="U25" s="48"/>
      <c r="V25" s="48"/>
    </row>
    <row r="26" spans="1:22" s="182" customFormat="1">
      <c r="A26" s="219" t="s">
        <v>100</v>
      </c>
      <c r="B26" s="279">
        <v>12117</v>
      </c>
      <c r="C26" s="280">
        <v>0.49</v>
      </c>
      <c r="D26" s="267">
        <v>0.18189334435716464</v>
      </c>
      <c r="E26" s="268">
        <v>0</v>
      </c>
      <c r="F26" s="267">
        <v>-11.093066222131432</v>
      </c>
      <c r="G26" s="269">
        <v>-0.10700000000000001</v>
      </c>
      <c r="H26" s="48"/>
      <c r="I26" s="48"/>
      <c r="J26" s="48"/>
      <c r="K26" s="48"/>
      <c r="L26" s="48"/>
      <c r="M26" s="48"/>
      <c r="N26" s="48"/>
      <c r="O26" s="48"/>
      <c r="P26" s="48"/>
      <c r="Q26" s="48"/>
      <c r="R26" s="48"/>
      <c r="S26" s="48"/>
      <c r="T26" s="48"/>
      <c r="U26" s="48"/>
      <c r="V26" s="48"/>
    </row>
    <row r="27" spans="1:22">
      <c r="A27" s="47" t="s">
        <v>251</v>
      </c>
      <c r="B27" s="277">
        <v>298293</v>
      </c>
      <c r="C27" s="278">
        <v>12.08</v>
      </c>
      <c r="D27" s="264">
        <v>1.0282567390442976</v>
      </c>
      <c r="E27" s="265">
        <v>2.9999999999999361E-2</v>
      </c>
      <c r="F27" s="264">
        <v>4.0566844104357402</v>
      </c>
      <c r="G27" s="266">
        <v>0.40899999999999997</v>
      </c>
      <c r="H27" s="41"/>
      <c r="I27" s="41"/>
      <c r="J27" s="41"/>
      <c r="K27" s="41"/>
      <c r="L27" s="41"/>
      <c r="M27" s="41"/>
      <c r="N27" s="41"/>
      <c r="O27" s="41"/>
      <c r="P27" s="41"/>
      <c r="Q27" s="41"/>
      <c r="R27" s="41"/>
      <c r="S27" s="41"/>
      <c r="T27" s="41"/>
      <c r="U27" s="41"/>
      <c r="V27" s="41"/>
    </row>
    <row r="28" spans="1:22" s="182" customFormat="1">
      <c r="A28" s="219" t="s">
        <v>99</v>
      </c>
      <c r="B28" s="279">
        <v>295393</v>
      </c>
      <c r="C28" s="280">
        <v>11.96</v>
      </c>
      <c r="D28" s="267">
        <v>1.0235978112175026</v>
      </c>
      <c r="E28" s="268">
        <v>3.0000000000001137E-2</v>
      </c>
      <c r="F28" s="267">
        <v>3.9738703560359578</v>
      </c>
      <c r="G28" s="269">
        <v>0.39900000000000013</v>
      </c>
      <c r="H28" s="180"/>
      <c r="I28" s="180"/>
      <c r="J28" s="180"/>
      <c r="K28" s="180"/>
      <c r="L28" s="180"/>
      <c r="M28" s="180"/>
      <c r="N28" s="180"/>
      <c r="O28" s="180"/>
      <c r="P28" s="180"/>
      <c r="Q28" s="180"/>
      <c r="R28" s="180"/>
      <c r="S28" s="180"/>
      <c r="T28" s="180"/>
      <c r="U28" s="180"/>
      <c r="V28" s="180"/>
    </row>
    <row r="29" spans="1:22" s="182" customFormat="1">
      <c r="A29" s="219" t="s">
        <v>100</v>
      </c>
      <c r="B29" s="279">
        <v>2900</v>
      </c>
      <c r="C29" s="280">
        <v>0.12</v>
      </c>
      <c r="D29" s="267">
        <v>1.5050752537626888</v>
      </c>
      <c r="E29" s="268">
        <v>0</v>
      </c>
      <c r="F29" s="267">
        <v>23.165501519466392</v>
      </c>
      <c r="G29" s="269">
        <v>1.0999999999999999E-2</v>
      </c>
      <c r="H29" s="180"/>
      <c r="I29" s="180"/>
      <c r="J29" s="180"/>
      <c r="K29" s="180"/>
      <c r="L29" s="180"/>
      <c r="M29" s="180"/>
      <c r="N29" s="180"/>
      <c r="O29" s="180"/>
      <c r="P29" s="180"/>
      <c r="Q29" s="180"/>
      <c r="R29" s="180"/>
      <c r="S29" s="180"/>
      <c r="T29" s="180"/>
      <c r="U29" s="180"/>
      <c r="V29" s="180"/>
    </row>
    <row r="30" spans="1:22">
      <c r="A30" s="47" t="s">
        <v>21</v>
      </c>
      <c r="B30" s="277">
        <v>97912</v>
      </c>
      <c r="C30" s="278">
        <v>3.96</v>
      </c>
      <c r="D30" s="264">
        <v>-1.5890565165388559</v>
      </c>
      <c r="E30" s="265">
        <v>-9.9999999999999645E-2</v>
      </c>
      <c r="F30" s="264">
        <v>6.1663293482532522</v>
      </c>
      <c r="G30" s="266">
        <v>0.18099999999999999</v>
      </c>
      <c r="H30" s="48"/>
      <c r="I30" s="48"/>
      <c r="J30" s="48"/>
      <c r="K30" s="48"/>
      <c r="L30" s="48"/>
      <c r="M30" s="48"/>
      <c r="N30" s="48"/>
      <c r="O30" s="48"/>
      <c r="P30" s="48"/>
      <c r="Q30" s="48"/>
      <c r="R30" s="48"/>
      <c r="S30" s="48"/>
      <c r="T30" s="48"/>
      <c r="U30" s="48"/>
      <c r="V30" s="48"/>
    </row>
    <row r="31" spans="1:22" s="182" customFormat="1">
      <c r="A31" s="219" t="s">
        <v>99</v>
      </c>
      <c r="B31" s="279">
        <v>19079</v>
      </c>
      <c r="C31" s="280">
        <v>0.77</v>
      </c>
      <c r="D31" s="267">
        <v>-2.0736026279320474</v>
      </c>
      <c r="E31" s="268">
        <v>-3.0000000000000027E-2</v>
      </c>
      <c r="F31" s="267">
        <v>-5.5783736198844025</v>
      </c>
      <c r="G31" s="269">
        <v>-5.800000000000001E-2</v>
      </c>
      <c r="H31" s="48"/>
      <c r="I31" s="48"/>
      <c r="J31" s="48"/>
      <c r="K31" s="48"/>
      <c r="L31" s="48"/>
      <c r="M31" s="48"/>
      <c r="N31" s="48"/>
      <c r="O31" s="48"/>
      <c r="P31" s="48"/>
      <c r="Q31" s="48"/>
      <c r="R31" s="48"/>
      <c r="S31" s="48"/>
      <c r="T31" s="48"/>
      <c r="U31" s="48"/>
      <c r="V31" s="48"/>
    </row>
    <row r="32" spans="1:22" s="182" customFormat="1" ht="15.75" thickBot="1">
      <c r="A32" s="221" t="s">
        <v>100</v>
      </c>
      <c r="B32" s="281">
        <v>78833</v>
      </c>
      <c r="C32" s="282">
        <v>3.19</v>
      </c>
      <c r="D32" s="270">
        <v>-1.4710661167354089</v>
      </c>
      <c r="E32" s="271">
        <v>-8.0000000000000071E-2</v>
      </c>
      <c r="F32" s="270">
        <v>14.728723564234357</v>
      </c>
      <c r="G32" s="271">
        <v>0.23899999999999996</v>
      </c>
      <c r="H32" s="48"/>
      <c r="I32" s="48"/>
      <c r="J32" s="48"/>
      <c r="K32" s="48"/>
      <c r="L32" s="48"/>
      <c r="M32" s="48"/>
      <c r="N32" s="48"/>
      <c r="O32" s="48"/>
      <c r="P32" s="48"/>
      <c r="Q32" s="48"/>
      <c r="R32" s="48"/>
      <c r="S32" s="48"/>
      <c r="T32" s="48"/>
      <c r="U32" s="48"/>
      <c r="V32" s="48"/>
    </row>
    <row r="33" spans="1:7">
      <c r="A33" s="447" t="s">
        <v>127</v>
      </c>
      <c r="B33" s="447"/>
      <c r="C33" s="447"/>
      <c r="D33" s="447"/>
      <c r="E33" s="447"/>
      <c r="F33" s="447"/>
      <c r="G33" s="447"/>
    </row>
    <row r="34" spans="1:7">
      <c r="A34" s="448" t="s">
        <v>6</v>
      </c>
      <c r="B34" s="448"/>
      <c r="C34" s="448"/>
      <c r="D34" s="448"/>
      <c r="E34" s="448"/>
      <c r="F34" s="448"/>
      <c r="G34" s="448"/>
    </row>
    <row r="35" spans="1:7" s="182" customFormat="1">
      <c r="A35" s="448" t="s">
        <v>253</v>
      </c>
      <c r="B35" s="448"/>
      <c r="C35" s="448"/>
      <c r="D35" s="448"/>
      <c r="E35" s="448"/>
      <c r="F35" s="448"/>
      <c r="G35" s="448"/>
    </row>
    <row r="36" spans="1:7" ht="36.75" customHeight="1">
      <c r="A36" s="446" t="s">
        <v>273</v>
      </c>
      <c r="B36" s="446"/>
      <c r="C36" s="446"/>
      <c r="D36" s="446"/>
      <c r="E36" s="446"/>
      <c r="F36" s="446"/>
      <c r="G36" s="446"/>
    </row>
    <row r="38" spans="1:7" ht="21" customHeight="1"/>
    <row r="39" spans="1:7" ht="35.25" customHeight="1"/>
    <row r="41" spans="1:7">
      <c r="A41" s="41"/>
      <c r="B41" s="41"/>
      <c r="C41" s="49"/>
      <c r="D41" s="41"/>
      <c r="E41" s="41"/>
      <c r="F41" s="41"/>
      <c r="G41" s="41"/>
    </row>
    <row r="42" spans="1:7">
      <c r="A42" s="41"/>
      <c r="B42" s="41"/>
      <c r="C42" s="49"/>
      <c r="D42" s="41"/>
      <c r="E42" s="41"/>
      <c r="F42" s="41"/>
      <c r="G42" s="41"/>
    </row>
    <row r="46" spans="1:7">
      <c r="A46" s="41"/>
      <c r="B46" s="41"/>
      <c r="C46" s="49"/>
      <c r="D46" s="41"/>
      <c r="E46" s="41"/>
      <c r="F46" s="41"/>
      <c r="G46" s="41"/>
    </row>
  </sheetData>
  <mergeCells count="8">
    <mergeCell ref="B3:C3"/>
    <mergeCell ref="D3:E3"/>
    <mergeCell ref="F3:G3"/>
    <mergeCell ref="A1:G1"/>
    <mergeCell ref="A36:G36"/>
    <mergeCell ref="A33:G33"/>
    <mergeCell ref="A34:G34"/>
    <mergeCell ref="A35:G3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election activeCell="I20" sqref="I20"/>
    </sheetView>
  </sheetViews>
  <sheetFormatPr baseColWidth="10" defaultRowHeight="15"/>
  <cols>
    <col min="1" max="1" width="33.5703125" customWidth="1"/>
    <col min="3" max="3" width="10.28515625" customWidth="1"/>
    <col min="4" max="4" width="8.42578125" customWidth="1"/>
    <col min="5" max="5" width="9.85546875" customWidth="1"/>
    <col min="6" max="6" width="8.5703125" customWidth="1"/>
    <col min="7" max="7" width="13.42578125" customWidth="1"/>
  </cols>
  <sheetData>
    <row r="1" spans="1:8">
      <c r="A1" s="449" t="s">
        <v>183</v>
      </c>
      <c r="B1" s="449"/>
      <c r="C1" s="449"/>
      <c r="D1" s="449"/>
      <c r="E1" s="449"/>
      <c r="F1" s="449"/>
      <c r="G1" s="449"/>
    </row>
    <row r="2" spans="1:8" ht="15.75" thickBot="1">
      <c r="A2" s="53"/>
      <c r="B2" s="53"/>
      <c r="C2" s="53"/>
      <c r="D2" s="50"/>
      <c r="E2" s="50"/>
      <c r="F2" s="50"/>
      <c r="G2" s="50"/>
    </row>
    <row r="3" spans="1:8" ht="30.75" customHeight="1">
      <c r="A3" s="54"/>
      <c r="B3" s="450" t="s">
        <v>124</v>
      </c>
      <c r="C3" s="451"/>
      <c r="D3" s="454" t="s">
        <v>129</v>
      </c>
      <c r="E3" s="455"/>
      <c r="F3" s="454" t="s">
        <v>126</v>
      </c>
      <c r="G3" s="456"/>
    </row>
    <row r="4" spans="1:8" ht="33.75">
      <c r="A4" s="55" t="s">
        <v>22</v>
      </c>
      <c r="B4" s="56" t="s">
        <v>14</v>
      </c>
      <c r="C4" s="57" t="s">
        <v>17</v>
      </c>
      <c r="D4" s="52" t="s">
        <v>16</v>
      </c>
      <c r="E4" s="79" t="s">
        <v>17</v>
      </c>
      <c r="F4" s="52" t="s">
        <v>16</v>
      </c>
      <c r="G4" s="51" t="s">
        <v>23</v>
      </c>
    </row>
    <row r="5" spans="1:8">
      <c r="A5" s="58" t="s">
        <v>131</v>
      </c>
      <c r="B5" s="66">
        <v>1007362</v>
      </c>
      <c r="C5" s="59">
        <v>52.59</v>
      </c>
      <c r="D5" s="59">
        <v>-0.26039810216318404</v>
      </c>
      <c r="E5" s="59">
        <v>-0.5</v>
      </c>
      <c r="F5" s="59">
        <v>-2.8485283893431301E-2</v>
      </c>
      <c r="G5" s="59">
        <v>-0.44899999999999951</v>
      </c>
    </row>
    <row r="6" spans="1:8">
      <c r="A6" s="60" t="s">
        <v>24</v>
      </c>
      <c r="B6" s="66">
        <v>279937</v>
      </c>
      <c r="C6" s="59">
        <v>14.61</v>
      </c>
      <c r="D6" s="59">
        <v>-1.0998056880409779</v>
      </c>
      <c r="E6" s="59">
        <v>-0.27000000000000135</v>
      </c>
      <c r="F6" s="59">
        <v>0.10263568138957346</v>
      </c>
      <c r="G6" s="59">
        <v>-0.10500000000000007</v>
      </c>
    </row>
    <row r="7" spans="1:8">
      <c r="A7" s="60" t="s">
        <v>25</v>
      </c>
      <c r="B7" s="66">
        <v>94325</v>
      </c>
      <c r="C7" s="59">
        <v>4.92</v>
      </c>
      <c r="D7" s="59">
        <v>6.7822129644304674</v>
      </c>
      <c r="E7" s="59">
        <v>0.28000000000000025</v>
      </c>
      <c r="F7" s="59">
        <v>2.2770029527642066</v>
      </c>
      <c r="G7" s="59">
        <v>6.6000000000000017E-2</v>
      </c>
    </row>
    <row r="8" spans="1:8">
      <c r="A8" s="69" t="s">
        <v>26</v>
      </c>
      <c r="B8" s="283">
        <v>1381624</v>
      </c>
      <c r="C8" s="70">
        <v>72.13</v>
      </c>
      <c r="D8" s="70">
        <v>1.7953113417346067E-2</v>
      </c>
      <c r="E8" s="70">
        <v>-0.49000000000000909</v>
      </c>
      <c r="F8" s="70">
        <v>0.13856223284580693</v>
      </c>
      <c r="G8" s="70">
        <v>-0.48599999999999993</v>
      </c>
    </row>
    <row r="9" spans="1:8">
      <c r="A9" s="58" t="s">
        <v>132</v>
      </c>
      <c r="B9" s="66">
        <v>127206</v>
      </c>
      <c r="C9" s="59">
        <v>6.64</v>
      </c>
      <c r="D9" s="59">
        <v>-0.16559799712754231</v>
      </c>
      <c r="E9" s="59">
        <v>-6.0000000000000497E-2</v>
      </c>
      <c r="F9" s="59">
        <v>0.38669727409850196</v>
      </c>
      <c r="G9" s="59">
        <v>-2.8000000000000025E-2</v>
      </c>
    </row>
    <row r="10" spans="1:8">
      <c r="A10" s="60" t="s">
        <v>133</v>
      </c>
      <c r="B10" s="66">
        <v>330471</v>
      </c>
      <c r="C10" s="59">
        <v>17.25</v>
      </c>
      <c r="D10" s="59">
        <v>4.0761759592854885</v>
      </c>
      <c r="E10" s="59">
        <v>0.55999999999999872</v>
      </c>
      <c r="F10" s="59">
        <v>4.5433832748176695</v>
      </c>
      <c r="G10" s="59">
        <v>0.52799999999999991</v>
      </c>
    </row>
    <row r="11" spans="1:8">
      <c r="A11" s="60" t="s">
        <v>27</v>
      </c>
      <c r="B11" s="66">
        <v>67501</v>
      </c>
      <c r="C11" s="59">
        <v>3.52</v>
      </c>
      <c r="D11" s="59">
        <v>0.20486023484702631</v>
      </c>
      <c r="E11" s="59">
        <v>-2.0000000000000018E-2</v>
      </c>
      <c r="F11" s="59">
        <v>0.54045682210608348</v>
      </c>
      <c r="G11" s="59">
        <v>-8.9999999999999854E-3</v>
      </c>
    </row>
    <row r="12" spans="1:8">
      <c r="A12" s="60" t="s">
        <v>134</v>
      </c>
      <c r="B12" s="66">
        <v>8613</v>
      </c>
      <c r="C12" s="59">
        <v>0.45</v>
      </c>
      <c r="D12" s="59">
        <v>0.70150824272185996</v>
      </c>
      <c r="E12" s="59">
        <v>0</v>
      </c>
      <c r="F12" s="59">
        <v>-0.38641132109661358</v>
      </c>
      <c r="G12" s="59">
        <v>-6.0000000000000001E-3</v>
      </c>
    </row>
    <row r="13" spans="1:8">
      <c r="A13" s="69" t="s">
        <v>93</v>
      </c>
      <c r="B13" s="67">
        <v>533791</v>
      </c>
      <c r="C13" s="61">
        <v>27.87</v>
      </c>
      <c r="D13" s="70">
        <v>2.4824281334175469</v>
      </c>
      <c r="E13" s="61">
        <v>0.49000000000000199</v>
      </c>
      <c r="F13" s="70">
        <v>2.7434665690303284</v>
      </c>
      <c r="G13" s="61">
        <v>0.48599999999999993</v>
      </c>
    </row>
    <row r="14" spans="1:8">
      <c r="A14" s="71" t="s">
        <v>28</v>
      </c>
      <c r="B14" s="72">
        <v>1915415</v>
      </c>
      <c r="C14" s="73">
        <v>100</v>
      </c>
      <c r="D14" s="73">
        <v>0.692763309724298</v>
      </c>
      <c r="E14" s="73"/>
      <c r="F14" s="73">
        <v>0.79355546443422575</v>
      </c>
      <c r="G14" s="73">
        <v>0</v>
      </c>
    </row>
    <row r="15" spans="1:8" ht="15.75" thickBot="1">
      <c r="A15" s="62" t="s">
        <v>171</v>
      </c>
      <c r="B15" s="68">
        <v>1473652</v>
      </c>
      <c r="C15" s="63">
        <v>76.94</v>
      </c>
      <c r="D15" s="63">
        <v>0.69436757340330946</v>
      </c>
      <c r="E15" s="63">
        <v>0</v>
      </c>
      <c r="F15" s="63">
        <v>0.85414780286430236</v>
      </c>
      <c r="G15" s="63">
        <v>4.5999999999999375E-2</v>
      </c>
    </row>
    <row r="16" spans="1:8">
      <c r="A16" s="452" t="s">
        <v>130</v>
      </c>
      <c r="B16" s="452"/>
      <c r="C16" s="452"/>
      <c r="D16" s="452"/>
      <c r="E16" s="452"/>
      <c r="F16" s="452"/>
      <c r="G16" s="452"/>
      <c r="H16" s="50"/>
    </row>
    <row r="17" spans="1:8" ht="21" customHeight="1">
      <c r="A17" s="453" t="s">
        <v>6</v>
      </c>
      <c r="B17" s="453"/>
      <c r="C17" s="453"/>
      <c r="D17" s="453"/>
      <c r="E17" s="453"/>
      <c r="F17" s="453"/>
      <c r="G17" s="453"/>
      <c r="H17" s="50"/>
    </row>
    <row r="18" spans="1:8" ht="25.5" customHeight="1">
      <c r="A18" s="453" t="s">
        <v>29</v>
      </c>
      <c r="B18" s="453"/>
      <c r="C18" s="453"/>
      <c r="D18" s="453"/>
      <c r="E18" s="453"/>
      <c r="F18" s="453"/>
      <c r="G18" s="453"/>
      <c r="H18" s="50"/>
    </row>
    <row r="19" spans="1:8" ht="33.75" customHeight="1">
      <c r="A19" s="453" t="s">
        <v>135</v>
      </c>
      <c r="B19" s="453"/>
      <c r="C19" s="453"/>
      <c r="D19" s="453"/>
      <c r="E19" s="453"/>
      <c r="F19" s="453"/>
      <c r="G19" s="453"/>
      <c r="H19" s="74"/>
    </row>
    <row r="20" spans="1:8">
      <c r="A20" s="65"/>
      <c r="B20" s="65"/>
      <c r="C20" s="65"/>
      <c r="D20" s="65"/>
      <c r="E20" s="65"/>
      <c r="F20" s="65"/>
      <c r="G20" s="65"/>
      <c r="H20" s="50"/>
    </row>
    <row r="21" spans="1:8">
      <c r="A21" s="50"/>
      <c r="B21" s="64"/>
      <c r="C21" s="50"/>
      <c r="D21" s="50"/>
      <c r="E21" s="50"/>
      <c r="F21" s="50"/>
      <c r="G21" s="50"/>
      <c r="H21" s="50"/>
    </row>
  </sheetData>
  <mergeCells count="8">
    <mergeCell ref="A1:G1"/>
    <mergeCell ref="B3:C3"/>
    <mergeCell ref="A16:G16"/>
    <mergeCell ref="A19:G19"/>
    <mergeCell ref="D3:E3"/>
    <mergeCell ref="F3:G3"/>
    <mergeCell ref="A17:G17"/>
    <mergeCell ref="A18:G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activeCell="H18" sqref="H18"/>
    </sheetView>
  </sheetViews>
  <sheetFormatPr baseColWidth="10" defaultRowHeight="15"/>
  <cols>
    <col min="1" max="1" width="37.85546875" bestFit="1" customWidth="1"/>
  </cols>
  <sheetData>
    <row r="1" spans="1:8">
      <c r="A1" s="460" t="s">
        <v>184</v>
      </c>
      <c r="B1" s="460"/>
      <c r="C1" s="460"/>
      <c r="D1" s="460"/>
      <c r="E1" s="460"/>
      <c r="F1" s="460"/>
      <c r="G1" s="460"/>
    </row>
    <row r="2" spans="1:8" ht="23.25" customHeight="1">
      <c r="A2" s="198"/>
      <c r="B2" s="461" t="s">
        <v>124</v>
      </c>
      <c r="C2" s="462"/>
      <c r="D2" s="461" t="s">
        <v>136</v>
      </c>
      <c r="E2" s="462"/>
      <c r="F2" s="461" t="s">
        <v>137</v>
      </c>
      <c r="G2" s="462"/>
    </row>
    <row r="3" spans="1:8" ht="33.75">
      <c r="A3" s="199" t="s">
        <v>22</v>
      </c>
      <c r="B3" s="78" t="s">
        <v>14</v>
      </c>
      <c r="C3" s="200" t="s">
        <v>32</v>
      </c>
      <c r="D3" s="78" t="s">
        <v>33</v>
      </c>
      <c r="E3" s="200" t="s">
        <v>23</v>
      </c>
      <c r="F3" s="78" t="s">
        <v>33</v>
      </c>
      <c r="G3" s="200" t="s">
        <v>23</v>
      </c>
    </row>
    <row r="4" spans="1:8">
      <c r="A4" s="201" t="s">
        <v>90</v>
      </c>
      <c r="B4" s="88">
        <v>1031429</v>
      </c>
      <c r="C4" s="90">
        <v>87.51</v>
      </c>
      <c r="D4" s="92">
        <v>0.22154226453117154</v>
      </c>
      <c r="E4" s="87">
        <v>-0.19999999999998863</v>
      </c>
      <c r="F4" s="92">
        <v>0.52380171464720959</v>
      </c>
      <c r="G4" s="87">
        <v>-0.27280712165253362</v>
      </c>
    </row>
    <row r="5" spans="1:8">
      <c r="A5" s="202" t="s">
        <v>35</v>
      </c>
      <c r="B5" s="88">
        <v>118449</v>
      </c>
      <c r="C5" s="90">
        <v>10.050000000000001</v>
      </c>
      <c r="D5" s="92">
        <v>1.1641016005329519</v>
      </c>
      <c r="E5" s="87">
        <v>7.0000000000000284E-2</v>
      </c>
      <c r="F5" s="92">
        <v>1.3846313681356692</v>
      </c>
      <c r="G5" s="87">
        <v>5.3410483848518278E-2</v>
      </c>
    </row>
    <row r="6" spans="1:8">
      <c r="A6" s="202" t="s">
        <v>36</v>
      </c>
      <c r="B6" s="88">
        <v>912980</v>
      </c>
      <c r="C6" s="90">
        <v>77.459999999999994</v>
      </c>
      <c r="D6" s="92">
        <v>0.10054130032683961</v>
      </c>
      <c r="E6" s="87">
        <v>-0.27000000000001023</v>
      </c>
      <c r="F6" s="92">
        <v>0.41782065243616273</v>
      </c>
      <c r="G6" s="87">
        <v>-0.32621760550105278</v>
      </c>
    </row>
    <row r="7" spans="1:8" s="182" customFormat="1">
      <c r="A7" s="254" t="s">
        <v>158</v>
      </c>
      <c r="B7" s="284">
        <v>640355</v>
      </c>
      <c r="C7" s="285">
        <v>54.33</v>
      </c>
      <c r="D7" s="93">
        <f>(B7/639840-1)*100</f>
        <v>8.0488872218054119E-2</v>
      </c>
      <c r="E7" s="286">
        <v>-0.2</v>
      </c>
      <c r="F7" s="287"/>
      <c r="G7" s="288"/>
    </row>
    <row r="8" spans="1:8">
      <c r="A8" s="203" t="s">
        <v>37</v>
      </c>
      <c r="B8" s="88">
        <v>105672</v>
      </c>
      <c r="C8" s="90">
        <v>8.9700000000000006</v>
      </c>
      <c r="D8" s="92">
        <v>2.8668217703232912</v>
      </c>
      <c r="E8" s="87">
        <v>0.22000000000000064</v>
      </c>
      <c r="F8" s="92">
        <v>4.1441999254606454</v>
      </c>
      <c r="G8" s="87">
        <v>0.24799422338680702</v>
      </c>
    </row>
    <row r="9" spans="1:8">
      <c r="A9" s="204" t="s">
        <v>38</v>
      </c>
      <c r="B9" s="190">
        <v>41521</v>
      </c>
      <c r="C9" s="90">
        <v>3.52</v>
      </c>
      <c r="D9" s="92">
        <v>-4.5739046701975816E-2</v>
      </c>
      <c r="E9" s="87">
        <v>-2.0000000000000018E-2</v>
      </c>
      <c r="F9" s="92">
        <v>1.5806796885595498</v>
      </c>
      <c r="G9" s="87">
        <v>2.4812898265725768E-2</v>
      </c>
    </row>
    <row r="10" spans="1:8">
      <c r="A10" s="205" t="s">
        <v>39</v>
      </c>
      <c r="B10" s="248">
        <v>1178622</v>
      </c>
      <c r="C10" s="206">
        <v>100</v>
      </c>
      <c r="D10" s="206">
        <v>0.44366192381899427</v>
      </c>
      <c r="E10" s="207"/>
      <c r="F10" s="206">
        <v>0.83270215974933226</v>
      </c>
      <c r="G10" s="207"/>
      <c r="H10" s="15"/>
    </row>
    <row r="11" spans="1:8">
      <c r="A11" s="452" t="s">
        <v>138</v>
      </c>
      <c r="B11" s="452"/>
      <c r="C11" s="452"/>
      <c r="D11" s="452"/>
      <c r="E11" s="452"/>
      <c r="F11" s="452"/>
      <c r="G11" s="452"/>
    </row>
    <row r="12" spans="1:8">
      <c r="A12" s="453" t="s">
        <v>6</v>
      </c>
      <c r="B12" s="453"/>
      <c r="C12" s="453"/>
      <c r="D12" s="453"/>
      <c r="E12" s="453"/>
      <c r="F12" s="453"/>
      <c r="G12" s="453"/>
    </row>
    <row r="13" spans="1:8" ht="22.5" customHeight="1">
      <c r="A13" s="446" t="s">
        <v>40</v>
      </c>
      <c r="B13" s="446"/>
      <c r="C13" s="446"/>
      <c r="D13" s="446"/>
      <c r="E13" s="446"/>
      <c r="F13" s="446"/>
      <c r="G13" s="446"/>
    </row>
    <row r="14" spans="1:8" ht="35.25" customHeight="1">
      <c r="A14" s="446" t="s">
        <v>179</v>
      </c>
      <c r="B14" s="446"/>
      <c r="C14" s="446"/>
      <c r="D14" s="446"/>
      <c r="E14" s="446"/>
      <c r="F14" s="446"/>
      <c r="G14" s="446"/>
    </row>
    <row r="37" spans="1:7" ht="15.75" thickBot="1">
      <c r="A37" s="75"/>
      <c r="B37" s="75"/>
      <c r="C37" s="75"/>
      <c r="D37" s="75"/>
      <c r="E37" s="75"/>
      <c r="F37" s="75"/>
      <c r="G37" s="75"/>
    </row>
    <row r="38" spans="1:7">
      <c r="A38" s="76"/>
      <c r="B38" s="457" t="s">
        <v>13</v>
      </c>
      <c r="C38" s="458"/>
      <c r="D38" s="457" t="s">
        <v>30</v>
      </c>
      <c r="E38" s="458"/>
      <c r="F38" s="457" t="s">
        <v>31</v>
      </c>
      <c r="G38" s="459"/>
    </row>
    <row r="39" spans="1:7" ht="33.75">
      <c r="A39" s="77" t="s">
        <v>22</v>
      </c>
      <c r="B39" s="78" t="s">
        <v>14</v>
      </c>
      <c r="C39" s="79" t="s">
        <v>32</v>
      </c>
      <c r="D39" s="78" t="s">
        <v>33</v>
      </c>
      <c r="E39" s="79" t="s">
        <v>23</v>
      </c>
      <c r="F39" s="78" t="s">
        <v>33</v>
      </c>
      <c r="G39" s="78" t="s">
        <v>23</v>
      </c>
    </row>
    <row r="40" spans="1:7">
      <c r="A40" s="80" t="s">
        <v>34</v>
      </c>
      <c r="B40" s="88">
        <v>1026526</v>
      </c>
      <c r="C40" s="90">
        <v>88.244254597783154</v>
      </c>
      <c r="D40" s="92">
        <v>0.1</v>
      </c>
      <c r="E40" s="87">
        <v>-0.1</v>
      </c>
      <c r="F40" s="92">
        <v>0.97605668244309385</v>
      </c>
      <c r="G40" s="92">
        <v>-0.12892340145201048</v>
      </c>
    </row>
    <row r="41" spans="1:7">
      <c r="A41" s="81" t="s">
        <v>35</v>
      </c>
      <c r="B41" s="88">
        <v>116833</v>
      </c>
      <c r="C41" s="90">
        <v>10.043428999774774</v>
      </c>
      <c r="D41" s="93">
        <v>1.6</v>
      </c>
      <c r="E41" s="87">
        <v>0.1</v>
      </c>
      <c r="F41" s="93">
        <v>1.2344541485605376</v>
      </c>
      <c r="G41" s="92">
        <v>1.0677090392420218E-2</v>
      </c>
    </row>
    <row r="42" spans="1:7">
      <c r="A42" s="81" t="s">
        <v>36</v>
      </c>
      <c r="B42" s="88">
        <v>909693</v>
      </c>
      <c r="C42" s="90">
        <v>78.200825598008379</v>
      </c>
      <c r="D42" s="93">
        <v>-0.1</v>
      </c>
      <c r="E42" s="87">
        <v>-0.3</v>
      </c>
      <c r="F42" s="93">
        <v>0.94717678877034306</v>
      </c>
      <c r="G42" s="92">
        <v>-0.13805182915913009</v>
      </c>
    </row>
    <row r="43" spans="1:7">
      <c r="A43" s="82" t="s">
        <v>37</v>
      </c>
      <c r="B43" s="88">
        <v>97350</v>
      </c>
      <c r="C43" s="90">
        <v>8.3685928900916213</v>
      </c>
      <c r="D43" s="92">
        <v>1.3</v>
      </c>
      <c r="E43" s="87">
        <v>0.1</v>
      </c>
      <c r="F43" s="92">
        <v>3.1435360143762914</v>
      </c>
      <c r="G43" s="92">
        <v>0.14884757820876066</v>
      </c>
    </row>
    <row r="44" spans="1:7">
      <c r="A44" s="83" t="s">
        <v>38</v>
      </c>
      <c r="B44" s="89">
        <v>39402</v>
      </c>
      <c r="C44" s="91">
        <v>3.3871525121252191</v>
      </c>
      <c r="D44" s="92">
        <v>0.8</v>
      </c>
      <c r="E44" s="87">
        <v>0</v>
      </c>
      <c r="F44" s="92">
        <v>1.074811849340751</v>
      </c>
      <c r="G44" s="92">
        <v>0</v>
      </c>
    </row>
    <row r="45" spans="1:7" ht="15.75" thickBot="1">
      <c r="A45" s="84" t="s">
        <v>39</v>
      </c>
      <c r="B45" s="85">
        <v>1163278</v>
      </c>
      <c r="C45" s="96">
        <v>100</v>
      </c>
      <c r="D45" s="94">
        <v>0.2</v>
      </c>
      <c r="E45" s="86"/>
      <c r="F45" s="94">
        <v>1.1229465090274005</v>
      </c>
      <c r="G45" s="95"/>
    </row>
  </sheetData>
  <mergeCells count="11">
    <mergeCell ref="B38:C38"/>
    <mergeCell ref="D38:E38"/>
    <mergeCell ref="F38:G38"/>
    <mergeCell ref="A1:G1"/>
    <mergeCell ref="A14:G14"/>
    <mergeCell ref="A13:G13"/>
    <mergeCell ref="A11:G11"/>
    <mergeCell ref="A12:G12"/>
    <mergeCell ref="B2:C2"/>
    <mergeCell ref="D2:E2"/>
    <mergeCell ref="F2:G2"/>
  </mergeCells>
  <pageMargins left="0.7" right="0.7" top="0.75" bottom="0.75" header="0.3" footer="0.3"/>
  <pageSetup paperSize="9" orientation="portrait" verticalDpi="5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election activeCell="B31" sqref="B31"/>
    </sheetView>
  </sheetViews>
  <sheetFormatPr baseColWidth="10" defaultColWidth="27" defaultRowHeight="15"/>
  <cols>
    <col min="1" max="1" width="27.5703125" bestFit="1" customWidth="1"/>
    <col min="2" max="2" width="22.140625" bestFit="1" customWidth="1"/>
    <col min="3" max="3" width="7.85546875" bestFit="1" customWidth="1"/>
    <col min="4" max="4" width="7.42578125" bestFit="1" customWidth="1"/>
    <col min="5" max="5" width="6.85546875" bestFit="1" customWidth="1"/>
    <col min="6" max="6" width="11.5703125" bestFit="1" customWidth="1"/>
    <col min="7" max="7" width="6.85546875" bestFit="1" customWidth="1"/>
    <col min="8" max="8" width="11.5703125" bestFit="1" customWidth="1"/>
  </cols>
  <sheetData>
    <row r="1" spans="1:8">
      <c r="A1" s="466" t="s">
        <v>185</v>
      </c>
      <c r="B1" s="466"/>
      <c r="C1" s="466"/>
      <c r="D1" s="466"/>
      <c r="E1" s="466"/>
      <c r="F1" s="466"/>
      <c r="G1" s="466"/>
      <c r="H1" s="466"/>
    </row>
    <row r="2" spans="1:8">
      <c r="A2" s="187"/>
      <c r="B2" s="187"/>
      <c r="C2" s="187"/>
      <c r="D2" s="187"/>
      <c r="E2" s="187"/>
      <c r="F2" s="187"/>
      <c r="G2" s="187"/>
      <c r="H2" s="187"/>
    </row>
    <row r="3" spans="1:8" ht="33.75" customHeight="1">
      <c r="A3" s="211"/>
      <c r="B3" s="212"/>
      <c r="C3" s="467" t="s">
        <v>124</v>
      </c>
      <c r="D3" s="468"/>
      <c r="E3" s="469" t="s">
        <v>129</v>
      </c>
      <c r="F3" s="469"/>
      <c r="G3" s="467" t="s">
        <v>142</v>
      </c>
      <c r="H3" s="468"/>
    </row>
    <row r="4" spans="1:8" ht="22.5">
      <c r="A4" s="213"/>
      <c r="B4" s="214"/>
      <c r="C4" s="215" t="s">
        <v>14</v>
      </c>
      <c r="D4" s="216" t="s">
        <v>32</v>
      </c>
      <c r="E4" s="217" t="s">
        <v>33</v>
      </c>
      <c r="F4" s="217" t="s">
        <v>23</v>
      </c>
      <c r="G4" s="218" t="s">
        <v>33</v>
      </c>
      <c r="H4" s="217" t="s">
        <v>23</v>
      </c>
    </row>
    <row r="5" spans="1:8">
      <c r="A5" s="210" t="s">
        <v>8</v>
      </c>
      <c r="B5" s="102" t="s">
        <v>41</v>
      </c>
      <c r="C5" s="97">
        <v>1545389</v>
      </c>
      <c r="D5" s="98">
        <f>C5/C$9*100</f>
        <v>62.559188562605982</v>
      </c>
      <c r="E5" s="99">
        <v>-8.3792110222835614E-2</v>
      </c>
      <c r="F5" s="100">
        <v>-0.56439602002215139</v>
      </c>
      <c r="G5" s="99">
        <v>-0.62899913841714117</v>
      </c>
      <c r="H5" s="208">
        <v>-0.30398935524667936</v>
      </c>
    </row>
    <row r="6" spans="1:8">
      <c r="A6" s="101"/>
      <c r="B6" s="102" t="s">
        <v>42</v>
      </c>
      <c r="C6" s="97">
        <v>440235</v>
      </c>
      <c r="D6" s="98">
        <f t="shared" ref="D6:D9" si="0">C6/C$9*100</f>
        <v>17.821237485745563</v>
      </c>
      <c r="E6" s="99">
        <v>5.7641948674088672</v>
      </c>
      <c r="F6" s="100">
        <v>0.83349460736870995</v>
      </c>
      <c r="G6" s="99">
        <v>2.8034584819544017</v>
      </c>
      <c r="H6" s="208">
        <v>0.45147355750129814</v>
      </c>
    </row>
    <row r="7" spans="1:8">
      <c r="A7" s="101"/>
      <c r="B7" s="102" t="s">
        <v>255</v>
      </c>
      <c r="C7" s="97">
        <v>308424</v>
      </c>
      <c r="D7" s="98">
        <f t="shared" si="0"/>
        <v>12.485371109302051</v>
      </c>
      <c r="E7" s="99">
        <v>-0.23225572714157261</v>
      </c>
      <c r="F7" s="100">
        <v>-0.13138743238085659</v>
      </c>
      <c r="G7" s="99">
        <v>-0.82015357897801122</v>
      </c>
      <c r="H7" s="208">
        <v>-8.6122251021806845E-2</v>
      </c>
    </row>
    <row r="8" spans="1:8">
      <c r="A8" s="101"/>
      <c r="B8" s="102" t="s">
        <v>256</v>
      </c>
      <c r="C8" s="97">
        <v>176235</v>
      </c>
      <c r="D8" s="98">
        <f t="shared" si="0"/>
        <v>7.1342028423464026</v>
      </c>
      <c r="E8" s="99">
        <v>-1.0915927713548101</v>
      </c>
      <c r="F8" s="100">
        <v>-0.13771115496570729</v>
      </c>
      <c r="G8" s="99">
        <v>-0.97675983981690973</v>
      </c>
      <c r="H8" s="208">
        <v>-6.1357965973489928E-2</v>
      </c>
    </row>
    <row r="9" spans="1:8">
      <c r="A9" s="103"/>
      <c r="B9" s="104" t="s">
        <v>44</v>
      </c>
      <c r="C9" s="113">
        <v>2470283</v>
      </c>
      <c r="D9" s="105">
        <f t="shared" si="0"/>
        <v>100</v>
      </c>
      <c r="E9" s="108">
        <v>0.81763118768745091</v>
      </c>
      <c r="F9" s="107"/>
      <c r="G9" s="108">
        <v>-0.15637749437070747</v>
      </c>
      <c r="H9" s="107"/>
    </row>
    <row r="10" spans="1:8">
      <c r="A10" s="209" t="s">
        <v>9</v>
      </c>
      <c r="B10" s="110" t="s">
        <v>257</v>
      </c>
      <c r="C10" s="97">
        <v>1467277</v>
      </c>
      <c r="D10" s="111">
        <f>C10/C$13*100</f>
        <v>76.603608095373588</v>
      </c>
      <c r="E10" s="99">
        <v>-3.3315937281552799E-2</v>
      </c>
      <c r="F10" s="100">
        <v>-0.5563882668042055</v>
      </c>
      <c r="G10" s="99">
        <v>0.71309840387727697</v>
      </c>
      <c r="H10" s="208">
        <v>-6.1417086267076114E-2</v>
      </c>
    </row>
    <row r="11" spans="1:8">
      <c r="A11" s="101"/>
      <c r="B11" s="110" t="s">
        <v>258</v>
      </c>
      <c r="C11" s="97">
        <v>391129</v>
      </c>
      <c r="D11" s="98">
        <f>C11/C$13*100</f>
        <v>20.420065625464979</v>
      </c>
      <c r="E11" s="99">
        <v>3.9874405459799922</v>
      </c>
      <c r="F11" s="100">
        <v>0.646977414059144</v>
      </c>
      <c r="G11" s="99">
        <v>1.1738059377797594</v>
      </c>
      <c r="H11" s="208">
        <v>7.5461469614630877E-2</v>
      </c>
    </row>
    <row r="12" spans="1:8">
      <c r="A12" s="101"/>
      <c r="B12" s="110" t="s">
        <v>256</v>
      </c>
      <c r="C12" s="97">
        <v>57009</v>
      </c>
      <c r="D12" s="98">
        <f>C12/C$13*100</f>
        <v>2.9763262791614351</v>
      </c>
      <c r="E12" s="99">
        <v>-2.2814535481659237</v>
      </c>
      <c r="F12" s="100">
        <v>-9.0589147254936719E-2</v>
      </c>
      <c r="G12" s="99">
        <v>0.32989134454655122</v>
      </c>
      <c r="H12" s="208">
        <v>-1.4044383347554711E-2</v>
      </c>
    </row>
    <row r="13" spans="1:8">
      <c r="A13" s="103"/>
      <c r="B13" s="112" t="s">
        <v>44</v>
      </c>
      <c r="C13" s="113">
        <v>1915415</v>
      </c>
      <c r="D13" s="114">
        <f>C13/C$13*100</f>
        <v>100</v>
      </c>
      <c r="E13" s="106">
        <v>0.692763309724298</v>
      </c>
      <c r="F13" s="109"/>
      <c r="G13" s="106">
        <v>0.79355546443422575</v>
      </c>
      <c r="H13" s="107"/>
    </row>
    <row r="14" spans="1:8">
      <c r="A14" s="210" t="s">
        <v>10</v>
      </c>
      <c r="B14" s="110" t="s">
        <v>41</v>
      </c>
      <c r="C14" s="97">
        <v>816571</v>
      </c>
      <c r="D14" s="111">
        <f>C14/C$17*100</f>
        <v>69.281839300471233</v>
      </c>
      <c r="E14" s="115">
        <v>-1.2015699901512633</v>
      </c>
      <c r="F14" s="100">
        <v>-1.1537095585864279</v>
      </c>
      <c r="G14" s="115">
        <v>0.12774041433005756</v>
      </c>
      <c r="H14" s="208">
        <v>-0.50353559758262778</v>
      </c>
    </row>
    <row r="15" spans="1:8">
      <c r="A15" s="101"/>
      <c r="B15" s="110" t="s">
        <v>42</v>
      </c>
      <c r="C15" s="97">
        <v>239106</v>
      </c>
      <c r="D15" s="98">
        <f t="shared" ref="D15:D17" si="1">C15/C$17*100</f>
        <v>20.286911325259499</v>
      </c>
      <c r="E15" s="99">
        <v>6.2126865671641829</v>
      </c>
      <c r="F15" s="100">
        <v>1.1018993601934</v>
      </c>
      <c r="G15" s="99">
        <v>3.3269559562285833</v>
      </c>
      <c r="H15" s="208">
        <v>0.43980184418780938</v>
      </c>
    </row>
    <row r="16" spans="1:8">
      <c r="A16" s="101"/>
      <c r="B16" s="110" t="s">
        <v>256</v>
      </c>
      <c r="C16" s="97">
        <v>122945</v>
      </c>
      <c r="D16" s="98">
        <f t="shared" si="1"/>
        <v>10.431249374269273</v>
      </c>
      <c r="E16" s="99">
        <v>0.94503834343235837</v>
      </c>
      <c r="F16" s="100">
        <v>5.1810198393027918E-2</v>
      </c>
      <c r="G16" s="99">
        <v>1.470411012745787</v>
      </c>
      <c r="H16" s="208">
        <v>6.3733753394818932E-2</v>
      </c>
    </row>
    <row r="17" spans="1:8">
      <c r="A17" s="103"/>
      <c r="B17" s="112" t="s">
        <v>44</v>
      </c>
      <c r="C17" s="113">
        <v>1178622</v>
      </c>
      <c r="D17" s="114">
        <f t="shared" si="1"/>
        <v>100</v>
      </c>
      <c r="E17" s="106">
        <v>0.44366192381899427</v>
      </c>
      <c r="F17" s="109"/>
      <c r="G17" s="106">
        <v>0.83270215937754077</v>
      </c>
      <c r="H17" s="107"/>
    </row>
    <row r="18" spans="1:8">
      <c r="A18" s="470" t="s">
        <v>4</v>
      </c>
      <c r="B18" s="110" t="s">
        <v>257</v>
      </c>
      <c r="C18" s="97">
        <v>3829237</v>
      </c>
      <c r="D18" s="111">
        <f>C18/C$22*100</f>
        <v>68.81769919774564</v>
      </c>
      <c r="E18" s="99">
        <v>-0.30502846559173902</v>
      </c>
      <c r="F18" s="100">
        <v>-0.69046435636734316</v>
      </c>
      <c r="G18" s="99">
        <v>2.7058663226386948E-2</v>
      </c>
      <c r="H18" s="208">
        <v>-0.2378211851619568</v>
      </c>
    </row>
    <row r="19" spans="1:8">
      <c r="A19" s="470"/>
      <c r="B19" s="110" t="s">
        <v>258</v>
      </c>
      <c r="C19" s="97">
        <v>1070470</v>
      </c>
      <c r="D19" s="98">
        <f t="shared" ref="D19:D22" si="2">C19/C$22*100</f>
        <v>19.238109957730686</v>
      </c>
      <c r="E19" s="99">
        <v>5.2066205860875625</v>
      </c>
      <c r="F19" s="100">
        <v>0.82495315545659409</v>
      </c>
      <c r="G19" s="99">
        <v>2.2812442897410801</v>
      </c>
      <c r="H19" s="208">
        <v>0.33111729551398561</v>
      </c>
    </row>
    <row r="20" spans="1:8">
      <c r="A20" s="470"/>
      <c r="B20" s="110" t="s">
        <v>254</v>
      </c>
      <c r="C20" s="97">
        <v>308424</v>
      </c>
      <c r="D20" s="98">
        <f t="shared" si="2"/>
        <v>5.5428875406159239</v>
      </c>
      <c r="E20" s="99">
        <v>-0.23225572714157261</v>
      </c>
      <c r="F20" s="100">
        <v>-5.1529443253858886E-2</v>
      </c>
      <c r="G20" s="99">
        <v>-0.82015357897801122</v>
      </c>
      <c r="H20" s="208">
        <v>-7.0066311702823472E-2</v>
      </c>
    </row>
    <row r="21" spans="1:8">
      <c r="A21" s="470"/>
      <c r="B21" s="110" t="s">
        <v>256</v>
      </c>
      <c r="C21" s="97">
        <v>356189</v>
      </c>
      <c r="D21" s="98">
        <f t="shared" si="2"/>
        <v>6.4013033039077554</v>
      </c>
      <c r="E21" s="99">
        <v>-0.59305525321365904</v>
      </c>
      <c r="F21" s="100">
        <v>-8.2959355835395598E-2</v>
      </c>
      <c r="G21" s="99">
        <v>1.0365575637227842E-2</v>
      </c>
      <c r="H21" s="208">
        <v>-2.322793434066428E-2</v>
      </c>
    </row>
    <row r="22" spans="1:8">
      <c r="A22" s="471"/>
      <c r="B22" s="112" t="s">
        <v>44</v>
      </c>
      <c r="C22" s="113">
        <v>5564320</v>
      </c>
      <c r="D22" s="114">
        <f t="shared" si="2"/>
        <v>100</v>
      </c>
      <c r="E22" s="106">
        <v>0.6952349136846836</v>
      </c>
      <c r="F22" s="109"/>
      <c r="G22" s="106">
        <v>0.36747273506971823</v>
      </c>
      <c r="H22" s="107"/>
    </row>
    <row r="23" spans="1:8" ht="24.75" customHeight="1">
      <c r="A23" s="472" t="s">
        <v>143</v>
      </c>
      <c r="B23" s="472"/>
      <c r="C23" s="472"/>
      <c r="D23" s="472"/>
      <c r="E23" s="472"/>
      <c r="F23" s="472"/>
      <c r="G23" s="472"/>
      <c r="H23" s="472"/>
    </row>
    <row r="24" spans="1:8" ht="24" customHeight="1">
      <c r="A24" s="463" t="s">
        <v>6</v>
      </c>
      <c r="B24" s="463"/>
      <c r="C24" s="463"/>
      <c r="D24" s="463"/>
      <c r="E24" s="463"/>
      <c r="F24" s="463"/>
      <c r="G24" s="463"/>
      <c r="H24" s="463"/>
    </row>
    <row r="25" spans="1:8" s="182" customFormat="1" ht="12.75" customHeight="1">
      <c r="A25" s="464" t="s">
        <v>261</v>
      </c>
      <c r="B25" s="464"/>
      <c r="C25" s="464"/>
      <c r="D25" s="464"/>
      <c r="E25" s="464"/>
      <c r="F25" s="464"/>
      <c r="G25" s="464"/>
      <c r="H25" s="464"/>
    </row>
    <row r="26" spans="1:8" ht="35.25" customHeight="1">
      <c r="A26" s="464" t="s">
        <v>259</v>
      </c>
      <c r="B26" s="464"/>
      <c r="C26" s="464"/>
      <c r="D26" s="464"/>
      <c r="E26" s="464"/>
      <c r="F26" s="464"/>
      <c r="G26" s="464"/>
      <c r="H26" s="464"/>
    </row>
    <row r="27" spans="1:8" ht="22.5" customHeight="1">
      <c r="A27" s="465" t="s">
        <v>260</v>
      </c>
      <c r="B27" s="465"/>
      <c r="C27" s="465"/>
      <c r="D27" s="465"/>
      <c r="E27" s="465"/>
      <c r="F27" s="465"/>
      <c r="G27" s="465"/>
      <c r="H27" s="465"/>
    </row>
  </sheetData>
  <mergeCells count="10">
    <mergeCell ref="A24:H24"/>
    <mergeCell ref="A26:H26"/>
    <mergeCell ref="A27:H27"/>
    <mergeCell ref="A1:H1"/>
    <mergeCell ref="C3:D3"/>
    <mergeCell ref="E3:F3"/>
    <mergeCell ref="G3:H3"/>
    <mergeCell ref="A18:A22"/>
    <mergeCell ref="A23:H23"/>
    <mergeCell ref="A25:H2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C22" sqref="C22"/>
    </sheetView>
  </sheetViews>
  <sheetFormatPr baseColWidth="10" defaultRowHeight="15"/>
  <cols>
    <col min="2" max="2" width="31.140625" customWidth="1"/>
    <col min="3" max="4" width="11.85546875" bestFit="1" customWidth="1"/>
  </cols>
  <sheetData>
    <row r="1" spans="1:6">
      <c r="A1" s="308" t="s">
        <v>211</v>
      </c>
      <c r="B1" s="182"/>
      <c r="C1" s="182"/>
      <c r="D1" s="182"/>
      <c r="E1" s="182"/>
      <c r="F1" s="182"/>
    </row>
    <row r="2" spans="1:6">
      <c r="A2" s="182"/>
      <c r="B2" s="182"/>
      <c r="C2" s="182"/>
      <c r="D2" s="182"/>
      <c r="E2" s="182"/>
      <c r="F2" s="182"/>
    </row>
    <row r="3" spans="1:6">
      <c r="A3" s="309"/>
      <c r="B3" s="310"/>
      <c r="C3" s="475">
        <v>2017</v>
      </c>
      <c r="D3" s="477">
        <v>2018</v>
      </c>
      <c r="E3" s="478"/>
      <c r="F3" s="475" t="s">
        <v>201</v>
      </c>
    </row>
    <row r="4" spans="1:6">
      <c r="A4" s="311"/>
      <c r="B4" s="312"/>
      <c r="C4" s="476"/>
      <c r="D4" s="313" t="s">
        <v>14</v>
      </c>
      <c r="E4" s="314" t="s">
        <v>202</v>
      </c>
      <c r="F4" s="476"/>
    </row>
    <row r="5" spans="1:6">
      <c r="A5" s="479" t="s">
        <v>8</v>
      </c>
      <c r="B5" s="310" t="s">
        <v>203</v>
      </c>
      <c r="C5" s="323">
        <v>6830</v>
      </c>
      <c r="D5" s="324">
        <v>5960</v>
      </c>
      <c r="E5" s="325">
        <f>D5/D$10*100</f>
        <v>79.732441471571903</v>
      </c>
      <c r="F5" s="326">
        <f>(D5/C5-1)*100</f>
        <v>-12.737920937042457</v>
      </c>
    </row>
    <row r="6" spans="1:6" ht="42.75" customHeight="1">
      <c r="A6" s="480"/>
      <c r="B6" s="322" t="s">
        <v>270</v>
      </c>
      <c r="C6" s="327">
        <v>3451</v>
      </c>
      <c r="D6" s="328">
        <v>2391</v>
      </c>
      <c r="E6" s="329">
        <f t="shared" ref="E6:E10" si="0">D6/D$10*100</f>
        <v>31.986622073578598</v>
      </c>
      <c r="F6" s="330">
        <f t="shared" ref="F6:F16" si="1">(D6/C6-1)*100</f>
        <v>-30.715734569689946</v>
      </c>
    </row>
    <row r="7" spans="1:6">
      <c r="A7" s="480"/>
      <c r="B7" s="315" t="s">
        <v>271</v>
      </c>
      <c r="C7" s="327">
        <v>1168</v>
      </c>
      <c r="D7" s="328">
        <v>1276</v>
      </c>
      <c r="E7" s="329">
        <f t="shared" si="0"/>
        <v>17.070234113712374</v>
      </c>
      <c r="F7" s="330">
        <f t="shared" si="1"/>
        <v>9.2465753424657571</v>
      </c>
    </row>
    <row r="8" spans="1:6">
      <c r="A8" s="480"/>
      <c r="B8" s="315" t="s">
        <v>204</v>
      </c>
      <c r="C8" s="327">
        <v>1029</v>
      </c>
      <c r="D8" s="328">
        <v>1104</v>
      </c>
      <c r="E8" s="329">
        <f t="shared" si="0"/>
        <v>14.76923076923077</v>
      </c>
      <c r="F8" s="330">
        <f t="shared" si="1"/>
        <v>7.2886297376093312</v>
      </c>
    </row>
    <row r="9" spans="1:6">
      <c r="A9" s="480"/>
      <c r="B9" s="316" t="s">
        <v>205</v>
      </c>
      <c r="C9" s="331">
        <v>1297</v>
      </c>
      <c r="D9" s="332">
        <v>1515</v>
      </c>
      <c r="E9" s="333">
        <f t="shared" si="0"/>
        <v>20.267558528428093</v>
      </c>
      <c r="F9" s="334">
        <f t="shared" si="1"/>
        <v>16.808018504240565</v>
      </c>
    </row>
    <row r="10" spans="1:6">
      <c r="A10" s="481"/>
      <c r="B10" s="317" t="s">
        <v>44</v>
      </c>
      <c r="C10" s="335">
        <v>8127</v>
      </c>
      <c r="D10" s="336">
        <v>7475</v>
      </c>
      <c r="E10" s="337">
        <f t="shared" si="0"/>
        <v>100</v>
      </c>
      <c r="F10" s="338">
        <f t="shared" si="1"/>
        <v>-8.0226405807801164</v>
      </c>
    </row>
    <row r="11" spans="1:6">
      <c r="A11" s="479" t="s">
        <v>9</v>
      </c>
      <c r="B11" s="318" t="s">
        <v>206</v>
      </c>
      <c r="C11" s="323">
        <v>7126</v>
      </c>
      <c r="D11" s="324">
        <v>7247</v>
      </c>
      <c r="E11" s="325">
        <f>D11/D$14*100</f>
        <v>78.660588299142518</v>
      </c>
      <c r="F11" s="326">
        <f t="shared" si="1"/>
        <v>1.6980072972214488</v>
      </c>
    </row>
    <row r="12" spans="1:6">
      <c r="A12" s="480"/>
      <c r="B12" s="315" t="s">
        <v>207</v>
      </c>
      <c r="C12" s="327">
        <v>5458</v>
      </c>
      <c r="D12" s="328">
        <v>5499</v>
      </c>
      <c r="E12" s="329">
        <f t="shared" ref="E12:E14" si="2">D12/D$14*100</f>
        <v>59.687398241615107</v>
      </c>
      <c r="F12" s="330">
        <f t="shared" si="1"/>
        <v>0.75119091242212832</v>
      </c>
    </row>
    <row r="13" spans="1:6">
      <c r="A13" s="480"/>
      <c r="B13" s="316" t="s">
        <v>272</v>
      </c>
      <c r="C13" s="331">
        <v>2003</v>
      </c>
      <c r="D13" s="332">
        <v>1966</v>
      </c>
      <c r="E13" s="333">
        <f t="shared" si="2"/>
        <v>21.339411700857482</v>
      </c>
      <c r="F13" s="334">
        <f t="shared" si="1"/>
        <v>-1.8472291562656062</v>
      </c>
    </row>
    <row r="14" spans="1:6">
      <c r="A14" s="481"/>
      <c r="B14" s="317" t="s">
        <v>44</v>
      </c>
      <c r="C14" s="335">
        <v>9129</v>
      </c>
      <c r="D14" s="336">
        <v>9213</v>
      </c>
      <c r="E14" s="337">
        <f t="shared" si="2"/>
        <v>100</v>
      </c>
      <c r="F14" s="338">
        <f t="shared" si="1"/>
        <v>0.92014459415050709</v>
      </c>
    </row>
    <row r="15" spans="1:6">
      <c r="A15" s="319" t="s">
        <v>10</v>
      </c>
      <c r="B15" s="320" t="s">
        <v>44</v>
      </c>
      <c r="C15" s="339">
        <v>650</v>
      </c>
      <c r="D15" s="340">
        <v>532</v>
      </c>
      <c r="E15" s="341" t="s">
        <v>208</v>
      </c>
      <c r="F15" s="342">
        <f t="shared" si="1"/>
        <v>-18.153846153846153</v>
      </c>
    </row>
    <row r="16" spans="1:6">
      <c r="A16" s="473" t="s">
        <v>209</v>
      </c>
      <c r="B16" s="474"/>
      <c r="C16" s="339">
        <f>SUM(C15,C14,C10)</f>
        <v>17906</v>
      </c>
      <c r="D16" s="340">
        <f>SUM(D15,D14,D10)</f>
        <v>17220</v>
      </c>
      <c r="E16" s="341" t="s">
        <v>208</v>
      </c>
      <c r="F16" s="342">
        <f t="shared" si="1"/>
        <v>-3.8311180609851392</v>
      </c>
    </row>
    <row r="17" spans="1:6">
      <c r="A17" s="182"/>
      <c r="B17" s="182"/>
      <c r="C17" s="182"/>
      <c r="D17" s="182"/>
      <c r="E17" s="182"/>
      <c r="F17" s="182"/>
    </row>
    <row r="18" spans="1:6">
      <c r="A18" s="321" t="s">
        <v>106</v>
      </c>
      <c r="B18" s="182"/>
      <c r="C18" s="182"/>
      <c r="D18" s="182"/>
      <c r="E18" s="182"/>
      <c r="F18" s="182"/>
    </row>
    <row r="19" spans="1:6">
      <c r="A19" s="185" t="s">
        <v>210</v>
      </c>
      <c r="B19" s="182"/>
      <c r="C19" s="182"/>
      <c r="D19" s="182"/>
      <c r="E19" s="182"/>
      <c r="F19" s="182"/>
    </row>
  </sheetData>
  <mergeCells count="6">
    <mergeCell ref="A16:B16"/>
    <mergeCell ref="C3:C4"/>
    <mergeCell ref="D3:E3"/>
    <mergeCell ref="F3:F4"/>
    <mergeCell ref="A5:A10"/>
    <mergeCell ref="A11:A1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election activeCell="O16" sqref="O16"/>
    </sheetView>
  </sheetViews>
  <sheetFormatPr baseColWidth="10" defaultRowHeight="15"/>
  <cols>
    <col min="1" max="1" width="32.7109375" customWidth="1"/>
    <col min="2" max="2" width="10" customWidth="1"/>
    <col min="3" max="3" width="8" customWidth="1"/>
  </cols>
  <sheetData>
    <row r="1" spans="1:6">
      <c r="A1" s="343" t="s">
        <v>212</v>
      </c>
    </row>
    <row r="3" spans="1:6">
      <c r="A3" s="486" t="s">
        <v>213</v>
      </c>
      <c r="B3" s="484" t="s">
        <v>214</v>
      </c>
      <c r="C3" s="474"/>
      <c r="D3" s="484" t="s">
        <v>215</v>
      </c>
      <c r="E3" s="485"/>
      <c r="F3" s="474"/>
    </row>
    <row r="4" spans="1:6">
      <c r="A4" s="487"/>
      <c r="B4" s="346" t="s">
        <v>216</v>
      </c>
      <c r="C4" s="347" t="s">
        <v>217</v>
      </c>
      <c r="D4" s="346" t="s">
        <v>218</v>
      </c>
      <c r="E4" s="348" t="s">
        <v>219</v>
      </c>
      <c r="F4" s="347" t="s">
        <v>220</v>
      </c>
    </row>
    <row r="5" spans="1:6">
      <c r="A5" s="179" t="s">
        <v>1</v>
      </c>
      <c r="B5" s="344">
        <v>53.217758543269902</v>
      </c>
      <c r="C5" s="333">
        <v>46.782241456730098</v>
      </c>
      <c r="D5" s="344">
        <v>59.04752448212092</v>
      </c>
      <c r="E5" s="345">
        <v>27.811772104241911</v>
      </c>
      <c r="F5" s="333">
        <v>13.141117137691502</v>
      </c>
    </row>
    <row r="6" spans="1:6">
      <c r="A6" s="179" t="s">
        <v>2</v>
      </c>
      <c r="B6" s="344">
        <v>30.659659187787732</v>
      </c>
      <c r="C6" s="333">
        <v>69.340340812212276</v>
      </c>
      <c r="D6" s="344">
        <v>76.745296118864132</v>
      </c>
      <c r="E6" s="345">
        <v>17.31062972991738</v>
      </c>
      <c r="F6" s="333">
        <v>5.9437848596357243</v>
      </c>
    </row>
    <row r="7" spans="1:6">
      <c r="A7" s="179" t="s">
        <v>3</v>
      </c>
      <c r="B7" s="344">
        <v>46.102781535243771</v>
      </c>
      <c r="C7" s="333">
        <v>53.897218464756236</v>
      </c>
      <c r="D7" s="344">
        <v>84.765018102569513</v>
      </c>
      <c r="E7" s="345">
        <v>12.202186368589405</v>
      </c>
      <c r="F7" s="333">
        <v>2.9695244121058737</v>
      </c>
    </row>
    <row r="8" spans="1:6">
      <c r="A8" s="349" t="s">
        <v>4</v>
      </c>
      <c r="B8" s="350">
        <v>42.957928165003779</v>
      </c>
      <c r="C8" s="337">
        <v>57.042071834996221</v>
      </c>
      <c r="D8" s="350">
        <v>72.445944760589015</v>
      </c>
      <c r="E8" s="351">
        <v>19.793482670526188</v>
      </c>
      <c r="F8" s="337">
        <v>7.7482374483295509</v>
      </c>
    </row>
    <row r="9" spans="1:6">
      <c r="A9" s="482" t="s">
        <v>221</v>
      </c>
      <c r="B9" s="482"/>
      <c r="C9" s="482"/>
      <c r="D9" s="482"/>
      <c r="E9" s="482"/>
      <c r="F9" s="482"/>
    </row>
    <row r="10" spans="1:6">
      <c r="A10" s="483" t="s">
        <v>222</v>
      </c>
      <c r="B10" s="483"/>
      <c r="C10" s="483"/>
      <c r="D10" s="483"/>
      <c r="E10" s="483"/>
      <c r="F10" s="483"/>
    </row>
    <row r="11" spans="1:6">
      <c r="A11" s="483" t="s">
        <v>223</v>
      </c>
      <c r="B11" s="483"/>
      <c r="C11" s="483"/>
      <c r="D11" s="483"/>
      <c r="E11" s="483"/>
      <c r="F11" s="483"/>
    </row>
  </sheetData>
  <mergeCells count="6">
    <mergeCell ref="A9:F9"/>
    <mergeCell ref="A10:F10"/>
    <mergeCell ref="A11:F11"/>
    <mergeCell ref="B3:C3"/>
    <mergeCell ref="D3:F3"/>
    <mergeCell ref="A3:A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election activeCell="A18" sqref="A18:H18"/>
    </sheetView>
  </sheetViews>
  <sheetFormatPr baseColWidth="10" defaultColWidth="10.28515625" defaultRowHeight="19.5" customHeight="1"/>
  <cols>
    <col min="1" max="1" width="26.85546875" style="116" customWidth="1"/>
    <col min="2" max="2" width="14.28515625" style="116" hidden="1" customWidth="1"/>
    <col min="3" max="8" width="10.7109375" style="116" customWidth="1"/>
    <col min="9" max="9" width="10.28515625" style="116"/>
    <col min="10" max="10" width="4" style="116" bestFit="1" customWidth="1"/>
    <col min="11" max="11" width="10.28515625" style="116"/>
    <col min="12" max="12" width="1.42578125" style="116" customWidth="1"/>
    <col min="13" max="16384" width="10.28515625" style="116"/>
  </cols>
  <sheetData>
    <row r="1" spans="1:8" ht="24.75" customHeight="1">
      <c r="A1" s="489" t="s">
        <v>186</v>
      </c>
      <c r="B1" s="489"/>
      <c r="C1" s="489"/>
      <c r="D1" s="489"/>
      <c r="E1" s="489"/>
      <c r="F1" s="489"/>
      <c r="G1" s="489"/>
      <c r="H1" s="489"/>
    </row>
    <row r="2" spans="1:8" ht="15.75" thickBot="1">
      <c r="A2" s="117"/>
      <c r="B2" s="118"/>
      <c r="C2" s="117"/>
      <c r="D2" s="117"/>
      <c r="E2" s="117"/>
      <c r="F2" s="117"/>
      <c r="G2" s="117"/>
      <c r="H2" s="117"/>
    </row>
    <row r="3" spans="1:8" ht="15">
      <c r="A3" s="119"/>
      <c r="B3" s="120" t="s">
        <v>22</v>
      </c>
      <c r="C3" s="496" t="s">
        <v>45</v>
      </c>
      <c r="D3" s="498"/>
      <c r="E3" s="496" t="s">
        <v>46</v>
      </c>
      <c r="F3" s="498"/>
      <c r="G3" s="496" t="s">
        <v>47</v>
      </c>
      <c r="H3" s="497"/>
    </row>
    <row r="4" spans="1:8" ht="15">
      <c r="A4" s="121"/>
      <c r="B4" s="122"/>
      <c r="C4" s="123">
        <v>2008</v>
      </c>
      <c r="D4" s="124">
        <v>2018</v>
      </c>
      <c r="E4" s="125">
        <v>2008</v>
      </c>
      <c r="F4" s="124">
        <v>2018</v>
      </c>
      <c r="G4" s="125">
        <v>2008</v>
      </c>
      <c r="H4" s="126">
        <v>2018</v>
      </c>
    </row>
    <row r="5" spans="1:8" ht="25.5" customHeight="1">
      <c r="A5" s="494" t="s">
        <v>94</v>
      </c>
      <c r="B5" s="495"/>
      <c r="C5" s="127">
        <v>51.5</v>
      </c>
      <c r="D5" s="128">
        <v>55.743589806441015</v>
      </c>
      <c r="E5" s="127">
        <v>27.3</v>
      </c>
      <c r="F5" s="128">
        <v>24.332773234206819</v>
      </c>
      <c r="G5" s="127">
        <v>21.2</v>
      </c>
      <c r="H5" s="128">
        <v>19.923636959352166</v>
      </c>
    </row>
    <row r="6" spans="1:8" ht="15">
      <c r="A6" s="492" t="s">
        <v>48</v>
      </c>
      <c r="B6" s="493"/>
      <c r="C6" s="129">
        <v>57.8</v>
      </c>
      <c r="D6" s="130">
        <v>61.974616401788715</v>
      </c>
      <c r="E6" s="129">
        <v>22.6</v>
      </c>
      <c r="F6" s="130">
        <v>19.964775384649901</v>
      </c>
      <c r="G6" s="129">
        <v>19.5</v>
      </c>
      <c r="H6" s="130">
        <v>18.060608213561384</v>
      </c>
    </row>
    <row r="7" spans="1:8" ht="22.5">
      <c r="A7" s="131" t="s">
        <v>172</v>
      </c>
      <c r="B7" s="132" t="s">
        <v>53</v>
      </c>
      <c r="C7" s="133">
        <v>97.5</v>
      </c>
      <c r="D7" s="134">
        <v>99.64312063377379</v>
      </c>
      <c r="E7" s="133">
        <v>2.5</v>
      </c>
      <c r="F7" s="134">
        <v>0.35687936622620681</v>
      </c>
      <c r="G7" s="133">
        <v>0</v>
      </c>
      <c r="H7" s="134" t="s">
        <v>105</v>
      </c>
    </row>
    <row r="8" spans="1:8" ht="15">
      <c r="A8" s="131" t="s">
        <v>49</v>
      </c>
      <c r="B8" s="132" t="s">
        <v>49</v>
      </c>
      <c r="C8" s="133">
        <v>23.4</v>
      </c>
      <c r="D8" s="134">
        <v>29.973770843275172</v>
      </c>
      <c r="E8" s="133">
        <v>40</v>
      </c>
      <c r="F8" s="134">
        <v>36.622438464358083</v>
      </c>
      <c r="G8" s="133">
        <v>36.4</v>
      </c>
      <c r="H8" s="134">
        <v>33.403790692366748</v>
      </c>
    </row>
    <row r="9" spans="1:8" ht="15">
      <c r="A9" s="499" t="s">
        <v>43</v>
      </c>
      <c r="B9" s="500"/>
      <c r="C9" s="129">
        <v>13.6</v>
      </c>
      <c r="D9" s="130" t="s">
        <v>174</v>
      </c>
      <c r="E9" s="129">
        <v>55</v>
      </c>
      <c r="F9" s="130" t="s">
        <v>174</v>
      </c>
      <c r="G9" s="129">
        <v>31.4</v>
      </c>
      <c r="H9" s="130" t="s">
        <v>174</v>
      </c>
    </row>
    <row r="10" spans="1:8" ht="15">
      <c r="A10" s="501" t="s">
        <v>2</v>
      </c>
      <c r="B10" s="502"/>
      <c r="C10" s="127">
        <v>8.4</v>
      </c>
      <c r="D10" s="135">
        <v>9.6646038215903154</v>
      </c>
      <c r="E10" s="127">
        <v>13.6</v>
      </c>
      <c r="F10" s="135">
        <v>14.727534374461932</v>
      </c>
      <c r="G10" s="127">
        <v>78</v>
      </c>
      <c r="H10" s="135">
        <v>75.607861803947742</v>
      </c>
    </row>
    <row r="11" spans="1:8" ht="15">
      <c r="A11" s="501" t="s">
        <v>3</v>
      </c>
      <c r="B11" s="502"/>
      <c r="C11" s="136">
        <v>16.2</v>
      </c>
      <c r="D11" s="135">
        <v>35.376603277954118</v>
      </c>
      <c r="E11" s="136">
        <v>35.1</v>
      </c>
      <c r="F11" s="135">
        <v>16.599680468623394</v>
      </c>
      <c r="G11" s="136">
        <v>48</v>
      </c>
      <c r="H11" s="135">
        <v>48.023716253422485</v>
      </c>
    </row>
    <row r="12" spans="1:8" ht="15">
      <c r="A12" s="494" t="s">
        <v>44</v>
      </c>
      <c r="B12" s="503"/>
      <c r="C12" s="137">
        <v>29.6</v>
      </c>
      <c r="D12" s="138">
        <v>35.561707192728164</v>
      </c>
      <c r="E12" s="137">
        <v>24</v>
      </c>
      <c r="F12" s="138">
        <v>19.381928170265379</v>
      </c>
      <c r="G12" s="137">
        <v>46.4</v>
      </c>
      <c r="H12" s="138">
        <v>45.056364637006453</v>
      </c>
    </row>
    <row r="13" spans="1:8" ht="15" customHeight="1" thickBot="1">
      <c r="A13" s="139" t="s">
        <v>173</v>
      </c>
      <c r="B13" s="140" t="s">
        <v>50</v>
      </c>
      <c r="C13" s="141">
        <v>14.6</v>
      </c>
      <c r="D13" s="142">
        <v>22.36894867523473</v>
      </c>
      <c r="E13" s="141">
        <v>26.4</v>
      </c>
      <c r="F13" s="142">
        <v>21.229613228146224</v>
      </c>
      <c r="G13" s="141">
        <v>58.9</v>
      </c>
      <c r="H13" s="142">
        <v>56.401438096619039</v>
      </c>
    </row>
    <row r="14" spans="1:8" ht="24" customHeight="1">
      <c r="A14" s="504" t="s">
        <v>114</v>
      </c>
      <c r="B14" s="504"/>
      <c r="C14" s="504"/>
      <c r="D14" s="504"/>
      <c r="E14" s="504"/>
      <c r="F14" s="504"/>
      <c r="G14" s="504"/>
      <c r="H14" s="504"/>
    </row>
    <row r="15" spans="1:8" ht="24.75" customHeight="1">
      <c r="A15" s="505" t="s">
        <v>51</v>
      </c>
      <c r="B15" s="505"/>
      <c r="C15" s="505"/>
      <c r="D15" s="505"/>
      <c r="E15" s="505"/>
      <c r="F15" s="505"/>
      <c r="G15" s="505"/>
      <c r="H15" s="505"/>
    </row>
    <row r="16" spans="1:8" ht="27.75" customHeight="1">
      <c r="A16" s="490" t="s">
        <v>88</v>
      </c>
      <c r="B16" s="491"/>
      <c r="C16" s="491"/>
      <c r="D16" s="491"/>
      <c r="E16" s="491"/>
      <c r="F16" s="491"/>
      <c r="G16" s="491"/>
      <c r="H16" s="491"/>
    </row>
    <row r="17" spans="1:11" ht="24" customHeight="1">
      <c r="A17" s="488" t="s">
        <v>52</v>
      </c>
      <c r="B17" s="488"/>
      <c r="C17" s="488"/>
      <c r="D17" s="488"/>
      <c r="E17" s="488"/>
      <c r="F17" s="488"/>
      <c r="G17" s="488"/>
      <c r="H17" s="488"/>
    </row>
    <row r="18" spans="1:11" ht="15">
      <c r="A18" s="488" t="s">
        <v>175</v>
      </c>
      <c r="B18" s="488"/>
      <c r="C18" s="488"/>
      <c r="D18" s="488"/>
      <c r="E18" s="488"/>
      <c r="F18" s="488"/>
      <c r="G18" s="488"/>
      <c r="H18" s="488"/>
    </row>
    <row r="20" spans="1:11" ht="19.5" customHeight="1">
      <c r="E20" s="197"/>
      <c r="F20" s="197"/>
      <c r="G20" s="197"/>
      <c r="H20" s="196"/>
      <c r="I20" s="196"/>
      <c r="J20" s="191"/>
      <c r="K20" s="191"/>
    </row>
    <row r="21" spans="1:11" ht="19.5" customHeight="1">
      <c r="E21" s="193"/>
      <c r="F21" s="193"/>
      <c r="G21" s="193"/>
      <c r="I21" s="192"/>
      <c r="J21" s="192"/>
      <c r="K21" s="192"/>
    </row>
    <row r="22" spans="1:11" ht="19.5" customHeight="1">
      <c r="D22" s="194"/>
      <c r="E22" s="194"/>
      <c r="F22" s="194"/>
    </row>
    <row r="24" spans="1:11" ht="19.5" customHeight="1">
      <c r="D24" s="195"/>
      <c r="E24" s="195"/>
      <c r="F24" s="195"/>
    </row>
  </sheetData>
  <mergeCells count="15">
    <mergeCell ref="A18:H18"/>
    <mergeCell ref="A1:H1"/>
    <mergeCell ref="A16:H16"/>
    <mergeCell ref="A17:H17"/>
    <mergeCell ref="A6:B6"/>
    <mergeCell ref="A5:B5"/>
    <mergeCell ref="G3:H3"/>
    <mergeCell ref="E3:F3"/>
    <mergeCell ref="C3:D3"/>
    <mergeCell ref="A9:B9"/>
    <mergeCell ref="A10:B10"/>
    <mergeCell ref="A11:B11"/>
    <mergeCell ref="A12:B12"/>
    <mergeCell ref="A14:H14"/>
    <mergeCell ref="A15:H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election activeCell="G17" sqref="G17"/>
    </sheetView>
  </sheetViews>
  <sheetFormatPr baseColWidth="10" defaultRowHeight="15"/>
  <cols>
    <col min="1" max="1" width="32.42578125" bestFit="1" customWidth="1"/>
    <col min="5" max="5" width="14" customWidth="1"/>
  </cols>
  <sheetData>
    <row r="1" spans="1:5" ht="25.5" customHeight="1">
      <c r="A1" s="506" t="s">
        <v>187</v>
      </c>
      <c r="B1" s="506"/>
      <c r="C1" s="506"/>
      <c r="D1" s="506"/>
      <c r="E1" s="506"/>
    </row>
    <row r="2" spans="1:5" ht="15.75" thickBot="1">
      <c r="A2" s="143"/>
      <c r="B2" s="143"/>
      <c r="C2" s="143"/>
      <c r="D2" s="143"/>
      <c r="E2" s="143"/>
    </row>
    <row r="3" spans="1:5" ht="45">
      <c r="A3" s="144"/>
      <c r="B3" s="145" t="s">
        <v>54</v>
      </c>
      <c r="C3" s="145" t="s">
        <v>2</v>
      </c>
      <c r="D3" s="145" t="s">
        <v>3</v>
      </c>
      <c r="E3" s="146" t="s">
        <v>4</v>
      </c>
    </row>
    <row r="4" spans="1:5">
      <c r="A4" s="256" t="s">
        <v>55</v>
      </c>
      <c r="B4" s="234">
        <v>28.016492746191609</v>
      </c>
      <c r="C4" s="234">
        <v>25.442796189554933</v>
      </c>
      <c r="D4" s="234">
        <v>17.062046537648701</v>
      </c>
      <c r="E4" s="234">
        <v>70.521341183204584</v>
      </c>
    </row>
    <row r="5" spans="1:5">
      <c r="A5" s="147" t="s">
        <v>56</v>
      </c>
      <c r="B5" s="228">
        <v>40.781226493042901</v>
      </c>
      <c r="C5" s="228">
        <v>27.254638562567809</v>
      </c>
      <c r="D5" s="228">
        <v>13.740238854691189</v>
      </c>
      <c r="E5" s="229">
        <v>81.776103910301913</v>
      </c>
    </row>
    <row r="6" spans="1:5">
      <c r="A6" s="148" t="s">
        <v>57</v>
      </c>
      <c r="B6" s="230">
        <v>83.821917833620134</v>
      </c>
      <c r="C6" s="230">
        <v>34.393575142407883</v>
      </c>
      <c r="D6" s="230">
        <v>25.790572338752746</v>
      </c>
      <c r="E6" s="231">
        <v>144.00607458612708</v>
      </c>
    </row>
    <row r="7" spans="1:5">
      <c r="A7" s="148" t="s">
        <v>58</v>
      </c>
      <c r="B7" s="230">
        <v>31.521289787107616</v>
      </c>
      <c r="C7" s="230">
        <v>25.718737823148153</v>
      </c>
      <c r="D7" s="230">
        <v>11.147685646407012</v>
      </c>
      <c r="E7" s="231">
        <v>68.387713256662778</v>
      </c>
    </row>
    <row r="8" spans="1:5">
      <c r="A8" s="149" t="s">
        <v>59</v>
      </c>
      <c r="B8" s="232">
        <v>30.419334386938768</v>
      </c>
      <c r="C8" s="232">
        <v>25.783864955411701</v>
      </c>
      <c r="D8" s="232">
        <v>16.436742298793362</v>
      </c>
      <c r="E8" s="233">
        <v>72.639941641143835</v>
      </c>
    </row>
    <row r="9" spans="1:5">
      <c r="A9" s="150" t="s">
        <v>60</v>
      </c>
      <c r="B9" s="234">
        <v>36.12757738384223</v>
      </c>
      <c r="C9" s="234">
        <v>36.228691396255137</v>
      </c>
      <c r="D9" s="234">
        <v>15.008043458293423</v>
      </c>
      <c r="E9" s="235">
        <v>87.364291244046143</v>
      </c>
    </row>
    <row r="10" spans="1:5">
      <c r="A10" s="151" t="s">
        <v>61</v>
      </c>
      <c r="B10" s="236">
        <v>37.116277987606736</v>
      </c>
      <c r="C10" s="236">
        <v>38.735183792070274</v>
      </c>
      <c r="D10" s="236">
        <v>17.540296207826319</v>
      </c>
      <c r="E10" s="227">
        <v>93.39175798750334</v>
      </c>
    </row>
    <row r="11" spans="1:5">
      <c r="A11" s="151" t="s">
        <v>62</v>
      </c>
      <c r="B11" s="236">
        <v>36.574028862847221</v>
      </c>
      <c r="C11" s="236">
        <v>40.942979600694443</v>
      </c>
      <c r="D11" s="236">
        <v>22.170654296875</v>
      </c>
      <c r="E11" s="227">
        <v>99.687662760416671</v>
      </c>
    </row>
    <row r="12" spans="1:5">
      <c r="A12" s="151" t="s">
        <v>63</v>
      </c>
      <c r="B12" s="236">
        <v>42.944654683065274</v>
      </c>
      <c r="C12" s="236">
        <v>27.456835383159884</v>
      </c>
      <c r="D12" s="236">
        <v>13.152095275196173</v>
      </c>
      <c r="E12" s="227">
        <v>83.553585341421353</v>
      </c>
    </row>
    <row r="13" spans="1:5">
      <c r="A13" s="152" t="s">
        <v>64</v>
      </c>
      <c r="B13" s="237">
        <v>33.220299475361472</v>
      </c>
      <c r="C13" s="237">
        <v>36.013570557155916</v>
      </c>
      <c r="D13" s="237">
        <v>11.428851408081567</v>
      </c>
      <c r="E13" s="238">
        <v>80.662721440598958</v>
      </c>
    </row>
    <row r="14" spans="1:5" ht="15.75" thickBot="1">
      <c r="A14" s="153" t="s">
        <v>65</v>
      </c>
      <c r="B14" s="239">
        <v>30.582620433485189</v>
      </c>
      <c r="C14" s="239">
        <v>26.082522452576285</v>
      </c>
      <c r="D14" s="239">
        <v>16.395897321650548</v>
      </c>
      <c r="E14" s="240">
        <v>73.061040207712026</v>
      </c>
    </row>
    <row r="15" spans="1:5" ht="24" customHeight="1">
      <c r="A15" s="507" t="s">
        <v>106</v>
      </c>
      <c r="B15" s="507"/>
      <c r="C15" s="507"/>
      <c r="D15" s="507"/>
      <c r="E15" s="507"/>
    </row>
    <row r="16" spans="1:5" ht="27" customHeight="1">
      <c r="A16" s="508" t="s">
        <v>66</v>
      </c>
      <c r="B16" s="508"/>
      <c r="C16" s="508"/>
      <c r="D16" s="508"/>
      <c r="E16" s="508"/>
    </row>
    <row r="17" spans="1:5" ht="21" customHeight="1">
      <c r="A17" s="508" t="s">
        <v>91</v>
      </c>
      <c r="B17" s="508"/>
      <c r="C17" s="508"/>
      <c r="D17" s="508"/>
      <c r="E17" s="508"/>
    </row>
  </sheetData>
  <mergeCells count="4">
    <mergeCell ref="A1:E1"/>
    <mergeCell ref="A15:E15"/>
    <mergeCell ref="A16:E16"/>
    <mergeCell ref="A17:E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10" sqref="D10"/>
    </sheetView>
  </sheetViews>
  <sheetFormatPr baseColWidth="10" defaultRowHeight="15"/>
  <cols>
    <col min="1" max="1" width="60.5703125" bestFit="1" customWidth="1"/>
  </cols>
  <sheetData>
    <row r="1" spans="1:4">
      <c r="A1" s="299" t="s">
        <v>192</v>
      </c>
      <c r="B1" s="300"/>
      <c r="C1" s="300"/>
    </row>
    <row r="2" spans="1:4">
      <c r="A2" s="182"/>
      <c r="B2" s="182"/>
      <c r="C2" s="182"/>
    </row>
    <row r="3" spans="1:4">
      <c r="A3" s="301" t="s">
        <v>263</v>
      </c>
      <c r="B3" s="302">
        <f>'[1]Source Figure 1.1-6'!$B$3</f>
        <v>20934.842000000001</v>
      </c>
      <c r="C3" s="303">
        <f>B3/$B$9*100</f>
        <v>75.060296084357873</v>
      </c>
      <c r="D3" s="517"/>
    </row>
    <row r="4" spans="1:4">
      <c r="A4" s="304" t="s">
        <v>193</v>
      </c>
      <c r="B4" s="302">
        <f>'[1]Source Figure 1.1-6'!$B$4</f>
        <v>5525.902</v>
      </c>
      <c r="C4" s="305">
        <f t="shared" ref="C4:C9" si="0">B4/$B$9*100</f>
        <v>19.812704593287368</v>
      </c>
    </row>
    <row r="5" spans="1:4">
      <c r="A5" s="301" t="s">
        <v>194</v>
      </c>
      <c r="B5" s="302">
        <f>'[1]Source Figure 1.1-6'!$B$5</f>
        <v>138.822</v>
      </c>
      <c r="C5" s="303">
        <f t="shared" si="0"/>
        <v>0.49773580440792092</v>
      </c>
    </row>
    <row r="6" spans="1:4">
      <c r="A6" s="306" t="s">
        <v>195</v>
      </c>
      <c r="B6" s="302">
        <f>'[1]Source Figure 1.1-6'!$B$6</f>
        <v>191.70799999999997</v>
      </c>
      <c r="C6" s="303">
        <f t="shared" si="0"/>
        <v>0.68735456621741287</v>
      </c>
    </row>
    <row r="7" spans="1:4">
      <c r="A7" s="301" t="s">
        <v>196</v>
      </c>
      <c r="B7" s="302">
        <f>'[1]Source Figure 1.1-6'!$B$7</f>
        <v>559.71299999999997</v>
      </c>
      <c r="C7" s="303">
        <f t="shared" si="0"/>
        <v>2.0068087211866317</v>
      </c>
    </row>
    <row r="8" spans="1:4">
      <c r="A8" s="301" t="s">
        <v>197</v>
      </c>
      <c r="B8" s="302">
        <f>'[1]Source Figure 1.1-6'!$B$8</f>
        <v>539.71299999999997</v>
      </c>
      <c r="C8" s="303">
        <f t="shared" si="0"/>
        <v>1.9351002305427973</v>
      </c>
    </row>
    <row r="9" spans="1:4">
      <c r="A9" s="307" t="s">
        <v>11</v>
      </c>
      <c r="B9" s="302">
        <f>'[1]Source Figure 1.1-6'!$B$9</f>
        <v>27890.7</v>
      </c>
      <c r="C9" s="303">
        <f t="shared" si="0"/>
        <v>100</v>
      </c>
    </row>
    <row r="10" spans="1:4">
      <c r="A10" s="386" t="s">
        <v>198</v>
      </c>
      <c r="B10" s="386"/>
      <c r="C10" s="386"/>
    </row>
    <row r="11" spans="1:4">
      <c r="A11" s="387" t="s">
        <v>199</v>
      </c>
      <c r="B11" s="387"/>
      <c r="C11" s="387"/>
    </row>
  </sheetData>
  <mergeCells count="2">
    <mergeCell ref="A10:C10"/>
    <mergeCell ref="A11:C1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A13" workbookViewId="0">
      <selection activeCell="M9" sqref="M9"/>
    </sheetView>
  </sheetViews>
  <sheetFormatPr baseColWidth="10" defaultColWidth="11.42578125" defaultRowHeight="15"/>
  <cols>
    <col min="1" max="16384" width="11.42578125" style="118"/>
  </cols>
  <sheetData>
    <row r="1" spans="1:14" ht="33.75" customHeight="1">
      <c r="A1" s="509" t="s">
        <v>188</v>
      </c>
      <c r="B1" s="509"/>
      <c r="C1" s="509"/>
      <c r="D1" s="509"/>
      <c r="E1" s="509"/>
      <c r="F1" s="509"/>
      <c r="G1" s="509"/>
      <c r="H1" s="509"/>
      <c r="I1" s="509"/>
      <c r="J1" s="183"/>
      <c r="K1" s="183"/>
      <c r="L1" s="183"/>
      <c r="M1" s="183"/>
      <c r="N1" s="183"/>
    </row>
    <row r="29" spans="1:1">
      <c r="A29" s="154" t="s">
        <v>106</v>
      </c>
    </row>
    <row r="30" spans="1:1">
      <c r="A30" s="155" t="s">
        <v>66</v>
      </c>
    </row>
  </sheetData>
  <mergeCells count="1">
    <mergeCell ref="A1:I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election activeCell="L7" sqref="L7"/>
    </sheetView>
  </sheetViews>
  <sheetFormatPr baseColWidth="10" defaultColWidth="11.42578125" defaultRowHeight="12"/>
  <cols>
    <col min="1" max="1" width="21.28515625" style="157" customWidth="1"/>
    <col min="2" max="2" width="19.7109375" style="157" customWidth="1"/>
    <col min="3" max="3" width="11.42578125" style="157"/>
    <col min="4" max="16384" width="11.42578125" style="158"/>
  </cols>
  <sheetData>
    <row r="1" spans="1:2">
      <c r="A1" s="156" t="s">
        <v>104</v>
      </c>
    </row>
    <row r="3" spans="1:2">
      <c r="A3" s="159" t="s">
        <v>67</v>
      </c>
      <c r="B3" s="159" t="s">
        <v>141</v>
      </c>
    </row>
    <row r="4" spans="1:2">
      <c r="A4" s="160" t="s">
        <v>63</v>
      </c>
      <c r="B4" s="161">
        <v>6.3631330124792385</v>
      </c>
    </row>
    <row r="5" spans="1:2">
      <c r="A5" s="160" t="s">
        <v>64</v>
      </c>
      <c r="B5" s="161">
        <v>1.8689005004008719</v>
      </c>
    </row>
    <row r="6" spans="1:2">
      <c r="A6" s="160" t="s">
        <v>144</v>
      </c>
      <c r="B6" s="161">
        <v>1.4968859426371939</v>
      </c>
    </row>
    <row r="7" spans="1:2">
      <c r="A7" s="160" t="s">
        <v>145</v>
      </c>
      <c r="B7" s="161">
        <v>1.222152384943076</v>
      </c>
    </row>
    <row r="8" spans="1:2">
      <c r="A8" s="160" t="s">
        <v>146</v>
      </c>
      <c r="B8" s="161">
        <v>1.208036008343405</v>
      </c>
    </row>
    <row r="9" spans="1:2">
      <c r="A9" s="160" t="s">
        <v>147</v>
      </c>
      <c r="B9" s="161">
        <v>1.1246174770486173</v>
      </c>
    </row>
    <row r="10" spans="1:2">
      <c r="A10" s="160" t="s">
        <v>148</v>
      </c>
      <c r="B10" s="161">
        <v>0.87444196239983008</v>
      </c>
    </row>
    <row r="11" spans="1:2">
      <c r="A11" s="160" t="s">
        <v>149</v>
      </c>
      <c r="B11" s="161">
        <v>0.83754484780680372</v>
      </c>
    </row>
    <row r="12" spans="1:2" ht="24">
      <c r="A12" s="160" t="s">
        <v>150</v>
      </c>
      <c r="B12" s="161">
        <v>0.82931605905394168</v>
      </c>
    </row>
    <row r="13" spans="1:2">
      <c r="A13" s="160" t="s">
        <v>151</v>
      </c>
      <c r="B13" s="161">
        <v>0.80095062899190328</v>
      </c>
    </row>
    <row r="14" spans="1:2">
      <c r="A14" s="160" t="s">
        <v>59</v>
      </c>
      <c r="B14" s="161">
        <v>0.71107539623231908</v>
      </c>
    </row>
    <row r="15" spans="1:2">
      <c r="A15" s="160" t="s">
        <v>152</v>
      </c>
      <c r="B15" s="161">
        <v>0.66361331157982484</v>
      </c>
    </row>
    <row r="16" spans="1:2">
      <c r="A16" s="160" t="s">
        <v>153</v>
      </c>
      <c r="B16" s="161">
        <v>0.50561767852295159</v>
      </c>
    </row>
    <row r="17" spans="1:2">
      <c r="A17" s="160" t="s">
        <v>154</v>
      </c>
      <c r="B17" s="161">
        <v>0.48743359464022973</v>
      </c>
    </row>
    <row r="18" spans="1:2">
      <c r="A18" s="160" t="s">
        <v>56</v>
      </c>
      <c r="B18" s="161">
        <v>0.44657550219762143</v>
      </c>
    </row>
    <row r="19" spans="1:2">
      <c r="A19" s="160" t="s">
        <v>155</v>
      </c>
      <c r="B19" s="161">
        <v>0.43617839671767911</v>
      </c>
    </row>
    <row r="20" spans="1:2" ht="24">
      <c r="A20" s="160" t="s">
        <v>156</v>
      </c>
      <c r="B20" s="161">
        <v>0.28720141277069899</v>
      </c>
    </row>
    <row r="21" spans="1:2">
      <c r="A21" s="160" t="s">
        <v>157</v>
      </c>
      <c r="B21" s="161">
        <v>-0.37014029093545009</v>
      </c>
    </row>
    <row r="22" spans="1:2">
      <c r="A22" s="154"/>
    </row>
    <row r="23" spans="1:2">
      <c r="A23" s="155" t="s">
        <v>68</v>
      </c>
    </row>
    <row r="24" spans="1:2" ht="15">
      <c r="A24" s="118"/>
    </row>
  </sheetData>
  <sortState ref="A4:B21">
    <sortCondition descending="1" ref="B4:B2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K10" sqref="K10"/>
    </sheetView>
  </sheetViews>
  <sheetFormatPr baseColWidth="10" defaultColWidth="11.42578125" defaultRowHeight="15"/>
  <cols>
    <col min="1" max="1" width="17.140625" style="118" customWidth="1"/>
    <col min="2" max="2" width="6.7109375" style="118" bestFit="1" customWidth="1"/>
    <col min="3" max="3" width="11.140625" style="118" bestFit="1" customWidth="1"/>
    <col min="4" max="4" width="8.85546875" style="118" bestFit="1" customWidth="1"/>
    <col min="5" max="5" width="11.7109375" style="118" customWidth="1"/>
    <col min="6" max="7" width="11.42578125" style="118"/>
    <col min="8" max="8" width="11.42578125" style="187"/>
    <col min="9" max="16384" width="11.42578125" style="118"/>
  </cols>
  <sheetData>
    <row r="1" spans="1:7">
      <c r="A1" s="176" t="s">
        <v>189</v>
      </c>
      <c r="B1" s="176"/>
      <c r="C1" s="176"/>
      <c r="D1" s="176"/>
      <c r="E1" s="176"/>
      <c r="F1" s="176"/>
      <c r="G1" s="177"/>
    </row>
    <row r="3" spans="1:7">
      <c r="A3" s="241"/>
      <c r="B3" s="510" t="s">
        <v>139</v>
      </c>
      <c r="C3" s="511"/>
      <c r="D3" s="512"/>
      <c r="E3" s="513" t="s">
        <v>140</v>
      </c>
      <c r="F3" s="511"/>
      <c r="G3" s="511"/>
    </row>
    <row r="4" spans="1:7" ht="45">
      <c r="A4" s="123"/>
      <c r="B4" s="217" t="s">
        <v>82</v>
      </c>
      <c r="C4" s="242" t="s">
        <v>83</v>
      </c>
      <c r="D4" s="242" t="s">
        <v>84</v>
      </c>
      <c r="E4" s="217" t="s">
        <v>85</v>
      </c>
      <c r="F4" s="242" t="s">
        <v>86</v>
      </c>
      <c r="G4" s="242" t="s">
        <v>87</v>
      </c>
    </row>
    <row r="5" spans="1:7">
      <c r="A5" s="243" t="s">
        <v>45</v>
      </c>
      <c r="B5" s="289">
        <v>65.054000000000002</v>
      </c>
      <c r="C5" s="290">
        <v>13.404</v>
      </c>
      <c r="D5" s="291">
        <v>31.43</v>
      </c>
      <c r="E5" s="290">
        <v>0.41200000000000614</v>
      </c>
      <c r="F5" s="290">
        <v>-0.20500000000000007</v>
      </c>
      <c r="G5" s="292">
        <v>0.50999999999999801</v>
      </c>
    </row>
    <row r="6" spans="1:7">
      <c r="A6" s="244" t="s">
        <v>69</v>
      </c>
      <c r="B6" s="289">
        <v>41.850999999999999</v>
      </c>
      <c r="C6" s="289">
        <v>1.8660000000000001</v>
      </c>
      <c r="D6" s="293">
        <v>51.862000000000002</v>
      </c>
      <c r="E6" s="289">
        <v>0.45499999999999829</v>
      </c>
      <c r="F6" s="289">
        <v>9.000000000000119E-3</v>
      </c>
      <c r="G6" s="294">
        <v>0.83599999999999852</v>
      </c>
    </row>
    <row r="7" spans="1:7">
      <c r="A7" s="245" t="s">
        <v>46</v>
      </c>
      <c r="B7" s="289">
        <v>55.045000000000002</v>
      </c>
      <c r="C7" s="289">
        <v>14.82</v>
      </c>
      <c r="D7" s="293">
        <v>31.207000000000001</v>
      </c>
      <c r="E7" s="289">
        <v>-0.52599999999999625</v>
      </c>
      <c r="F7" s="289">
        <v>0.56300000000000061</v>
      </c>
      <c r="G7" s="294">
        <v>0.28200000000000003</v>
      </c>
    </row>
    <row r="8" spans="1:7">
      <c r="A8" s="245" t="s">
        <v>47</v>
      </c>
      <c r="B8" s="289">
        <v>63.704999999999998</v>
      </c>
      <c r="C8" s="289">
        <v>14.488</v>
      </c>
      <c r="D8" s="293">
        <v>37.899000000000001</v>
      </c>
      <c r="E8" s="289">
        <v>0.26599999999999824</v>
      </c>
      <c r="F8" s="289">
        <v>-0.20700000000000074</v>
      </c>
      <c r="G8" s="294">
        <v>0.66300000000000381</v>
      </c>
    </row>
    <row r="9" spans="1:7">
      <c r="A9" s="246" t="s">
        <v>70</v>
      </c>
      <c r="B9" s="295">
        <v>62.482999999999997</v>
      </c>
      <c r="C9" s="295">
        <v>14.250999999999999</v>
      </c>
      <c r="D9" s="296">
        <v>34.262</v>
      </c>
      <c r="E9" s="295">
        <v>0.17299999999999471</v>
      </c>
      <c r="F9" s="295">
        <v>-6.4000000000000057E-2</v>
      </c>
      <c r="G9" s="297">
        <v>0.50999999999999801</v>
      </c>
    </row>
    <row r="10" spans="1:7">
      <c r="A10" s="178" t="s">
        <v>106</v>
      </c>
      <c r="B10" s="247"/>
      <c r="C10" s="247"/>
      <c r="D10" s="247"/>
      <c r="E10" s="247"/>
      <c r="F10" s="247"/>
      <c r="G10" s="247"/>
    </row>
    <row r="11" spans="1:7" ht="24" customHeight="1">
      <c r="A11" s="514" t="s">
        <v>92</v>
      </c>
      <c r="B11" s="514"/>
      <c r="C11" s="514"/>
      <c r="D11" s="514"/>
      <c r="E11" s="514"/>
      <c r="F11" s="514"/>
      <c r="G11" s="247"/>
    </row>
  </sheetData>
  <mergeCells count="3">
    <mergeCell ref="B3:D3"/>
    <mergeCell ref="E3:G3"/>
    <mergeCell ref="A11:F1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P24" sqref="P24"/>
    </sheetView>
  </sheetViews>
  <sheetFormatPr baseColWidth="10" defaultColWidth="11.42578125" defaultRowHeight="15"/>
  <cols>
    <col min="1" max="16384" width="11.42578125" style="118"/>
  </cols>
  <sheetData>
    <row r="1" spans="1:8">
      <c r="A1" s="162" t="s">
        <v>190</v>
      </c>
    </row>
    <row r="2" spans="1:8">
      <c r="H2" s="163"/>
    </row>
    <row r="3" spans="1:8">
      <c r="H3" s="163"/>
    </row>
    <row r="4" spans="1:8">
      <c r="H4" s="163"/>
    </row>
    <row r="5" spans="1:8">
      <c r="H5" s="163"/>
    </row>
    <row r="6" spans="1:8">
      <c r="H6" s="163"/>
    </row>
    <row r="7" spans="1:8">
      <c r="H7" s="163"/>
    </row>
    <row r="8" spans="1:8">
      <c r="H8" s="163"/>
    </row>
    <row r="9" spans="1:8">
      <c r="H9" s="163"/>
    </row>
    <row r="10" spans="1:8">
      <c r="H10" s="163"/>
    </row>
    <row r="11" spans="1:8">
      <c r="H11" s="163"/>
    </row>
    <row r="12" spans="1:8">
      <c r="H12" s="163"/>
    </row>
    <row r="13" spans="1:8">
      <c r="H13" s="163"/>
    </row>
    <row r="14" spans="1:8">
      <c r="H14" s="163"/>
    </row>
    <row r="15" spans="1:8">
      <c r="H15" s="163"/>
    </row>
    <row r="16" spans="1:8">
      <c r="H16" s="163"/>
    </row>
    <row r="17" spans="1:11">
      <c r="H17" s="163"/>
    </row>
    <row r="18" spans="1:11">
      <c r="H18" s="163"/>
      <c r="K18" s="187"/>
    </row>
    <row r="19" spans="1:11">
      <c r="H19" s="163"/>
    </row>
    <row r="20" spans="1:11">
      <c r="H20" s="163"/>
    </row>
    <row r="21" spans="1:11">
      <c r="H21" s="163"/>
    </row>
    <row r="22" spans="1:11">
      <c r="H22" s="163"/>
    </row>
    <row r="23" spans="1:11">
      <c r="H23" s="163"/>
    </row>
    <row r="24" spans="1:11">
      <c r="A24" s="515" t="s">
        <v>106</v>
      </c>
      <c r="B24" s="515"/>
      <c r="C24" s="515"/>
      <c r="D24" s="515"/>
      <c r="E24" s="515"/>
      <c r="F24" s="515"/>
      <c r="G24" s="515"/>
      <c r="H24" s="515"/>
    </row>
    <row r="25" spans="1:11" ht="22.5" customHeight="1">
      <c r="A25" s="516" t="s">
        <v>92</v>
      </c>
      <c r="B25" s="516"/>
      <c r="C25" s="516"/>
      <c r="D25" s="516"/>
      <c r="E25" s="516"/>
      <c r="F25" s="516"/>
      <c r="G25" s="516"/>
      <c r="H25" s="516"/>
    </row>
  </sheetData>
  <mergeCells count="2">
    <mergeCell ref="A24:H24"/>
    <mergeCell ref="A25:H2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selection activeCell="J6" sqref="J6"/>
    </sheetView>
  </sheetViews>
  <sheetFormatPr baseColWidth="10" defaultColWidth="11.42578125" defaultRowHeight="15"/>
  <cols>
    <col min="1" max="1" width="18.42578125" style="163" bestFit="1" customWidth="1"/>
    <col min="2" max="2" width="11.5703125" style="163" customWidth="1"/>
    <col min="3" max="3" width="8.85546875" style="163" customWidth="1"/>
    <col min="4" max="4" width="10.85546875" style="163" customWidth="1"/>
    <col min="5" max="5" width="10.42578125" style="163" customWidth="1"/>
    <col min="6" max="7" width="8.85546875" style="163" customWidth="1"/>
    <col min="8" max="16384" width="11.42578125" style="118"/>
  </cols>
  <sheetData>
    <row r="1" spans="1:7">
      <c r="A1" s="162" t="s">
        <v>274</v>
      </c>
    </row>
    <row r="2" spans="1:7" ht="15.75" thickBot="1">
      <c r="A2" s="118"/>
    </row>
    <row r="3" spans="1:7" ht="15.75" thickBot="1">
      <c r="A3" s="164"/>
      <c r="B3" s="165" t="s">
        <v>71</v>
      </c>
      <c r="C3" s="165" t="s">
        <v>71</v>
      </c>
      <c r="D3" s="165" t="s">
        <v>72</v>
      </c>
      <c r="E3" s="165" t="s">
        <v>72</v>
      </c>
      <c r="F3" s="165" t="s">
        <v>73</v>
      </c>
      <c r="G3" s="166" t="s">
        <v>73</v>
      </c>
    </row>
    <row r="4" spans="1:7">
      <c r="A4" s="167" t="s">
        <v>74</v>
      </c>
      <c r="B4" s="168" t="s">
        <v>75</v>
      </c>
      <c r="C4" s="169" t="s">
        <v>76</v>
      </c>
      <c r="D4" s="168" t="s">
        <v>75</v>
      </c>
      <c r="E4" s="169" t="s">
        <v>76</v>
      </c>
      <c r="F4" s="168" t="s">
        <v>75</v>
      </c>
      <c r="G4" s="169" t="s">
        <v>76</v>
      </c>
    </row>
    <row r="5" spans="1:7">
      <c r="A5" s="170">
        <v>14</v>
      </c>
      <c r="B5" s="171">
        <v>0</v>
      </c>
      <c r="C5" s="171">
        <v>0</v>
      </c>
      <c r="D5" s="171">
        <v>0</v>
      </c>
      <c r="E5" s="171">
        <v>0</v>
      </c>
      <c r="F5" s="171">
        <v>-3</v>
      </c>
      <c r="G5" s="171">
        <v>0</v>
      </c>
    </row>
    <row r="6" spans="1:7">
      <c r="A6" s="170">
        <v>15</v>
      </c>
      <c r="B6" s="171">
        <v>-10</v>
      </c>
      <c r="C6" s="171">
        <v>35</v>
      </c>
      <c r="D6" s="171">
        <v>-1</v>
      </c>
      <c r="E6" s="171">
        <v>0</v>
      </c>
      <c r="F6" s="171">
        <v>-43</v>
      </c>
      <c r="G6" s="171">
        <v>71</v>
      </c>
    </row>
    <row r="7" spans="1:7">
      <c r="A7" s="170">
        <v>16</v>
      </c>
      <c r="B7" s="171">
        <v>-29</v>
      </c>
      <c r="C7" s="171">
        <v>85</v>
      </c>
      <c r="D7" s="171">
        <v>-3</v>
      </c>
      <c r="E7" s="171">
        <v>4</v>
      </c>
      <c r="F7" s="171">
        <v>-158</v>
      </c>
      <c r="G7" s="171">
        <v>302</v>
      </c>
    </row>
    <row r="8" spans="1:7">
      <c r="A8" s="170">
        <v>17</v>
      </c>
      <c r="B8" s="171">
        <v>-89</v>
      </c>
      <c r="C8" s="171">
        <v>273</v>
      </c>
      <c r="D8" s="171">
        <v>-16</v>
      </c>
      <c r="E8" s="171">
        <v>11</v>
      </c>
      <c r="F8" s="171">
        <v>-343</v>
      </c>
      <c r="G8" s="171">
        <v>559</v>
      </c>
    </row>
    <row r="9" spans="1:7">
      <c r="A9" s="170">
        <v>18</v>
      </c>
      <c r="B9" s="171">
        <v>-718</v>
      </c>
      <c r="C9" s="171">
        <v>1984</v>
      </c>
      <c r="D9" s="171">
        <v>-753</v>
      </c>
      <c r="E9" s="171">
        <v>202</v>
      </c>
      <c r="F9" s="171">
        <v>-1498</v>
      </c>
      <c r="G9" s="171">
        <v>1401</v>
      </c>
    </row>
    <row r="10" spans="1:7">
      <c r="A10" s="170">
        <v>19</v>
      </c>
      <c r="B10" s="171">
        <v>-2305</v>
      </c>
      <c r="C10" s="171">
        <v>5966</v>
      </c>
      <c r="D10" s="171">
        <v>-2095</v>
      </c>
      <c r="E10" s="171">
        <v>496</v>
      </c>
      <c r="F10" s="171">
        <v>-3521</v>
      </c>
      <c r="G10" s="171">
        <v>2481</v>
      </c>
    </row>
    <row r="11" spans="1:7">
      <c r="A11" s="170">
        <v>20</v>
      </c>
      <c r="B11" s="171">
        <v>-4527</v>
      </c>
      <c r="C11" s="171">
        <v>10713</v>
      </c>
      <c r="D11" s="171">
        <v>-3455</v>
      </c>
      <c r="E11" s="171">
        <v>754</v>
      </c>
      <c r="F11" s="171">
        <v>-5100</v>
      </c>
      <c r="G11" s="171">
        <v>3279</v>
      </c>
    </row>
    <row r="12" spans="1:7">
      <c r="A12" s="170">
        <v>21</v>
      </c>
      <c r="B12" s="171">
        <v>-6375</v>
      </c>
      <c r="C12" s="171">
        <v>14151</v>
      </c>
      <c r="D12" s="171">
        <v>-6165</v>
      </c>
      <c r="E12" s="171">
        <v>1228</v>
      </c>
      <c r="F12" s="171">
        <v>-6276</v>
      </c>
      <c r="G12" s="171">
        <v>4016</v>
      </c>
    </row>
    <row r="13" spans="1:7">
      <c r="A13" s="170">
        <v>22</v>
      </c>
      <c r="B13" s="171">
        <v>-10473</v>
      </c>
      <c r="C13" s="171">
        <v>17713</v>
      </c>
      <c r="D13" s="171">
        <v>-10390</v>
      </c>
      <c r="E13" s="171">
        <v>1839</v>
      </c>
      <c r="F13" s="171">
        <v>-7794</v>
      </c>
      <c r="G13" s="171">
        <v>5054</v>
      </c>
    </row>
    <row r="14" spans="1:7">
      <c r="A14" s="170">
        <v>23</v>
      </c>
      <c r="B14" s="171">
        <v>-15223</v>
      </c>
      <c r="C14" s="171">
        <v>20432</v>
      </c>
      <c r="D14" s="171">
        <v>-13705</v>
      </c>
      <c r="E14" s="171">
        <v>2583</v>
      </c>
      <c r="F14" s="171">
        <v>-9066</v>
      </c>
      <c r="G14" s="171">
        <v>5951</v>
      </c>
    </row>
    <row r="15" spans="1:7">
      <c r="A15" s="170">
        <v>24</v>
      </c>
      <c r="B15" s="171">
        <v>-18452</v>
      </c>
      <c r="C15" s="171">
        <v>22054</v>
      </c>
      <c r="D15" s="171">
        <v>-17308</v>
      </c>
      <c r="E15" s="171">
        <v>4208</v>
      </c>
      <c r="F15" s="171">
        <v>-10591</v>
      </c>
      <c r="G15" s="171">
        <v>6612</v>
      </c>
    </row>
    <row r="16" spans="1:7">
      <c r="A16" s="170">
        <v>25</v>
      </c>
      <c r="B16" s="171">
        <v>-21010</v>
      </c>
      <c r="C16" s="171">
        <v>22868</v>
      </c>
      <c r="D16" s="171">
        <v>-20341</v>
      </c>
      <c r="E16" s="171">
        <v>5616</v>
      </c>
      <c r="F16" s="171">
        <v>-11476</v>
      </c>
      <c r="G16" s="171">
        <v>7730</v>
      </c>
    </row>
    <row r="17" spans="1:7">
      <c r="A17" s="170">
        <v>26</v>
      </c>
      <c r="B17" s="171">
        <v>-23141</v>
      </c>
      <c r="C17" s="171">
        <v>24132</v>
      </c>
      <c r="D17" s="171">
        <v>-22418</v>
      </c>
      <c r="E17" s="171">
        <v>6829</v>
      </c>
      <c r="F17" s="171">
        <v>-13263</v>
      </c>
      <c r="G17" s="171">
        <v>8588</v>
      </c>
    </row>
    <row r="18" spans="1:7">
      <c r="A18" s="170">
        <v>27</v>
      </c>
      <c r="B18" s="171">
        <v>-24049</v>
      </c>
      <c r="C18" s="171">
        <v>23753</v>
      </c>
      <c r="D18" s="171">
        <v>-23609</v>
      </c>
      <c r="E18" s="171">
        <v>6841</v>
      </c>
      <c r="F18" s="171">
        <v>-14494</v>
      </c>
      <c r="G18" s="171">
        <v>9768</v>
      </c>
    </row>
    <row r="19" spans="1:7">
      <c r="A19" s="170">
        <v>28</v>
      </c>
      <c r="B19" s="171">
        <v>-24528</v>
      </c>
      <c r="C19" s="171">
        <v>23274</v>
      </c>
      <c r="D19" s="171">
        <v>-23764</v>
      </c>
      <c r="E19" s="171">
        <v>6703</v>
      </c>
      <c r="F19" s="171">
        <v>-15676</v>
      </c>
      <c r="G19" s="171">
        <v>10357</v>
      </c>
    </row>
    <row r="20" spans="1:7">
      <c r="A20" s="170">
        <v>29</v>
      </c>
      <c r="B20" s="171">
        <v>-25674</v>
      </c>
      <c r="C20" s="171">
        <v>22591</v>
      </c>
      <c r="D20" s="171">
        <v>-24345</v>
      </c>
      <c r="E20" s="171">
        <v>6862</v>
      </c>
      <c r="F20" s="171">
        <v>-17090</v>
      </c>
      <c r="G20" s="171">
        <v>11241</v>
      </c>
    </row>
    <row r="21" spans="1:7">
      <c r="A21" s="170">
        <v>30</v>
      </c>
      <c r="B21" s="171">
        <v>-27213</v>
      </c>
      <c r="C21" s="171">
        <v>22626</v>
      </c>
      <c r="D21" s="171">
        <v>-24696</v>
      </c>
      <c r="E21" s="171">
        <v>6536</v>
      </c>
      <c r="F21" s="171">
        <v>-18042</v>
      </c>
      <c r="G21" s="171">
        <v>11881</v>
      </c>
    </row>
    <row r="22" spans="1:7">
      <c r="A22" s="170">
        <v>31</v>
      </c>
      <c r="B22" s="171">
        <v>-27935</v>
      </c>
      <c r="C22" s="171">
        <v>22154</v>
      </c>
      <c r="D22" s="171">
        <v>-24675</v>
      </c>
      <c r="E22" s="171">
        <v>6339</v>
      </c>
      <c r="F22" s="171">
        <v>-18738</v>
      </c>
      <c r="G22" s="171">
        <v>12295</v>
      </c>
    </row>
    <row r="23" spans="1:7">
      <c r="A23" s="170">
        <v>32</v>
      </c>
      <c r="B23" s="171">
        <v>-29386</v>
      </c>
      <c r="C23" s="171">
        <v>22090</v>
      </c>
      <c r="D23" s="171">
        <v>-24923</v>
      </c>
      <c r="E23" s="171">
        <v>6224</v>
      </c>
      <c r="F23" s="171">
        <v>-19907</v>
      </c>
      <c r="G23" s="171">
        <v>12617</v>
      </c>
    </row>
    <row r="24" spans="1:7">
      <c r="A24" s="170">
        <v>33</v>
      </c>
      <c r="B24" s="171">
        <v>-30800</v>
      </c>
      <c r="C24" s="171">
        <v>22525</v>
      </c>
      <c r="D24" s="171">
        <v>-24494</v>
      </c>
      <c r="E24" s="171">
        <v>5964</v>
      </c>
      <c r="F24" s="171">
        <v>-20658</v>
      </c>
      <c r="G24" s="171">
        <v>13306</v>
      </c>
    </row>
    <row r="25" spans="1:7">
      <c r="A25" s="170">
        <v>34</v>
      </c>
      <c r="B25" s="171">
        <v>-31730</v>
      </c>
      <c r="C25" s="171">
        <v>22522</v>
      </c>
      <c r="D25" s="171">
        <v>-23776</v>
      </c>
      <c r="E25" s="171">
        <v>5597</v>
      </c>
      <c r="F25" s="171">
        <v>-21235</v>
      </c>
      <c r="G25" s="171">
        <v>13531</v>
      </c>
    </row>
    <row r="26" spans="1:7">
      <c r="A26" s="170">
        <v>35</v>
      </c>
      <c r="B26" s="171">
        <v>-32822</v>
      </c>
      <c r="C26" s="171">
        <v>23202</v>
      </c>
      <c r="D26" s="171">
        <v>-23410</v>
      </c>
      <c r="E26" s="171">
        <v>5711</v>
      </c>
      <c r="F26" s="171">
        <v>-21978</v>
      </c>
      <c r="G26" s="171">
        <v>14097</v>
      </c>
    </row>
    <row r="27" spans="1:7">
      <c r="A27" s="170">
        <v>36</v>
      </c>
      <c r="B27" s="171">
        <v>-35175</v>
      </c>
      <c r="C27" s="171">
        <v>24891</v>
      </c>
      <c r="D27" s="171">
        <v>-25135</v>
      </c>
      <c r="E27" s="171">
        <v>6079</v>
      </c>
      <c r="F27" s="171">
        <v>-24420</v>
      </c>
      <c r="G27" s="171">
        <v>15697</v>
      </c>
    </row>
    <row r="28" spans="1:7">
      <c r="A28" s="170">
        <v>37</v>
      </c>
      <c r="B28" s="171">
        <v>-37653</v>
      </c>
      <c r="C28" s="171">
        <v>26173</v>
      </c>
      <c r="D28" s="171">
        <v>-25110</v>
      </c>
      <c r="E28" s="171">
        <v>6168</v>
      </c>
      <c r="F28" s="171">
        <v>-25609</v>
      </c>
      <c r="G28" s="171">
        <v>16612</v>
      </c>
    </row>
    <row r="29" spans="1:7">
      <c r="A29" s="170">
        <v>38</v>
      </c>
      <c r="B29" s="171">
        <v>-40282</v>
      </c>
      <c r="C29" s="171">
        <v>27339</v>
      </c>
      <c r="D29" s="171">
        <v>-24900</v>
      </c>
      <c r="E29" s="171">
        <v>6150</v>
      </c>
      <c r="F29" s="171">
        <v>-27152</v>
      </c>
      <c r="G29" s="171">
        <v>17126</v>
      </c>
    </row>
    <row r="30" spans="1:7">
      <c r="A30" s="170">
        <v>39</v>
      </c>
      <c r="B30" s="171">
        <v>-40324</v>
      </c>
      <c r="C30" s="171">
        <v>27091</v>
      </c>
      <c r="D30" s="171">
        <v>-23543</v>
      </c>
      <c r="E30" s="171">
        <v>5888</v>
      </c>
      <c r="F30" s="171">
        <v>-26782</v>
      </c>
      <c r="G30" s="171">
        <v>17083</v>
      </c>
    </row>
    <row r="31" spans="1:7">
      <c r="A31" s="170">
        <v>40</v>
      </c>
      <c r="B31" s="171">
        <v>-41205</v>
      </c>
      <c r="C31" s="171">
        <v>29551</v>
      </c>
      <c r="D31" s="171">
        <v>-22399</v>
      </c>
      <c r="E31" s="171">
        <v>5836</v>
      </c>
      <c r="F31" s="171">
        <v>-26981</v>
      </c>
      <c r="G31" s="171">
        <v>17516</v>
      </c>
    </row>
    <row r="32" spans="1:7">
      <c r="A32" s="170">
        <v>41</v>
      </c>
      <c r="B32" s="171">
        <v>-42647</v>
      </c>
      <c r="C32" s="171">
        <v>30730</v>
      </c>
      <c r="D32" s="171">
        <v>-22021</v>
      </c>
      <c r="E32" s="171">
        <v>5929</v>
      </c>
      <c r="F32" s="171">
        <v>-28265</v>
      </c>
      <c r="G32" s="171">
        <v>18665</v>
      </c>
    </row>
    <row r="33" spans="1:7">
      <c r="A33" s="170">
        <v>42</v>
      </c>
      <c r="B33" s="171">
        <v>-41568</v>
      </c>
      <c r="C33" s="171">
        <v>30272</v>
      </c>
      <c r="D33" s="171">
        <v>-21588</v>
      </c>
      <c r="E33" s="171">
        <v>5666</v>
      </c>
      <c r="F33" s="171">
        <v>-28823</v>
      </c>
      <c r="G33" s="171">
        <v>18775</v>
      </c>
    </row>
    <row r="34" spans="1:7">
      <c r="A34" s="170">
        <v>43</v>
      </c>
      <c r="B34" s="171">
        <v>-42032</v>
      </c>
      <c r="C34" s="171">
        <v>31395</v>
      </c>
      <c r="D34" s="171">
        <v>-22161</v>
      </c>
      <c r="E34" s="171">
        <v>6090</v>
      </c>
      <c r="F34" s="171">
        <v>-30434</v>
      </c>
      <c r="G34" s="171">
        <v>20300</v>
      </c>
    </row>
    <row r="35" spans="1:7">
      <c r="A35" s="170">
        <v>44</v>
      </c>
      <c r="B35" s="171">
        <v>-43509</v>
      </c>
      <c r="C35" s="171">
        <v>32851</v>
      </c>
      <c r="D35" s="171">
        <v>-23572</v>
      </c>
      <c r="E35" s="171">
        <v>6517</v>
      </c>
      <c r="F35" s="171">
        <v>-33788</v>
      </c>
      <c r="G35" s="171">
        <v>22583</v>
      </c>
    </row>
    <row r="36" spans="1:7">
      <c r="A36" s="170">
        <v>45</v>
      </c>
      <c r="B36" s="171">
        <v>-45117</v>
      </c>
      <c r="C36" s="171">
        <v>33684</v>
      </c>
      <c r="D36" s="171">
        <v>-25155</v>
      </c>
      <c r="E36" s="171">
        <v>6893</v>
      </c>
      <c r="F36" s="171">
        <v>-36873</v>
      </c>
      <c r="G36" s="171">
        <v>24590</v>
      </c>
    </row>
    <row r="37" spans="1:7">
      <c r="A37" s="170">
        <v>46</v>
      </c>
      <c r="B37" s="171">
        <v>-46109</v>
      </c>
      <c r="C37" s="171">
        <v>33675</v>
      </c>
      <c r="D37" s="171">
        <v>-26252</v>
      </c>
      <c r="E37" s="171">
        <v>6898</v>
      </c>
      <c r="F37" s="171">
        <v>-38315</v>
      </c>
      <c r="G37" s="171">
        <v>25153</v>
      </c>
    </row>
    <row r="38" spans="1:7">
      <c r="A38" s="170">
        <v>47</v>
      </c>
      <c r="B38" s="171">
        <v>-45351</v>
      </c>
      <c r="C38" s="171">
        <v>33396</v>
      </c>
      <c r="D38" s="171">
        <v>-26382</v>
      </c>
      <c r="E38" s="171">
        <v>6991</v>
      </c>
      <c r="F38" s="171">
        <v>-38947</v>
      </c>
      <c r="G38" s="171">
        <v>24975</v>
      </c>
    </row>
    <row r="39" spans="1:7">
      <c r="A39" s="170">
        <v>48</v>
      </c>
      <c r="B39" s="171">
        <v>-43673</v>
      </c>
      <c r="C39" s="171">
        <v>32274</v>
      </c>
      <c r="D39" s="171">
        <v>-25467</v>
      </c>
      <c r="E39" s="171">
        <v>6769</v>
      </c>
      <c r="F39" s="171">
        <v>-38550</v>
      </c>
      <c r="G39" s="171">
        <v>24624</v>
      </c>
    </row>
    <row r="40" spans="1:7">
      <c r="A40" s="170">
        <v>49</v>
      </c>
      <c r="B40" s="171">
        <v>-41607</v>
      </c>
      <c r="C40" s="171">
        <v>30896</v>
      </c>
      <c r="D40" s="171">
        <v>-25089</v>
      </c>
      <c r="E40" s="171">
        <v>6746</v>
      </c>
      <c r="F40" s="171">
        <v>-38685</v>
      </c>
      <c r="G40" s="171">
        <v>24065</v>
      </c>
    </row>
    <row r="41" spans="1:7">
      <c r="A41" s="170">
        <v>50</v>
      </c>
      <c r="B41" s="171">
        <v>-39256</v>
      </c>
      <c r="C41" s="171">
        <v>29476</v>
      </c>
      <c r="D41" s="171">
        <v>-24817</v>
      </c>
      <c r="E41" s="171">
        <v>6778</v>
      </c>
      <c r="F41" s="171">
        <v>-38679</v>
      </c>
      <c r="G41" s="171">
        <v>24001</v>
      </c>
    </row>
    <row r="42" spans="1:7">
      <c r="A42" s="170">
        <v>51</v>
      </c>
      <c r="B42" s="171">
        <v>-37837</v>
      </c>
      <c r="C42" s="171">
        <v>28396</v>
      </c>
      <c r="D42" s="171">
        <v>-24129</v>
      </c>
      <c r="E42" s="171">
        <v>6646</v>
      </c>
      <c r="F42" s="171">
        <v>-39413</v>
      </c>
      <c r="G42" s="171">
        <v>24153</v>
      </c>
    </row>
    <row r="43" spans="1:7">
      <c r="A43" s="170">
        <v>52</v>
      </c>
      <c r="B43" s="171">
        <v>-37151</v>
      </c>
      <c r="C43" s="171">
        <v>27440</v>
      </c>
      <c r="D43" s="171">
        <v>-24821</v>
      </c>
      <c r="E43" s="171">
        <v>7031</v>
      </c>
      <c r="F43" s="171">
        <v>-41008</v>
      </c>
      <c r="G43" s="171">
        <v>25116</v>
      </c>
    </row>
    <row r="44" spans="1:7">
      <c r="A44" s="170">
        <v>53</v>
      </c>
      <c r="B44" s="171">
        <v>-36307</v>
      </c>
      <c r="C44" s="171">
        <v>26414</v>
      </c>
      <c r="D44" s="171">
        <v>-24260</v>
      </c>
      <c r="E44" s="171">
        <v>7060</v>
      </c>
      <c r="F44" s="171">
        <v>-41618</v>
      </c>
      <c r="G44" s="171">
        <v>25720</v>
      </c>
    </row>
    <row r="45" spans="1:7">
      <c r="A45" s="170">
        <v>54</v>
      </c>
      <c r="B45" s="171">
        <v>-36458</v>
      </c>
      <c r="C45" s="171">
        <v>25823</v>
      </c>
      <c r="D45" s="171">
        <v>-24612</v>
      </c>
      <c r="E45" s="171">
        <v>7104</v>
      </c>
      <c r="F45" s="171">
        <v>-42569</v>
      </c>
      <c r="G45" s="171">
        <v>26320</v>
      </c>
    </row>
    <row r="46" spans="1:7">
      <c r="A46" s="170">
        <v>55</v>
      </c>
      <c r="B46" s="171">
        <v>-36111</v>
      </c>
      <c r="C46" s="171">
        <v>24963</v>
      </c>
      <c r="D46" s="171">
        <v>-24344</v>
      </c>
      <c r="E46" s="171">
        <v>7383</v>
      </c>
      <c r="F46" s="171">
        <v>-41317</v>
      </c>
      <c r="G46" s="171">
        <v>25902</v>
      </c>
    </row>
    <row r="47" spans="1:7">
      <c r="A47" s="170">
        <v>56</v>
      </c>
      <c r="B47" s="171">
        <v>-35067</v>
      </c>
      <c r="C47" s="171">
        <v>23616</v>
      </c>
      <c r="D47" s="171">
        <v>-23570</v>
      </c>
      <c r="E47" s="171">
        <v>7124</v>
      </c>
      <c r="F47" s="171">
        <v>-38814</v>
      </c>
      <c r="G47" s="171">
        <v>24812</v>
      </c>
    </row>
    <row r="48" spans="1:7">
      <c r="A48" s="170">
        <v>57</v>
      </c>
      <c r="B48" s="171">
        <v>-34512</v>
      </c>
      <c r="C48" s="171">
        <v>23445</v>
      </c>
      <c r="D48" s="171">
        <v>-21478</v>
      </c>
      <c r="E48" s="171">
        <v>7167</v>
      </c>
      <c r="F48" s="171">
        <v>-38373</v>
      </c>
      <c r="G48" s="171">
        <v>24709</v>
      </c>
    </row>
    <row r="49" spans="1:7">
      <c r="A49" s="170">
        <v>58</v>
      </c>
      <c r="B49" s="171">
        <v>-32262</v>
      </c>
      <c r="C49" s="171">
        <v>21653</v>
      </c>
      <c r="D49" s="171">
        <v>-18994</v>
      </c>
      <c r="E49" s="171">
        <v>6728</v>
      </c>
      <c r="F49" s="171">
        <v>-36504</v>
      </c>
      <c r="G49" s="171">
        <v>23972</v>
      </c>
    </row>
    <row r="50" spans="1:7">
      <c r="A50" s="170">
        <v>59</v>
      </c>
      <c r="B50" s="171">
        <v>-31067</v>
      </c>
      <c r="C50" s="171">
        <v>20511</v>
      </c>
      <c r="D50" s="171">
        <v>-16923</v>
      </c>
      <c r="E50" s="171">
        <v>6435</v>
      </c>
      <c r="F50" s="171">
        <v>-35557</v>
      </c>
      <c r="G50" s="171">
        <v>22726</v>
      </c>
    </row>
    <row r="51" spans="1:7">
      <c r="A51" s="170">
        <v>60</v>
      </c>
      <c r="B51" s="171">
        <v>-26300</v>
      </c>
      <c r="C51" s="171">
        <v>17328</v>
      </c>
      <c r="D51" s="171">
        <v>-13319</v>
      </c>
      <c r="E51" s="171">
        <v>5246</v>
      </c>
      <c r="F51" s="171">
        <v>-30847</v>
      </c>
      <c r="G51" s="171">
        <v>16826</v>
      </c>
    </row>
    <row r="52" spans="1:7">
      <c r="A52" s="170">
        <v>61</v>
      </c>
      <c r="B52" s="171">
        <v>-21994</v>
      </c>
      <c r="C52" s="171">
        <v>14627</v>
      </c>
      <c r="D52" s="171">
        <v>-9739</v>
      </c>
      <c r="E52" s="171">
        <v>4068</v>
      </c>
      <c r="F52" s="171">
        <v>-26131</v>
      </c>
      <c r="G52" s="171">
        <v>12157</v>
      </c>
    </row>
    <row r="53" spans="1:7">
      <c r="A53" s="170">
        <v>62</v>
      </c>
      <c r="B53" s="171">
        <v>-14298</v>
      </c>
      <c r="C53" s="171">
        <v>11022</v>
      </c>
      <c r="D53" s="171">
        <v>-5525</v>
      </c>
      <c r="E53" s="171">
        <v>2991</v>
      </c>
      <c r="F53" s="171">
        <v>-16121</v>
      </c>
      <c r="G53" s="171">
        <v>7872</v>
      </c>
    </row>
    <row r="54" spans="1:7">
      <c r="A54" s="170">
        <v>63</v>
      </c>
      <c r="B54" s="171">
        <v>-9307</v>
      </c>
      <c r="C54" s="171">
        <v>7946</v>
      </c>
      <c r="D54" s="171">
        <v>-3603</v>
      </c>
      <c r="E54" s="171">
        <v>2315</v>
      </c>
      <c r="F54" s="171">
        <v>-10076</v>
      </c>
      <c r="G54" s="171">
        <v>5253</v>
      </c>
    </row>
    <row r="55" spans="1:7">
      <c r="A55" s="170">
        <v>64</v>
      </c>
      <c r="B55" s="171">
        <v>-6434</v>
      </c>
      <c r="C55" s="171">
        <v>5714</v>
      </c>
      <c r="D55" s="171">
        <v>-2235</v>
      </c>
      <c r="E55" s="171">
        <v>1801</v>
      </c>
      <c r="F55" s="171">
        <v>-7231</v>
      </c>
      <c r="G55" s="171">
        <v>3766</v>
      </c>
    </row>
    <row r="56" spans="1:7">
      <c r="A56" s="170">
        <v>65</v>
      </c>
      <c r="B56" s="171">
        <v>-4094</v>
      </c>
      <c r="C56" s="171">
        <v>3982</v>
      </c>
      <c r="D56" s="171">
        <v>-1457</v>
      </c>
      <c r="E56" s="171">
        <v>1425</v>
      </c>
      <c r="F56" s="171">
        <v>-5060</v>
      </c>
      <c r="G56" s="171">
        <v>2636</v>
      </c>
    </row>
    <row r="57" spans="1:7">
      <c r="A57" s="170">
        <v>66</v>
      </c>
      <c r="B57" s="171">
        <v>-1292</v>
      </c>
      <c r="C57" s="171">
        <v>1583</v>
      </c>
      <c r="D57" s="171">
        <v>-669</v>
      </c>
      <c r="E57" s="171">
        <v>857</v>
      </c>
      <c r="F57" s="171">
        <v>-1794</v>
      </c>
      <c r="G57" s="171">
        <v>852</v>
      </c>
    </row>
    <row r="58" spans="1:7">
      <c r="A58" s="170">
        <v>67</v>
      </c>
      <c r="B58" s="171">
        <v>-573</v>
      </c>
      <c r="C58" s="171">
        <v>874</v>
      </c>
      <c r="D58" s="171">
        <v>-373</v>
      </c>
      <c r="E58" s="171">
        <v>603</v>
      </c>
      <c r="F58" s="171">
        <v>-874</v>
      </c>
      <c r="G58" s="171">
        <v>441</v>
      </c>
    </row>
    <row r="59" spans="1:7">
      <c r="A59" s="170">
        <v>68</v>
      </c>
      <c r="B59" s="171">
        <v>-261</v>
      </c>
      <c r="C59" s="171">
        <v>504</v>
      </c>
      <c r="D59" s="171">
        <v>-240</v>
      </c>
      <c r="E59" s="171">
        <v>478</v>
      </c>
      <c r="F59" s="171">
        <v>-466</v>
      </c>
      <c r="G59" s="171">
        <v>281</v>
      </c>
    </row>
    <row r="60" spans="1:7">
      <c r="A60" s="170">
        <v>69</v>
      </c>
      <c r="B60" s="171">
        <v>-181</v>
      </c>
      <c r="C60" s="171">
        <v>349</v>
      </c>
      <c r="D60" s="171">
        <v>-155</v>
      </c>
      <c r="E60" s="171">
        <v>469</v>
      </c>
      <c r="F60" s="171">
        <v>-342</v>
      </c>
      <c r="G60" s="171">
        <v>221</v>
      </c>
    </row>
    <row r="61" spans="1:7">
      <c r="A61" s="170">
        <v>70</v>
      </c>
      <c r="B61" s="171">
        <v>-128</v>
      </c>
      <c r="C61" s="171">
        <v>266</v>
      </c>
      <c r="D61" s="171">
        <v>-111</v>
      </c>
      <c r="E61" s="171">
        <v>369</v>
      </c>
      <c r="F61" s="171">
        <v>-223</v>
      </c>
      <c r="G61" s="171">
        <v>169</v>
      </c>
    </row>
    <row r="62" spans="1:7">
      <c r="A62" s="170">
        <v>71</v>
      </c>
      <c r="B62" s="171">
        <v>-102</v>
      </c>
      <c r="C62" s="171">
        <v>245</v>
      </c>
      <c r="D62" s="171">
        <v>-83</v>
      </c>
      <c r="E62" s="171">
        <v>290</v>
      </c>
      <c r="F62" s="171">
        <v>-164</v>
      </c>
      <c r="G62" s="171">
        <v>123</v>
      </c>
    </row>
    <row r="63" spans="1:7">
      <c r="A63" s="170">
        <v>72</v>
      </c>
      <c r="B63" s="171">
        <v>-74</v>
      </c>
      <c r="C63" s="171">
        <v>209</v>
      </c>
      <c r="D63" s="171">
        <v>-38</v>
      </c>
      <c r="E63" s="171">
        <v>144</v>
      </c>
      <c r="F63" s="171">
        <v>-102</v>
      </c>
      <c r="G63" s="171">
        <v>117</v>
      </c>
    </row>
    <row r="64" spans="1:7">
      <c r="A64" s="170">
        <v>73</v>
      </c>
      <c r="B64" s="171">
        <v>-44</v>
      </c>
      <c r="C64" s="171">
        <v>121</v>
      </c>
      <c r="D64" s="171">
        <v>-19</v>
      </c>
      <c r="E64" s="171">
        <v>73</v>
      </c>
      <c r="F64" s="171">
        <v>-66</v>
      </c>
      <c r="G64" s="171">
        <v>77</v>
      </c>
    </row>
    <row r="65" spans="1:7">
      <c r="A65" s="170">
        <v>74</v>
      </c>
      <c r="B65" s="171">
        <v>-26</v>
      </c>
      <c r="C65" s="171">
        <v>107</v>
      </c>
      <c r="D65" s="171">
        <v>-11</v>
      </c>
      <c r="E65" s="171">
        <v>56</v>
      </c>
      <c r="F65" s="171">
        <v>-40</v>
      </c>
      <c r="G65" s="171">
        <v>49</v>
      </c>
    </row>
    <row r="66" spans="1:7">
      <c r="A66" s="170">
        <v>75</v>
      </c>
      <c r="B66" s="171">
        <v>-28</v>
      </c>
      <c r="C66" s="171">
        <v>65</v>
      </c>
      <c r="D66" s="171">
        <v>-9</v>
      </c>
      <c r="E66" s="171">
        <v>29</v>
      </c>
      <c r="F66" s="171">
        <v>-26</v>
      </c>
      <c r="G66" s="171">
        <v>42</v>
      </c>
    </row>
    <row r="67" spans="1:7">
      <c r="A67" s="170">
        <v>76</v>
      </c>
      <c r="B67" s="171">
        <v>-10</v>
      </c>
      <c r="C67" s="171">
        <v>46</v>
      </c>
      <c r="D67" s="171">
        <v>-7</v>
      </c>
      <c r="E67" s="171">
        <v>33</v>
      </c>
      <c r="F67" s="171">
        <v>-14</v>
      </c>
      <c r="G67" s="171">
        <v>28</v>
      </c>
    </row>
    <row r="68" spans="1:7">
      <c r="A68" s="170">
        <v>77</v>
      </c>
      <c r="B68" s="171">
        <v>-10</v>
      </c>
      <c r="C68" s="171">
        <v>33</v>
      </c>
      <c r="D68" s="171">
        <v>-1</v>
      </c>
      <c r="E68" s="171">
        <v>15</v>
      </c>
      <c r="F68" s="171">
        <v>-8</v>
      </c>
      <c r="G68" s="171">
        <v>16</v>
      </c>
    </row>
    <row r="69" spans="1:7">
      <c r="A69" s="170">
        <v>78</v>
      </c>
      <c r="B69" s="171">
        <v>-6</v>
      </c>
      <c r="C69" s="171">
        <v>38</v>
      </c>
      <c r="D69" s="171">
        <v>-4</v>
      </c>
      <c r="E69" s="171">
        <v>15</v>
      </c>
      <c r="F69" s="171">
        <v>-6</v>
      </c>
      <c r="G69" s="171">
        <v>12</v>
      </c>
    </row>
    <row r="70" spans="1:7">
      <c r="A70" s="170">
        <v>79</v>
      </c>
      <c r="B70" s="171">
        <v>-6</v>
      </c>
      <c r="C70" s="171">
        <v>23</v>
      </c>
      <c r="D70" s="171">
        <v>-2</v>
      </c>
      <c r="E70" s="171">
        <v>11</v>
      </c>
      <c r="F70" s="171">
        <v>-3</v>
      </c>
      <c r="G70" s="171">
        <v>7</v>
      </c>
    </row>
    <row r="71" spans="1:7">
      <c r="A71" s="170">
        <v>80</v>
      </c>
      <c r="B71" s="171">
        <v>-3</v>
      </c>
      <c r="C71" s="171">
        <v>19</v>
      </c>
      <c r="D71" s="171">
        <v>-2</v>
      </c>
      <c r="E71" s="171">
        <v>6</v>
      </c>
      <c r="F71" s="171">
        <v>-3</v>
      </c>
      <c r="G71" s="171">
        <v>4</v>
      </c>
    </row>
    <row r="72" spans="1:7">
      <c r="A72" s="170">
        <v>81</v>
      </c>
      <c r="B72" s="171">
        <v>-4</v>
      </c>
      <c r="C72" s="171">
        <v>7</v>
      </c>
      <c r="D72" s="171">
        <v>-2</v>
      </c>
      <c r="E72" s="171">
        <v>9</v>
      </c>
      <c r="F72" s="171">
        <v>-1</v>
      </c>
      <c r="G72" s="171">
        <v>5</v>
      </c>
    </row>
    <row r="73" spans="1:7">
      <c r="A73" s="170">
        <v>82</v>
      </c>
      <c r="B73" s="171">
        <v>0</v>
      </c>
      <c r="C73" s="171">
        <v>17</v>
      </c>
      <c r="D73" s="171">
        <v>-1</v>
      </c>
      <c r="E73" s="171">
        <v>3</v>
      </c>
      <c r="F73" s="171">
        <v>0</v>
      </c>
      <c r="G73" s="171">
        <v>5</v>
      </c>
    </row>
    <row r="74" spans="1:7">
      <c r="A74" s="170">
        <v>83</v>
      </c>
      <c r="B74" s="171">
        <v>0</v>
      </c>
      <c r="C74" s="171">
        <v>15</v>
      </c>
      <c r="D74" s="171">
        <v>-1</v>
      </c>
      <c r="E74" s="171">
        <v>3</v>
      </c>
      <c r="F74" s="171">
        <v>-7</v>
      </c>
      <c r="G74" s="171">
        <v>0</v>
      </c>
    </row>
    <row r="75" spans="1:7">
      <c r="A75" s="170">
        <v>84</v>
      </c>
      <c r="B75" s="171">
        <v>-2</v>
      </c>
      <c r="C75" s="171">
        <v>9</v>
      </c>
      <c r="D75" s="171">
        <v>0</v>
      </c>
      <c r="E75" s="171">
        <v>3</v>
      </c>
      <c r="F75" s="171">
        <v>-3</v>
      </c>
      <c r="G75" s="171">
        <v>3</v>
      </c>
    </row>
    <row r="76" spans="1:7">
      <c r="A76" s="170">
        <v>85</v>
      </c>
      <c r="B76" s="171">
        <v>-3</v>
      </c>
      <c r="C76" s="171">
        <v>11</v>
      </c>
      <c r="D76" s="171">
        <v>0</v>
      </c>
      <c r="E76" s="171">
        <v>2</v>
      </c>
      <c r="F76" s="171">
        <v>-5</v>
      </c>
      <c r="G76" s="171">
        <v>2</v>
      </c>
    </row>
    <row r="77" spans="1:7">
      <c r="A77" s="170">
        <v>86</v>
      </c>
      <c r="B77" s="171">
        <v>0</v>
      </c>
      <c r="C77" s="171">
        <v>9</v>
      </c>
      <c r="D77" s="171">
        <v>0</v>
      </c>
      <c r="E77" s="171">
        <v>0</v>
      </c>
      <c r="F77" s="171">
        <v>-1</v>
      </c>
      <c r="G77" s="171">
        <v>3</v>
      </c>
    </row>
    <row r="78" spans="1:7">
      <c r="A78" s="170">
        <v>87</v>
      </c>
      <c r="B78" s="171">
        <v>0</v>
      </c>
      <c r="C78" s="171">
        <v>9</v>
      </c>
      <c r="D78" s="171">
        <v>-1</v>
      </c>
      <c r="E78" s="171">
        <v>0</v>
      </c>
      <c r="F78" s="171">
        <v>-3</v>
      </c>
      <c r="G78" s="171">
        <v>0</v>
      </c>
    </row>
    <row r="79" spans="1:7">
      <c r="A79" s="170">
        <v>88</v>
      </c>
      <c r="B79" s="171">
        <v>-1</v>
      </c>
      <c r="C79" s="171">
        <v>9</v>
      </c>
      <c r="D79" s="171">
        <v>0</v>
      </c>
      <c r="E79" s="171">
        <v>3</v>
      </c>
      <c r="F79" s="171">
        <v>-4</v>
      </c>
      <c r="G79" s="171">
        <v>4</v>
      </c>
    </row>
    <row r="80" spans="1:7">
      <c r="A80" s="170">
        <v>89</v>
      </c>
      <c r="B80" s="171">
        <v>-2</v>
      </c>
      <c r="C80" s="171">
        <v>41</v>
      </c>
      <c r="D80" s="171">
        <v>-4</v>
      </c>
      <c r="E80" s="171">
        <v>2</v>
      </c>
      <c r="F80" s="171">
        <v>-53</v>
      </c>
      <c r="G80" s="171">
        <v>12</v>
      </c>
    </row>
    <row r="81" spans="1:2">
      <c r="B81" s="172"/>
    </row>
    <row r="82" spans="1:2">
      <c r="B82" s="172"/>
    </row>
    <row r="83" spans="1:2">
      <c r="B83" s="172"/>
    </row>
    <row r="84" spans="1:2">
      <c r="B84" s="172"/>
    </row>
    <row r="85" spans="1:2">
      <c r="B85" s="172"/>
    </row>
    <row r="86" spans="1:2">
      <c r="B86" s="172"/>
    </row>
    <row r="87" spans="1:2">
      <c r="B87" s="172"/>
    </row>
    <row r="88" spans="1:2" ht="12.75" customHeight="1">
      <c r="B88" s="172"/>
    </row>
    <row r="89" spans="1:2" ht="12.75" customHeight="1">
      <c r="B89" s="172"/>
    </row>
    <row r="90" spans="1:2">
      <c r="B90" s="172"/>
    </row>
    <row r="91" spans="1:2">
      <c r="B91" s="172"/>
    </row>
    <row r="92" spans="1:2">
      <c r="B92" s="172"/>
    </row>
    <row r="93" spans="1:2">
      <c r="B93" s="172"/>
    </row>
    <row r="94" spans="1:2">
      <c r="A94" s="173" t="s">
        <v>77</v>
      </c>
      <c r="B94" s="172"/>
    </row>
    <row r="95" spans="1:2">
      <c r="A95" s="174" t="s">
        <v>78</v>
      </c>
      <c r="B95" s="172"/>
    </row>
    <row r="96" spans="1:2">
      <c r="B96" s="172"/>
    </row>
    <row r="97" spans="1:7">
      <c r="B97" s="172"/>
    </row>
    <row r="98" spans="1:7">
      <c r="B98" s="172"/>
    </row>
    <row r="99" spans="1:7">
      <c r="B99" s="172"/>
    </row>
    <row r="100" spans="1:7" ht="15.75" thickBot="1">
      <c r="B100" s="172"/>
    </row>
    <row r="101" spans="1:7">
      <c r="B101" s="168" t="s">
        <v>75</v>
      </c>
      <c r="C101" s="169" t="s">
        <v>76</v>
      </c>
      <c r="D101" s="168" t="s">
        <v>75</v>
      </c>
      <c r="E101" s="169" t="s">
        <v>76</v>
      </c>
      <c r="F101" s="168" t="s">
        <v>75</v>
      </c>
      <c r="G101" s="169" t="s">
        <v>76</v>
      </c>
    </row>
    <row r="102" spans="1:7">
      <c r="B102" s="165" t="s">
        <v>71</v>
      </c>
      <c r="C102" s="165" t="s">
        <v>71</v>
      </c>
      <c r="D102" s="165" t="s">
        <v>72</v>
      </c>
      <c r="E102" s="165" t="s">
        <v>72</v>
      </c>
      <c r="F102" s="165" t="s">
        <v>73</v>
      </c>
      <c r="G102" s="166" t="s">
        <v>73</v>
      </c>
    </row>
    <row r="103" spans="1:7">
      <c r="B103" s="172"/>
    </row>
    <row r="104" spans="1:7">
      <c r="A104" s="163" t="s">
        <v>79</v>
      </c>
      <c r="B104" s="172">
        <f>SUM({-32657;-31236;-29524;-28342;-27290;-19740;-11498;-8019;-5405;-3845;-1216;-410;-244;-94;-49;-29})</f>
        <v>-199598</v>
      </c>
      <c r="C104" s="172">
        <f>SUM({25655;22948;20892;19595;18711;14721;10009;7728;5827;4642;1907;853;570;344;185;108})</f>
        <v>154695</v>
      </c>
      <c r="D104" s="172">
        <f>SUM({-22710;-18540;-15520;-12906;-10757;-6981;-3688;-2492;-1607;-1188;-540;-233;-157;-89;-59;-18})</f>
        <v>-97485</v>
      </c>
      <c r="E104" s="172">
        <f>SUM({7985;7282;7011;6100;5006;3769;2480;2240;1731;1461;776;391;334;182;149;88})</f>
        <v>46985</v>
      </c>
      <c r="F104" s="172">
        <f>SUM({-32385;-30753;-29628;-27628;-25735;-18051;-10425;-7759;-5571;-4406;-1726;-664;-340;-177;-118;-71})</f>
        <v>-195437</v>
      </c>
      <c r="G104" s="172">
        <f>SUM({22156;20451;19624;18032;14825;9501;5550;3892;2805;2150;816;303;171;129;91;55})</f>
        <v>120551</v>
      </c>
    </row>
    <row r="105" spans="1:7">
      <c r="A105" s="163" t="s">
        <v>80</v>
      </c>
      <c r="B105" s="172">
        <f t="shared" ref="B105:G105" si="0">SUM(B20:B104)</f>
        <v>-1432621</v>
      </c>
      <c r="C105" s="172">
        <f t="shared" si="0"/>
        <v>1053588</v>
      </c>
      <c r="D105" s="172">
        <f t="shared" si="0"/>
        <v>-872137</v>
      </c>
      <c r="E105" s="172">
        <f t="shared" si="0"/>
        <v>269613</v>
      </c>
      <c r="F105" s="172">
        <f t="shared" si="0"/>
        <v>-1270235</v>
      </c>
      <c r="G105" s="172">
        <f t="shared" si="0"/>
        <v>795697</v>
      </c>
    </row>
    <row r="106" spans="1:7">
      <c r="B106" s="172"/>
    </row>
    <row r="107" spans="1:7">
      <c r="A107" s="163" t="s">
        <v>81</v>
      </c>
      <c r="B107" s="172">
        <f t="shared" ref="B107:G107" si="1">B104/B105*100</f>
        <v>13.932365922320001</v>
      </c>
      <c r="C107" s="172">
        <f t="shared" si="1"/>
        <v>14.682684313033178</v>
      </c>
      <c r="D107" s="172">
        <f t="shared" si="1"/>
        <v>11.177716345023775</v>
      </c>
      <c r="E107" s="172">
        <f t="shared" si="1"/>
        <v>17.426830308627551</v>
      </c>
      <c r="F107" s="172">
        <f t="shared" si="1"/>
        <v>15.385893161501613</v>
      </c>
      <c r="G107" s="172">
        <f t="shared" si="1"/>
        <v>15.150365025882968</v>
      </c>
    </row>
    <row r="108" spans="1:7">
      <c r="B108" s="172"/>
    </row>
    <row r="109" spans="1:7">
      <c r="B109" s="172"/>
    </row>
    <row r="110" spans="1:7">
      <c r="B110" s="175">
        <f>SUM({-32657;-31236;-29524;-28342;-27290;-19740;-11498;-8019;-5405;-3845;-1216;-410;-244;-94;-49;-29})</f>
        <v>-199598</v>
      </c>
      <c r="C110" s="175"/>
      <c r="D110" s="175"/>
      <c r="E110" s="175"/>
      <c r="F110" s="175"/>
      <c r="G110" s="175"/>
    </row>
    <row r="111" spans="1:7">
      <c r="B111" s="175"/>
      <c r="C111" s="175"/>
      <c r="D111" s="175"/>
      <c r="E111" s="175"/>
      <c r="F111" s="175"/>
      <c r="G111" s="175"/>
    </row>
    <row r="112" spans="1:7">
      <c r="B112" s="175"/>
      <c r="C112" s="175"/>
      <c r="D112" s="175"/>
      <c r="E112" s="175"/>
      <c r="F112" s="175"/>
      <c r="G112" s="175"/>
    </row>
    <row r="113" spans="2:7">
      <c r="B113" s="175"/>
      <c r="C113" s="175"/>
      <c r="D113" s="175"/>
      <c r="E113" s="175"/>
      <c r="F113" s="175"/>
      <c r="G113" s="175"/>
    </row>
    <row r="114" spans="2:7">
      <c r="B114" s="175"/>
      <c r="C114" s="175"/>
      <c r="D114" s="175"/>
      <c r="E114" s="175"/>
      <c r="F114" s="175"/>
      <c r="G114" s="175"/>
    </row>
    <row r="115" spans="2:7">
      <c r="B115" s="175"/>
      <c r="C115" s="175"/>
      <c r="D115" s="175"/>
      <c r="E115" s="175"/>
      <c r="F115" s="175"/>
      <c r="G115" s="175"/>
    </row>
    <row r="116" spans="2:7">
      <c r="B116" s="175"/>
      <c r="C116" s="175"/>
      <c r="D116" s="175"/>
      <c r="E116" s="175"/>
      <c r="F116" s="175"/>
      <c r="G116" s="175"/>
    </row>
    <row r="117" spans="2:7">
      <c r="B117" s="175"/>
      <c r="C117" s="175"/>
      <c r="D117" s="175"/>
      <c r="E117" s="175"/>
      <c r="F117" s="175"/>
      <c r="G117" s="175"/>
    </row>
    <row r="118" spans="2:7">
      <c r="B118" s="175"/>
      <c r="C118" s="175"/>
      <c r="D118" s="175"/>
      <c r="E118" s="175"/>
      <c r="F118" s="175"/>
      <c r="G118" s="1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activeCell="K3" sqref="K3"/>
    </sheetView>
  </sheetViews>
  <sheetFormatPr baseColWidth="10" defaultRowHeight="15"/>
  <cols>
    <col min="1" max="1" width="28.28515625" customWidth="1"/>
    <col min="3" max="3" width="27.42578125" customWidth="1"/>
    <col min="5" max="5" width="13.42578125" customWidth="1"/>
  </cols>
  <sheetData>
    <row r="1" spans="1:8" ht="37.5" customHeight="1" thickBot="1">
      <c r="A1" s="390" t="s">
        <v>180</v>
      </c>
      <c r="B1" s="390"/>
      <c r="C1" s="390"/>
      <c r="D1" s="390"/>
      <c r="E1" s="390"/>
    </row>
    <row r="2" spans="1:8" ht="25.5" customHeight="1">
      <c r="A2" s="1"/>
      <c r="B2" s="391" t="s">
        <v>176</v>
      </c>
      <c r="C2" s="392"/>
      <c r="D2" s="393" t="s">
        <v>177</v>
      </c>
      <c r="E2" s="395" t="s">
        <v>178</v>
      </c>
    </row>
    <row r="3" spans="1:8">
      <c r="A3" s="2"/>
      <c r="B3" s="3" t="s">
        <v>0</v>
      </c>
      <c r="C3" s="4" t="s">
        <v>5</v>
      </c>
      <c r="D3" s="394"/>
      <c r="E3" s="396"/>
    </row>
    <row r="4" spans="1:8">
      <c r="A4" s="5" t="s">
        <v>1</v>
      </c>
      <c r="B4" s="11">
        <v>2470283</v>
      </c>
      <c r="C4" s="7">
        <v>15.432078025068382</v>
      </c>
      <c r="D4" s="13">
        <v>2344592</v>
      </c>
      <c r="E4" s="11">
        <v>2351150</v>
      </c>
      <c r="H4" s="182"/>
    </row>
    <row r="5" spans="1:8">
      <c r="A5" s="6" t="s">
        <v>2</v>
      </c>
      <c r="B5" s="11">
        <v>1915415</v>
      </c>
      <c r="C5" s="8">
        <v>26.268928665589442</v>
      </c>
      <c r="D5" s="13">
        <v>1737887</v>
      </c>
      <c r="E5" s="11">
        <v>1787726</v>
      </c>
      <c r="F5" s="182"/>
      <c r="G5" s="182"/>
      <c r="H5" s="182"/>
    </row>
    <row r="6" spans="1:8">
      <c r="A6" s="6" t="s">
        <v>3</v>
      </c>
      <c r="B6" s="11">
        <v>1178622</v>
      </c>
      <c r="C6" s="8">
        <v>23.020187982236884</v>
      </c>
      <c r="D6" s="13">
        <v>1092464</v>
      </c>
      <c r="E6" s="11">
        <v>1100776</v>
      </c>
      <c r="F6" s="182"/>
      <c r="G6" s="182"/>
      <c r="H6" s="182"/>
    </row>
    <row r="7" spans="1:8" ht="15.75" thickBot="1">
      <c r="A7" s="9" t="s">
        <v>4</v>
      </c>
      <c r="B7" s="12">
        <v>5564320</v>
      </c>
      <c r="C7" s="10">
        <v>20.769761624061882</v>
      </c>
      <c r="D7" s="14">
        <v>5174943</v>
      </c>
      <c r="E7" s="12">
        <v>5239651</v>
      </c>
      <c r="G7" s="251"/>
    </row>
    <row r="8" spans="1:8">
      <c r="A8" s="397" t="s">
        <v>106</v>
      </c>
      <c r="B8" s="397"/>
      <c r="C8" s="397"/>
      <c r="D8" s="397"/>
      <c r="E8" s="397"/>
    </row>
    <row r="9" spans="1:8" ht="30" customHeight="1">
      <c r="A9" s="388" t="s">
        <v>168</v>
      </c>
      <c r="B9" s="389"/>
      <c r="C9" s="389"/>
      <c r="D9" s="389"/>
      <c r="E9" s="389"/>
    </row>
    <row r="10" spans="1:8" ht="27" customHeight="1">
      <c r="A10" s="388" t="s">
        <v>169</v>
      </c>
      <c r="B10" s="389"/>
      <c r="C10" s="389"/>
      <c r="D10" s="389"/>
      <c r="E10" s="389"/>
    </row>
    <row r="11" spans="1:8">
      <c r="A11" s="255"/>
    </row>
    <row r="19" spans="4:4">
      <c r="D19" s="257"/>
    </row>
  </sheetData>
  <mergeCells count="7">
    <mergeCell ref="A9:E9"/>
    <mergeCell ref="A10:E10"/>
    <mergeCell ref="A1:E1"/>
    <mergeCell ref="B2:C2"/>
    <mergeCell ref="D2:D3"/>
    <mergeCell ref="E2:E3"/>
    <mergeCell ref="A8:E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J8" sqref="J8"/>
    </sheetView>
  </sheetViews>
  <sheetFormatPr baseColWidth="10" defaultRowHeight="15"/>
  <sheetData>
    <row r="1" spans="1:7">
      <c r="A1" s="20" t="s">
        <v>181</v>
      </c>
      <c r="B1" s="16"/>
      <c r="C1" s="16"/>
      <c r="D1" s="16"/>
      <c r="E1" s="16"/>
      <c r="F1" s="16"/>
    </row>
    <row r="2" spans="1:7">
      <c r="A2" s="17" t="s">
        <v>111</v>
      </c>
      <c r="B2" s="16"/>
      <c r="C2" s="16"/>
      <c r="D2" s="16"/>
      <c r="E2" s="16"/>
      <c r="F2" s="16"/>
    </row>
    <row r="5" spans="1:7">
      <c r="G5" s="184" t="s">
        <v>112</v>
      </c>
    </row>
    <row r="6" spans="1:7">
      <c r="A6" s="16"/>
      <c r="B6" s="16"/>
      <c r="C6" s="16"/>
      <c r="D6" s="16"/>
      <c r="E6" s="16"/>
      <c r="F6" s="16"/>
      <c r="G6" s="185" t="s">
        <v>95</v>
      </c>
    </row>
    <row r="7" spans="1:7">
      <c r="A7" s="16"/>
      <c r="B7" s="16"/>
      <c r="C7" s="16"/>
      <c r="D7" s="16"/>
      <c r="E7" s="16"/>
      <c r="F7" s="16"/>
      <c r="G7" s="185" t="s">
        <v>115</v>
      </c>
    </row>
    <row r="8" spans="1:7">
      <c r="A8" s="16"/>
      <c r="B8" s="16"/>
      <c r="C8" s="16"/>
      <c r="D8" s="16"/>
      <c r="E8" s="16"/>
      <c r="F8" s="16"/>
      <c r="G8" s="185" t="s">
        <v>117</v>
      </c>
    </row>
    <row r="9" spans="1:7">
      <c r="A9" s="16"/>
      <c r="B9" s="16"/>
      <c r="C9" s="16"/>
      <c r="D9" s="16"/>
      <c r="E9" s="16"/>
      <c r="F9" s="16"/>
      <c r="G9" s="185" t="s">
        <v>119</v>
      </c>
    </row>
    <row r="10" spans="1:7">
      <c r="A10" s="16"/>
      <c r="B10" s="16"/>
      <c r="C10" s="16"/>
      <c r="D10" s="16"/>
      <c r="E10" s="16"/>
      <c r="F10" s="16"/>
      <c r="G10" s="185" t="s">
        <v>121</v>
      </c>
    </row>
    <row r="11" spans="1:7">
      <c r="A11" s="16"/>
      <c r="B11" s="16"/>
      <c r="C11" s="16"/>
      <c r="D11" s="16"/>
      <c r="E11" s="16"/>
      <c r="F11" s="16"/>
      <c r="G11" s="185" t="s">
        <v>123</v>
      </c>
    </row>
    <row r="12" spans="1:7">
      <c r="A12" s="16"/>
      <c r="B12" s="16"/>
      <c r="C12" s="16"/>
      <c r="D12" s="16"/>
      <c r="E12" s="16"/>
      <c r="F12" s="16"/>
      <c r="G12" s="185"/>
    </row>
    <row r="13" spans="1:7">
      <c r="A13" s="16"/>
      <c r="B13" s="16"/>
      <c r="C13" s="16"/>
      <c r="D13" s="16"/>
      <c r="E13" s="16"/>
      <c r="F13" s="16"/>
      <c r="G13" s="186" t="s">
        <v>113</v>
      </c>
    </row>
    <row r="14" spans="1:7">
      <c r="A14" s="16"/>
      <c r="B14" s="16"/>
      <c r="C14" s="16"/>
      <c r="D14" s="16"/>
      <c r="E14" s="16"/>
      <c r="F14" s="16"/>
      <c r="G14" s="186" t="s">
        <v>102</v>
      </c>
    </row>
    <row r="15" spans="1:7">
      <c r="A15" s="16"/>
      <c r="B15" s="16"/>
      <c r="C15" s="16"/>
      <c r="D15" s="16"/>
      <c r="E15" s="16"/>
      <c r="F15" s="16"/>
      <c r="G15" s="186" t="s">
        <v>116</v>
      </c>
    </row>
    <row r="16" spans="1:7">
      <c r="A16" s="16"/>
      <c r="B16" s="16"/>
      <c r="C16" s="16"/>
      <c r="D16" s="16"/>
      <c r="E16" s="16"/>
      <c r="F16" s="16"/>
      <c r="G16" s="186" t="s">
        <v>118</v>
      </c>
    </row>
    <row r="17" spans="1:7">
      <c r="A17" s="16"/>
      <c r="B17" s="16"/>
      <c r="C17" s="16"/>
      <c r="D17" s="16"/>
      <c r="E17" s="16"/>
      <c r="F17" s="16"/>
      <c r="G17" s="186" t="s">
        <v>120</v>
      </c>
    </row>
    <row r="18" spans="1:7">
      <c r="A18" s="16"/>
      <c r="B18" s="16"/>
      <c r="C18" s="16"/>
      <c r="D18" s="16"/>
      <c r="E18" s="16"/>
      <c r="F18" s="16"/>
      <c r="G18" s="186" t="s">
        <v>122</v>
      </c>
    </row>
    <row r="19" spans="1:7">
      <c r="A19" s="16"/>
      <c r="B19" s="16"/>
      <c r="C19" s="16"/>
      <c r="D19" s="16"/>
      <c r="E19" s="16"/>
      <c r="F19" s="16"/>
    </row>
    <row r="20" spans="1:7">
      <c r="A20" s="398"/>
      <c r="B20" s="399"/>
      <c r="C20" s="399"/>
      <c r="D20" s="399"/>
      <c r="E20" s="399"/>
      <c r="F20" s="399"/>
    </row>
    <row r="21" spans="1:7">
      <c r="A21" s="18"/>
      <c r="B21" s="19"/>
      <c r="C21" s="19"/>
      <c r="D21" s="19"/>
      <c r="E21" s="19"/>
      <c r="F21" s="19"/>
    </row>
    <row r="22" spans="1:7" ht="28.5" customHeight="1">
      <c r="A22" s="401" t="s">
        <v>114</v>
      </c>
      <c r="B22" s="401"/>
      <c r="C22" s="401"/>
      <c r="D22" s="401"/>
      <c r="E22" s="401"/>
      <c r="F22" s="401"/>
    </row>
    <row r="23" spans="1:7" ht="29.25" customHeight="1">
      <c r="A23" s="400" t="s">
        <v>164</v>
      </c>
      <c r="B23" s="400"/>
      <c r="C23" s="400"/>
      <c r="D23" s="400"/>
      <c r="E23" s="400"/>
      <c r="F23" s="400"/>
    </row>
    <row r="24" spans="1:7" ht="21.75" customHeight="1">
      <c r="A24" s="400" t="s">
        <v>7</v>
      </c>
      <c r="B24" s="400"/>
      <c r="C24" s="400"/>
      <c r="D24" s="400"/>
      <c r="E24" s="400"/>
      <c r="F24" s="400"/>
    </row>
    <row r="25" spans="1:7" ht="45.75" customHeight="1">
      <c r="A25" s="400" t="s">
        <v>159</v>
      </c>
      <c r="B25" s="400"/>
      <c r="C25" s="400"/>
      <c r="D25" s="400"/>
      <c r="E25" s="400"/>
      <c r="F25" s="400"/>
    </row>
  </sheetData>
  <mergeCells count="5">
    <mergeCell ref="A20:F20"/>
    <mergeCell ref="A23:F23"/>
    <mergeCell ref="A22:F22"/>
    <mergeCell ref="A24:F24"/>
    <mergeCell ref="A25:F2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election activeCell="H11" sqref="H11"/>
    </sheetView>
  </sheetViews>
  <sheetFormatPr baseColWidth="10" defaultRowHeight="15"/>
  <sheetData>
    <row r="1" spans="1:19">
      <c r="A1" s="26" t="s">
        <v>103</v>
      </c>
      <c r="B1" s="21"/>
      <c r="C1" s="21"/>
      <c r="D1" s="21"/>
      <c r="E1" s="21"/>
      <c r="F1" s="21"/>
      <c r="G1" s="21"/>
      <c r="H1" s="21"/>
      <c r="I1" s="21"/>
      <c r="J1" s="21"/>
      <c r="K1" s="21"/>
      <c r="L1" s="21"/>
      <c r="M1" s="21"/>
      <c r="N1" s="21"/>
      <c r="O1" s="21"/>
      <c r="P1" s="21"/>
      <c r="Q1" s="21"/>
      <c r="R1" s="21"/>
      <c r="S1" s="21"/>
    </row>
    <row r="2" spans="1:19">
      <c r="A2" s="26"/>
      <c r="B2" s="21"/>
      <c r="C2" s="21"/>
      <c r="D2" s="21"/>
      <c r="E2" s="21"/>
      <c r="F2" s="21"/>
      <c r="G2" s="21"/>
      <c r="H2" s="21"/>
      <c r="I2" s="21"/>
      <c r="J2" s="21"/>
      <c r="K2" s="21"/>
      <c r="L2" s="21"/>
      <c r="M2" s="21"/>
      <c r="N2" s="21"/>
      <c r="O2" s="21"/>
      <c r="P2" s="21"/>
      <c r="Q2" s="21"/>
      <c r="R2" s="21"/>
      <c r="S2" s="21"/>
    </row>
    <row r="3" spans="1:19" ht="45">
      <c r="A3" s="23"/>
      <c r="B3" s="27" t="s">
        <v>160</v>
      </c>
      <c r="C3" s="27" t="s">
        <v>161</v>
      </c>
      <c r="D3" s="27" t="s">
        <v>162</v>
      </c>
      <c r="E3" s="27" t="s">
        <v>163</v>
      </c>
      <c r="F3" s="27" t="s">
        <v>11</v>
      </c>
      <c r="G3" s="27" t="s">
        <v>165</v>
      </c>
      <c r="H3" s="27" t="s">
        <v>166</v>
      </c>
      <c r="I3" s="27" t="s">
        <v>167</v>
      </c>
      <c r="J3" s="21"/>
      <c r="K3" s="21"/>
      <c r="L3" s="21"/>
      <c r="M3" s="21"/>
      <c r="N3" s="21"/>
      <c r="O3" s="21"/>
      <c r="P3" s="21"/>
      <c r="Q3" s="21"/>
      <c r="R3" s="21"/>
      <c r="S3" s="21"/>
    </row>
    <row r="4" spans="1:19">
      <c r="A4" s="28">
        <v>2008</v>
      </c>
      <c r="B4" s="29">
        <v>100</v>
      </c>
      <c r="C4" s="29">
        <v>100</v>
      </c>
      <c r="D4" s="29">
        <v>100</v>
      </c>
      <c r="E4" s="29">
        <v>100</v>
      </c>
      <c r="F4" s="29">
        <v>100</v>
      </c>
      <c r="G4" s="29">
        <v>100</v>
      </c>
      <c r="H4" s="29">
        <v>100</v>
      </c>
      <c r="I4" s="29">
        <v>100</v>
      </c>
      <c r="J4" s="180"/>
      <c r="K4" s="180"/>
      <c r="L4" s="180"/>
      <c r="M4" s="21"/>
      <c r="N4" s="21"/>
      <c r="O4" s="21"/>
      <c r="P4" s="21"/>
      <c r="Q4" s="21"/>
      <c r="R4" s="21"/>
      <c r="S4" s="21"/>
    </row>
    <row r="5" spans="1:19">
      <c r="A5" s="28">
        <v>2009</v>
      </c>
      <c r="B5" s="29">
        <v>98.982762557851018</v>
      </c>
      <c r="C5" s="29">
        <v>102.0701247849388</v>
      </c>
      <c r="D5" s="29">
        <v>101.01158986640266</v>
      </c>
      <c r="E5" s="29">
        <v>100.41176982724758</v>
      </c>
      <c r="F5" s="29">
        <v>99.177370568543722</v>
      </c>
      <c r="G5" s="29">
        <v>98.982762557851018</v>
      </c>
      <c r="H5" s="29">
        <v>102.0701247849388</v>
      </c>
      <c r="I5" s="29">
        <v>101.01158986640266</v>
      </c>
      <c r="J5" s="180"/>
      <c r="K5" s="180"/>
      <c r="L5" s="180"/>
      <c r="M5" s="21"/>
      <c r="N5" s="21"/>
      <c r="O5" s="21"/>
      <c r="P5" s="21"/>
      <c r="Q5" s="21"/>
      <c r="R5" s="21"/>
      <c r="S5" s="21"/>
    </row>
    <row r="6" spans="1:19">
      <c r="A6" s="28">
        <v>2010</v>
      </c>
      <c r="B6" s="29">
        <v>97.960463836362067</v>
      </c>
      <c r="C6" s="29">
        <v>102.32675742791035</v>
      </c>
      <c r="D6" s="29">
        <v>102.37153020712057</v>
      </c>
      <c r="E6" s="29">
        <v>100.29325573335466</v>
      </c>
      <c r="F6" s="29">
        <v>99.7353111052184</v>
      </c>
      <c r="G6" s="29">
        <v>97.960463836362067</v>
      </c>
      <c r="H6" s="29">
        <v>102.32675742791035</v>
      </c>
      <c r="I6" s="29">
        <v>102.37153020712057</v>
      </c>
      <c r="J6" s="180"/>
      <c r="K6" s="180"/>
      <c r="L6" s="180"/>
      <c r="M6" s="21"/>
      <c r="N6" s="21"/>
      <c r="O6" s="21"/>
      <c r="P6" s="21"/>
      <c r="Q6" s="21"/>
      <c r="R6" s="21"/>
      <c r="S6" s="21"/>
    </row>
    <row r="7" spans="1:19">
      <c r="A7" s="28">
        <v>2011</v>
      </c>
      <c r="B7" s="29">
        <v>96.27892351769276</v>
      </c>
      <c r="C7" s="29">
        <v>103.43623311645935</v>
      </c>
      <c r="D7" s="29">
        <v>104.11226859213497</v>
      </c>
      <c r="E7" s="29">
        <v>100.2247610375921</v>
      </c>
      <c r="F7" s="29">
        <v>100.1778849211382</v>
      </c>
      <c r="G7" s="29">
        <f>'Source Figure V 1.1-3 bis'!B3*'Source Figure V 1.1-3'!G$6/100</f>
        <v>96.704254424162031</v>
      </c>
      <c r="H7" s="29">
        <f>'Source Figure V 1.1-3 bis'!C3*'Source Figure V 1.1-3'!H$6/100</f>
        <v>102.63616633925866</v>
      </c>
      <c r="I7" s="29">
        <f>'Source Figure V 1.1-3 bis'!D3*'Source Figure V 1.1-3'!I$6/100</f>
        <v>103.70835762087792</v>
      </c>
      <c r="J7" s="180"/>
      <c r="K7" s="180"/>
      <c r="L7" s="180"/>
      <c r="M7" s="21"/>
      <c r="N7" s="21"/>
      <c r="O7" s="21"/>
      <c r="P7" s="21"/>
      <c r="Q7" s="21"/>
      <c r="R7" s="21"/>
      <c r="S7" s="21"/>
    </row>
    <row r="8" spans="1:19">
      <c r="A8" s="28">
        <v>2012</v>
      </c>
      <c r="B8" s="29">
        <v>95.640763942330111</v>
      </c>
      <c r="C8" s="29">
        <v>105.23062754082986</v>
      </c>
      <c r="D8" s="29">
        <v>104.80832427658973</v>
      </c>
      <c r="E8" s="29">
        <v>100.65907035508926</v>
      </c>
      <c r="F8" s="29">
        <v>100.49084783382433</v>
      </c>
      <c r="G8" s="29">
        <f>'Source Figure V 1.1-3 bis'!B4*'Source Figure V 1.1-3'!G$6/100</f>
        <v>96.124279750097955</v>
      </c>
      <c r="H8" s="29">
        <f>'Source Figure V 1.1-3 bis'!C4*'Source Figure V 1.1-3'!H$6/100</f>
        <v>104.32790714874258</v>
      </c>
      <c r="I8" s="29">
        <f>'Source Figure V 1.1-3 bis'!D4*'Source Figure V 1.1-3'!I$6/100</f>
        <v>104.43137821913282</v>
      </c>
      <c r="J8" s="180"/>
      <c r="K8" s="180"/>
      <c r="L8" s="180"/>
      <c r="M8" s="21"/>
      <c r="N8" s="21"/>
      <c r="O8" s="21"/>
      <c r="P8" s="21"/>
      <c r="Q8" s="21"/>
      <c r="R8" s="21"/>
      <c r="S8" s="21"/>
    </row>
    <row r="9" spans="1:19">
      <c r="A9" s="28">
        <v>2013</v>
      </c>
      <c r="B9" s="29">
        <v>95.670215008725719</v>
      </c>
      <c r="C9" s="29">
        <v>106.15313770414923</v>
      </c>
      <c r="D9" s="29">
        <v>106.25721889296635</v>
      </c>
      <c r="E9" s="29">
        <v>101.27026526686925</v>
      </c>
      <c r="F9" s="29">
        <v>101.17683724849999</v>
      </c>
      <c r="G9" s="29">
        <f>'Source Figure V 1.1-3 bis'!B5*'Source Figure V 1.1-3'!G$6/100</f>
        <v>96.434165506523499</v>
      </c>
      <c r="H9" s="29">
        <f>'Source Figure V 1.1-3 bis'!C5*'Source Figure V 1.1-3'!H$6/100</f>
        <v>106.42810262720019</v>
      </c>
      <c r="I9" s="29">
        <f>'Source Figure V 1.1-3 bis'!D5*'Source Figure V 1.1-3'!I$6/100</f>
        <v>106.18957522753946</v>
      </c>
      <c r="J9" s="180"/>
      <c r="K9" s="180"/>
      <c r="L9" s="180"/>
      <c r="M9" s="21"/>
      <c r="N9" s="30"/>
      <c r="O9" s="21"/>
      <c r="P9" s="21"/>
      <c r="Q9" s="21"/>
      <c r="R9" s="21"/>
      <c r="S9" s="21"/>
    </row>
    <row r="10" spans="1:19">
      <c r="A10" s="28">
        <v>2014</v>
      </c>
      <c r="B10" s="29">
        <v>95.350477653256135</v>
      </c>
      <c r="C10" s="29">
        <v>107.0520299800265</v>
      </c>
      <c r="D10" s="29">
        <v>107.0296922919507</v>
      </c>
      <c r="E10" s="29">
        <v>101.57351369399873</v>
      </c>
      <c r="F10" s="29">
        <v>101.31741951943923</v>
      </c>
      <c r="G10" s="29">
        <f>'Source Figure V 1.1-3 bis'!B6*'Source Figure V 1.1-3'!G$6/100</f>
        <v>96.398846785603908</v>
      </c>
      <c r="H10" s="29">
        <f>'Source Figure V 1.1-3 bis'!C6*'Source Figure V 1.1-3'!H$6/100</f>
        <v>108.06982969233255</v>
      </c>
      <c r="I10" s="29">
        <f>'Source Figure V 1.1-3 bis'!D6*'Source Figure V 1.1-3'!I$6/100</f>
        <v>107.18807536736391</v>
      </c>
      <c r="J10" s="180"/>
      <c r="K10" s="180"/>
      <c r="L10" s="180"/>
      <c r="M10" s="21"/>
      <c r="N10" s="21"/>
      <c r="O10" s="21"/>
      <c r="P10" s="21"/>
      <c r="Q10" s="21"/>
      <c r="R10" s="21"/>
      <c r="S10" s="30"/>
    </row>
    <row r="11" spans="1:19">
      <c r="A11" s="28">
        <v>2015</v>
      </c>
      <c r="B11" s="29">
        <v>95.567753991536108</v>
      </c>
      <c r="C11" s="29">
        <v>106.75002613223192</v>
      </c>
      <c r="D11" s="29">
        <v>107.23165997896437</v>
      </c>
      <c r="E11" s="29">
        <v>101.61635550424978</v>
      </c>
      <c r="F11" s="29">
        <v>101.67259430448409</v>
      </c>
      <c r="G11" s="29">
        <f>'Source Figure V 1.1-3 bis'!B7*'Source Figure V 1.1-3'!G$6/100</f>
        <v>96.472560499717204</v>
      </c>
      <c r="H11" s="29">
        <f>'Source Figure V 1.1-3 bis'!C7*'Source Figure V 1.1-3'!H$6/100</f>
        <v>108.22188892815822</v>
      </c>
      <c r="I11" s="29">
        <f>'Source Figure V 1.1-3 bis'!D7*'Source Figure V 1.1-3'!I$6/100</f>
        <v>107.45784971132701</v>
      </c>
      <c r="J11" s="180"/>
      <c r="K11" s="180"/>
      <c r="L11" s="180"/>
      <c r="M11" s="21"/>
      <c r="N11" s="21"/>
      <c r="O11" s="21"/>
      <c r="P11" s="21"/>
      <c r="Q11" s="21"/>
      <c r="R11" s="21"/>
      <c r="S11" s="21"/>
    </row>
    <row r="12" spans="1:19">
      <c r="A12" s="28">
        <v>2016</v>
      </c>
      <c r="B12" s="29">
        <v>96.902656454306808</v>
      </c>
      <c r="C12" s="29">
        <v>106.55577183312663</v>
      </c>
      <c r="D12" s="29">
        <v>107.42791246899274</v>
      </c>
      <c r="E12" s="29">
        <v>102.21642049404549</v>
      </c>
      <c r="F12" s="29">
        <v>102.59753638867947</v>
      </c>
      <c r="G12" s="29">
        <f>'Source Figure V 1.1-3 bis'!B8*'Source Figure V 1.1-3'!G$6/100</f>
        <v>97.657236846504603</v>
      </c>
      <c r="H12" s="29">
        <f>'Source Figure V 1.1-3 bis'!C8*'Source Figure V 1.1-3'!H$6/100</f>
        <v>107.84015916074647</v>
      </c>
      <c r="I12" s="29">
        <f>'Source Figure V 1.1-3 bis'!D8*'Source Figure V 1.1-3'!I$6/100</f>
        <v>107.49153754481281</v>
      </c>
      <c r="J12" s="180"/>
      <c r="K12" s="180"/>
      <c r="L12" s="180"/>
      <c r="M12" s="21"/>
      <c r="N12" s="21"/>
      <c r="O12" s="21"/>
      <c r="P12" s="21"/>
      <c r="Q12" s="21"/>
      <c r="R12" s="21"/>
      <c r="S12" s="21"/>
    </row>
    <row r="13" spans="1:19">
      <c r="A13" s="28">
        <v>2017</v>
      </c>
      <c r="B13" s="29">
        <v>97.648776704724554</v>
      </c>
      <c r="C13" s="29">
        <v>107.48042907712257</v>
      </c>
      <c r="D13" s="29">
        <v>108.16618686666169</v>
      </c>
      <c r="E13" s="29">
        <v>103.01986290247858</v>
      </c>
      <c r="F13" s="29">
        <v>103.67942481768004</v>
      </c>
      <c r="G13" s="29">
        <f>'Source Figure V 1.1-3 bis'!B9*'Source Figure V 1.1-3'!G$6/100</f>
        <v>97.625656380500445</v>
      </c>
      <c r="H13" s="29">
        <f>'Source Figure V 1.1-3 bis'!C9*'Source Figure V 1.1-3'!H$6/100</f>
        <v>107.44473969886116</v>
      </c>
      <c r="I13" s="29">
        <f>'Source Figure V 1.1-3 bis'!D9*'Source Figure V 1.1-3'!I$6/100</f>
        <v>107.55293633810152</v>
      </c>
      <c r="J13" s="21"/>
      <c r="K13" s="21"/>
      <c r="L13" s="21"/>
      <c r="M13" s="21"/>
      <c r="N13" s="21"/>
      <c r="O13" s="21"/>
      <c r="P13" s="21"/>
      <c r="Q13" s="21"/>
      <c r="R13" s="21"/>
      <c r="S13" s="21"/>
    </row>
    <row r="14" spans="1:19">
      <c r="A14" s="28">
        <v>2018</v>
      </c>
      <c r="B14" s="29">
        <v>98.447183557457677</v>
      </c>
      <c r="C14" s="29">
        <v>108.22501405490313</v>
      </c>
      <c r="D14" s="29">
        <v>108.64607905223598</v>
      </c>
      <c r="E14" s="29">
        <v>103.73609295740671</v>
      </c>
      <c r="F14" s="29">
        <v>104.51436449561275</v>
      </c>
      <c r="G14" s="29">
        <f>'Source Figure V 1.1-3 bis'!B10*'Source Figure V 1.1-3'!G$6/100</f>
        <v>97.486328504590603</v>
      </c>
      <c r="H14" s="29">
        <f>'Source Figure V 1.1-3 bis'!C10*'Source Figure V 1.1-3'!H$6/100</f>
        <v>106.57296250178879</v>
      </c>
      <c r="I14" s="29">
        <f>'Source Figure V 1.1-3 bis'!D10*'Source Figure V 1.1-3'!I$6/100</f>
        <v>107.35397889141237</v>
      </c>
      <c r="J14" s="21"/>
      <c r="K14" s="21"/>
      <c r="L14" s="21"/>
      <c r="M14" s="21"/>
      <c r="N14" s="21"/>
      <c r="O14" s="21"/>
      <c r="P14" s="21"/>
      <c r="Q14" s="21"/>
      <c r="R14" s="21"/>
      <c r="S14" s="21"/>
    </row>
    <row r="15" spans="1:19" s="182" customFormat="1">
      <c r="A15" s="249"/>
      <c r="B15" s="250"/>
      <c r="C15" s="250"/>
      <c r="D15" s="250"/>
      <c r="E15" s="250"/>
      <c r="F15" s="250"/>
      <c r="G15" s="180"/>
      <c r="H15" s="180"/>
      <c r="I15" s="180"/>
      <c r="J15" s="180"/>
      <c r="K15" s="180"/>
      <c r="L15" s="180"/>
      <c r="M15" s="180"/>
      <c r="N15" s="180"/>
      <c r="O15" s="180"/>
      <c r="P15" s="180"/>
      <c r="Q15" s="180"/>
      <c r="R15" s="180"/>
      <c r="S15" s="180"/>
    </row>
    <row r="16" spans="1:19">
      <c r="A16" s="36" t="s">
        <v>107</v>
      </c>
      <c r="B16" s="37">
        <v>2509247</v>
      </c>
      <c r="C16" s="37">
        <v>1769845</v>
      </c>
      <c r="D16" s="37">
        <v>1084827</v>
      </c>
      <c r="E16" s="37">
        <v>5363919</v>
      </c>
      <c r="F16" s="37">
        <v>26888.17</v>
      </c>
      <c r="G16" s="21"/>
      <c r="H16" s="21"/>
      <c r="I16" s="21"/>
      <c r="J16" s="21"/>
      <c r="K16" s="21"/>
      <c r="L16" s="21"/>
      <c r="M16" s="21"/>
      <c r="N16" s="21"/>
      <c r="O16" s="21"/>
      <c r="P16" s="21"/>
      <c r="Q16" s="21"/>
      <c r="R16" s="21"/>
      <c r="S16" s="21"/>
    </row>
    <row r="17" spans="1:13">
      <c r="A17" s="36" t="s">
        <v>108</v>
      </c>
      <c r="B17" s="37">
        <v>2470283</v>
      </c>
      <c r="C17" s="37">
        <v>1915415</v>
      </c>
      <c r="D17" s="37">
        <v>1178622</v>
      </c>
      <c r="E17" s="37">
        <v>5564320</v>
      </c>
      <c r="F17" s="37">
        <v>28102</v>
      </c>
      <c r="G17" s="34"/>
      <c r="H17" s="34"/>
      <c r="I17" s="34"/>
      <c r="J17" s="34"/>
      <c r="K17" s="34"/>
      <c r="L17" s="34"/>
    </row>
    <row r="18" spans="1:13">
      <c r="A18" s="36" t="s">
        <v>101</v>
      </c>
      <c r="B18" s="37">
        <v>2450249</v>
      </c>
      <c r="C18" s="37">
        <v>1902237</v>
      </c>
      <c r="D18" s="37">
        <v>1173416</v>
      </c>
      <c r="E18" s="37">
        <v>5525902</v>
      </c>
      <c r="F18" s="37">
        <v>27877.5</v>
      </c>
      <c r="G18" s="226"/>
      <c r="H18" s="35"/>
      <c r="I18" s="35"/>
      <c r="J18" s="35"/>
      <c r="K18" s="35"/>
      <c r="L18" s="35"/>
    </row>
    <row r="19" spans="1:13">
      <c r="A19" s="38" t="s">
        <v>109</v>
      </c>
      <c r="B19" s="188">
        <f>(B17/B18-1)*100</f>
        <v>0.81763118768745091</v>
      </c>
      <c r="C19" s="188">
        <f>(C17/C18-1)*100</f>
        <v>0.692763309724298</v>
      </c>
      <c r="D19" s="188">
        <f>(D17/D18-1)*100</f>
        <v>0.44366192381899427</v>
      </c>
      <c r="E19" s="188">
        <f>(E17/E18-1)*100</f>
        <v>0.6952349136846836</v>
      </c>
      <c r="F19" s="188">
        <f>(F17/F18-1)*100</f>
        <v>0.80530894090216076</v>
      </c>
      <c r="G19" s="21"/>
      <c r="H19" s="21"/>
      <c r="I19" s="21"/>
      <c r="J19" s="21"/>
      <c r="K19" s="21"/>
      <c r="L19" s="21"/>
    </row>
    <row r="20" spans="1:13">
      <c r="A20" s="39" t="s">
        <v>110</v>
      </c>
      <c r="B20" s="189">
        <f>100*(POWER(B17/B16,1/(2016-2006))-1)</f>
        <v>-0.15637749437070747</v>
      </c>
      <c r="C20" s="189">
        <f>100*(POWER(C17/C16,1/(2016-2006))-1)</f>
        <v>0.79355546443422575</v>
      </c>
      <c r="D20" s="189">
        <f>100*(POWER(D17/D16,1/(2016-2006))-1)</f>
        <v>0.83270215937754077</v>
      </c>
      <c r="E20" s="189">
        <f>100*(POWER(E17/E16,1/(2016-2006))-1)</f>
        <v>0.36747273506971823</v>
      </c>
      <c r="F20" s="189">
        <f>100*(POWER(F17/F16,1/(2016-2006))-1)</f>
        <v>0.44251959155434673</v>
      </c>
      <c r="G20" s="21"/>
      <c r="H20" s="401"/>
      <c r="I20" s="401"/>
      <c r="J20" s="401"/>
      <c r="K20" s="401"/>
      <c r="L20" s="401"/>
      <c r="M20" s="401"/>
    </row>
    <row r="21" spans="1:13" ht="30.75" customHeight="1">
      <c r="A21" s="24"/>
      <c r="B21" s="21"/>
      <c r="C21" s="21"/>
      <c r="D21" s="21"/>
      <c r="E21" s="21"/>
      <c r="F21" s="21"/>
      <c r="G21" s="21"/>
      <c r="H21" s="402"/>
      <c r="I21" s="402"/>
      <c r="J21" s="402"/>
      <c r="K21" s="402"/>
      <c r="L21" s="402"/>
      <c r="M21" s="402"/>
    </row>
    <row r="22" spans="1:13">
      <c r="A22" s="25" t="s">
        <v>6</v>
      </c>
      <c r="B22" s="34"/>
      <c r="C22" s="34"/>
      <c r="D22" s="34"/>
      <c r="E22" s="34"/>
      <c r="F22" s="34"/>
      <c r="G22" s="21"/>
      <c r="H22" s="400"/>
      <c r="I22" s="400"/>
      <c r="J22" s="400"/>
      <c r="K22" s="400"/>
      <c r="L22" s="400"/>
      <c r="M22" s="400"/>
    </row>
    <row r="23" spans="1:13">
      <c r="A23" s="25" t="s">
        <v>7</v>
      </c>
      <c r="B23" s="35"/>
      <c r="C23" s="35"/>
      <c r="D23" s="35"/>
      <c r="E23" s="35"/>
      <c r="F23" s="35"/>
      <c r="G23" s="21"/>
      <c r="H23" s="21"/>
      <c r="I23" s="21"/>
      <c r="J23" s="21"/>
      <c r="K23" s="21"/>
      <c r="L23" s="21"/>
    </row>
    <row r="24" spans="1:13">
      <c r="A24" s="31"/>
      <c r="B24" s="21"/>
      <c r="C24" s="21"/>
      <c r="D24" s="21"/>
      <c r="E24" s="21"/>
      <c r="F24" s="21"/>
      <c r="G24" s="21"/>
      <c r="H24" s="21"/>
      <c r="I24" s="21"/>
      <c r="J24" s="21"/>
      <c r="K24" s="21"/>
      <c r="L24" s="21"/>
    </row>
    <row r="25" spans="1:13">
      <c r="A25" s="21"/>
      <c r="B25" s="32"/>
      <c r="C25" s="32"/>
      <c r="D25" s="32"/>
      <c r="E25" s="32"/>
      <c r="F25" s="32"/>
      <c r="G25" s="21"/>
      <c r="H25" s="21"/>
      <c r="I25" s="21"/>
      <c r="J25" s="21"/>
      <c r="K25" s="21"/>
      <c r="L25" s="21"/>
    </row>
    <row r="26" spans="1:13">
      <c r="A26" s="21"/>
      <c r="B26" s="32"/>
      <c r="C26" s="32"/>
      <c r="D26" s="32"/>
      <c r="E26" s="32"/>
      <c r="F26" s="32"/>
      <c r="G26" s="21"/>
      <c r="H26" s="21"/>
      <c r="I26" s="21"/>
      <c r="J26" s="21"/>
      <c r="K26" s="21"/>
      <c r="L26" s="21"/>
    </row>
    <row r="27" spans="1:13">
      <c r="A27" s="21"/>
      <c r="B27" s="252"/>
      <c r="C27" s="32"/>
      <c r="D27" s="32"/>
      <c r="E27" s="32"/>
      <c r="F27" s="32"/>
      <c r="G27" s="21"/>
      <c r="H27" s="21"/>
      <c r="I27" s="21"/>
      <c r="J27" s="21"/>
      <c r="K27" s="21"/>
      <c r="L27" s="21"/>
    </row>
    <row r="28" spans="1:13">
      <c r="A28" s="22" t="s">
        <v>12</v>
      </c>
      <c r="B28" s="21"/>
      <c r="C28" s="21"/>
      <c r="D28" s="21"/>
      <c r="E28" s="21"/>
      <c r="F28" s="21"/>
      <c r="G28" s="21"/>
      <c r="H28" s="21"/>
      <c r="I28" s="21"/>
      <c r="J28" s="21"/>
      <c r="K28" s="21"/>
      <c r="L28" s="21"/>
    </row>
    <row r="29" spans="1:13">
      <c r="A29" s="21"/>
      <c r="B29" s="32"/>
      <c r="C29" s="32"/>
      <c r="D29" s="21"/>
      <c r="E29" s="21"/>
      <c r="F29" s="21"/>
      <c r="G29" s="21"/>
      <c r="H29" s="21"/>
      <c r="I29" s="21"/>
      <c r="J29" s="21"/>
      <c r="K29" s="21"/>
      <c r="L29" s="21"/>
    </row>
    <row r="30" spans="1:13">
      <c r="A30" s="21"/>
      <c r="B30" s="32"/>
      <c r="C30" s="32"/>
      <c r="D30" s="21"/>
      <c r="E30" s="21"/>
      <c r="F30" s="21"/>
      <c r="G30" s="21"/>
      <c r="H30" s="21"/>
      <c r="I30" s="21"/>
      <c r="J30" s="21"/>
      <c r="K30" s="21"/>
      <c r="L30" s="21"/>
    </row>
    <row r="31" spans="1:13">
      <c r="A31" s="21"/>
      <c r="B31" s="40"/>
      <c r="C31" s="30"/>
      <c r="D31" s="32"/>
      <c r="E31" s="21"/>
      <c r="F31" s="21"/>
      <c r="G31" s="21"/>
      <c r="H31" s="21"/>
      <c r="I31" s="21"/>
      <c r="J31" s="21"/>
      <c r="K31" s="21"/>
      <c r="L31" s="21"/>
    </row>
    <row r="32" spans="1:13">
      <c r="A32" s="21"/>
      <c r="B32" s="30"/>
      <c r="C32" s="30"/>
      <c r="D32" s="21"/>
      <c r="E32" s="21"/>
      <c r="F32" s="21"/>
      <c r="G32" s="21"/>
      <c r="H32" s="21"/>
      <c r="I32" s="21"/>
      <c r="J32" s="21"/>
      <c r="K32" s="21"/>
      <c r="L32" s="21"/>
    </row>
    <row r="35" spans="1:2">
      <c r="A35" s="21"/>
      <c r="B35" s="32"/>
    </row>
    <row r="36" spans="1:2">
      <c r="A36" s="33"/>
      <c r="B36" s="32"/>
    </row>
    <row r="37" spans="1:2">
      <c r="A37" s="21"/>
      <c r="B37" s="32"/>
    </row>
  </sheetData>
  <mergeCells count="3">
    <mergeCell ref="H20:M20"/>
    <mergeCell ref="H21:M21"/>
    <mergeCell ref="H22:M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F27" sqref="F27"/>
    </sheetView>
  </sheetViews>
  <sheetFormatPr baseColWidth="10" defaultRowHeight="15"/>
  <sheetData>
    <row r="1" spans="1:4">
      <c r="B1" t="s">
        <v>1</v>
      </c>
      <c r="C1" t="s">
        <v>2</v>
      </c>
      <c r="D1" t="s">
        <v>3</v>
      </c>
    </row>
    <row r="2" spans="1:4">
      <c r="A2">
        <v>2010</v>
      </c>
      <c r="B2">
        <v>100</v>
      </c>
      <c r="C2">
        <v>100</v>
      </c>
      <c r="D2">
        <v>100</v>
      </c>
    </row>
    <row r="3" spans="1:4">
      <c r="A3">
        <v>2011</v>
      </c>
      <c r="B3">
        <v>98.717636316730321</v>
      </c>
      <c r="C3">
        <v>100.30237341544444</v>
      </c>
      <c r="D3">
        <v>101.30585858299925</v>
      </c>
    </row>
    <row r="4" spans="1:4">
      <c r="A4">
        <v>2012</v>
      </c>
      <c r="B4">
        <v>98.125586574057706</v>
      </c>
      <c r="C4">
        <v>101.9556465690238</v>
      </c>
      <c r="D4">
        <v>102.01212974724976</v>
      </c>
    </row>
    <row r="5" spans="1:4">
      <c r="A5">
        <v>2013</v>
      </c>
      <c r="B5">
        <v>98.441924149738426</v>
      </c>
      <c r="C5">
        <v>104.00808674327362</v>
      </c>
      <c r="D5">
        <v>103.72959651252074</v>
      </c>
    </row>
    <row r="6" spans="1:4">
      <c r="A6">
        <v>2014</v>
      </c>
      <c r="B6">
        <v>98.405870093299313</v>
      </c>
      <c r="C6">
        <v>105.61248339024934</v>
      </c>
      <c r="D6">
        <v>104.70496548258915</v>
      </c>
    </row>
    <row r="7" spans="1:4">
      <c r="A7">
        <v>2015</v>
      </c>
      <c r="B7">
        <v>98.481118526418641</v>
      </c>
      <c r="C7">
        <v>105.76108502646633</v>
      </c>
      <c r="D7">
        <v>104.96849025692561</v>
      </c>
    </row>
    <row r="8" spans="1:4">
      <c r="A8">
        <v>2016</v>
      </c>
      <c r="B8">
        <v>99.690459826360168</v>
      </c>
      <c r="C8">
        <v>105.38803522306502</v>
      </c>
      <c r="D8">
        <v>105.00139768091121</v>
      </c>
    </row>
    <row r="9" spans="1:4">
      <c r="A9">
        <v>2017</v>
      </c>
      <c r="B9">
        <v>99.658221855277347</v>
      </c>
      <c r="C9">
        <v>105.00160700836871</v>
      </c>
      <c r="D9">
        <v>105.06137411494953</v>
      </c>
    </row>
    <row r="10" spans="1:4">
      <c r="A10">
        <v>2018</v>
      </c>
      <c r="B10">
        <v>99.515993173977321</v>
      </c>
      <c r="C10">
        <v>104.149652720961</v>
      </c>
      <c r="D10">
        <v>104.8670256996366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L16" sqref="L16"/>
    </sheetView>
  </sheetViews>
  <sheetFormatPr baseColWidth="10" defaultColWidth="11.42578125" defaultRowHeight="15"/>
  <cols>
    <col min="1" max="16384" width="11.42578125" style="182"/>
  </cols>
  <sheetData>
    <row r="1" spans="1:1">
      <c r="A1" s="352" t="s">
        <v>227</v>
      </c>
    </row>
    <row r="24" spans="1:8">
      <c r="A24" s="403" t="s">
        <v>226</v>
      </c>
      <c r="B24" s="403"/>
      <c r="C24" s="403"/>
      <c r="D24" s="403"/>
      <c r="E24" s="403"/>
      <c r="F24" s="403"/>
      <c r="G24" s="403"/>
      <c r="H24" s="403"/>
    </row>
    <row r="25" spans="1:8">
      <c r="A25" s="403" t="s">
        <v>225</v>
      </c>
      <c r="B25" s="403"/>
      <c r="C25" s="403"/>
      <c r="D25" s="403"/>
      <c r="E25" s="403"/>
      <c r="F25" s="403"/>
      <c r="G25" s="403"/>
      <c r="H25" s="403"/>
    </row>
    <row r="26" spans="1:8">
      <c r="A26" s="403" t="s">
        <v>224</v>
      </c>
      <c r="B26" s="403"/>
      <c r="C26" s="403"/>
      <c r="D26" s="403"/>
      <c r="E26" s="403"/>
      <c r="F26" s="403"/>
      <c r="G26" s="403"/>
      <c r="H26" s="403"/>
    </row>
  </sheetData>
  <mergeCells count="3">
    <mergeCell ref="A24:H24"/>
    <mergeCell ref="A25:H25"/>
    <mergeCell ref="A26:H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F20" sqref="F20"/>
    </sheetView>
  </sheetViews>
  <sheetFormatPr baseColWidth="10" defaultColWidth="11.42578125" defaultRowHeight="12.75"/>
  <cols>
    <col min="1" max="2" width="11.42578125" style="185"/>
    <col min="3" max="3" width="26.42578125" style="185" bestFit="1" customWidth="1"/>
    <col min="4" max="16384" width="11.42578125" style="185"/>
  </cols>
  <sheetData>
    <row r="1" spans="1:3">
      <c r="A1" s="356" t="s">
        <v>227</v>
      </c>
    </row>
    <row r="2" spans="1:3">
      <c r="A2" s="356"/>
    </row>
    <row r="3" spans="1:3">
      <c r="A3" s="405"/>
      <c r="B3" s="405"/>
      <c r="C3" s="355" t="s">
        <v>232</v>
      </c>
    </row>
    <row r="4" spans="1:3">
      <c r="A4" s="354">
        <v>2010</v>
      </c>
      <c r="B4" s="354" t="s">
        <v>228</v>
      </c>
      <c r="C4" s="383">
        <v>5626.8</v>
      </c>
    </row>
    <row r="5" spans="1:3">
      <c r="A5" s="404">
        <v>2011</v>
      </c>
      <c r="B5" s="354" t="s">
        <v>231</v>
      </c>
      <c r="C5" s="383">
        <v>5624.4</v>
      </c>
    </row>
    <row r="6" spans="1:3">
      <c r="A6" s="404"/>
      <c r="B6" s="354" t="s">
        <v>230</v>
      </c>
      <c r="C6" s="383">
        <v>5625.5</v>
      </c>
    </row>
    <row r="7" spans="1:3">
      <c r="A7" s="404"/>
      <c r="B7" s="354" t="s">
        <v>229</v>
      </c>
      <c r="C7" s="383">
        <v>5611.2</v>
      </c>
    </row>
    <row r="8" spans="1:3">
      <c r="A8" s="404"/>
      <c r="B8" s="354" t="s">
        <v>228</v>
      </c>
      <c r="C8" s="383">
        <v>5621.2</v>
      </c>
    </row>
    <row r="9" spans="1:3">
      <c r="A9" s="404">
        <v>2012</v>
      </c>
      <c r="B9" s="354" t="s">
        <v>231</v>
      </c>
      <c r="C9" s="383">
        <v>5630.5</v>
      </c>
    </row>
    <row r="10" spans="1:3">
      <c r="A10" s="404"/>
      <c r="B10" s="354" t="s">
        <v>230</v>
      </c>
      <c r="C10" s="383">
        <v>5635.2</v>
      </c>
    </row>
    <row r="11" spans="1:3">
      <c r="A11" s="404"/>
      <c r="B11" s="354" t="s">
        <v>229</v>
      </c>
      <c r="C11" s="383">
        <v>5648.3</v>
      </c>
    </row>
    <row r="12" spans="1:3">
      <c r="A12" s="404"/>
      <c r="B12" s="354" t="s">
        <v>228</v>
      </c>
      <c r="C12" s="383">
        <v>5644.9</v>
      </c>
    </row>
    <row r="13" spans="1:3">
      <c r="A13" s="404">
        <v>2013</v>
      </c>
      <c r="B13" s="354" t="s">
        <v>231</v>
      </c>
      <c r="C13" s="383">
        <v>5652</v>
      </c>
    </row>
    <row r="14" spans="1:3">
      <c r="A14" s="404"/>
      <c r="B14" s="354" t="s">
        <v>230</v>
      </c>
      <c r="C14" s="383">
        <v>5672.2</v>
      </c>
    </row>
    <row r="15" spans="1:3">
      <c r="A15" s="404"/>
      <c r="B15" s="354" t="s">
        <v>229</v>
      </c>
      <c r="C15" s="383">
        <v>5684.3</v>
      </c>
    </row>
    <row r="16" spans="1:3">
      <c r="A16" s="404"/>
      <c r="B16" s="354" t="s">
        <v>228</v>
      </c>
      <c r="C16" s="383">
        <v>5726.4</v>
      </c>
    </row>
    <row r="17" spans="1:3">
      <c r="A17" s="404">
        <v>2014</v>
      </c>
      <c r="B17" s="354" t="s">
        <v>231</v>
      </c>
      <c r="C17" s="383">
        <v>5746.2</v>
      </c>
    </row>
    <row r="18" spans="1:3">
      <c r="A18" s="404"/>
      <c r="B18" s="354" t="s">
        <v>230</v>
      </c>
      <c r="C18" s="383">
        <v>5747.2</v>
      </c>
    </row>
    <row r="19" spans="1:3">
      <c r="A19" s="404"/>
      <c r="B19" s="354" t="s">
        <v>229</v>
      </c>
      <c r="C19" s="383">
        <v>5751.2</v>
      </c>
    </row>
    <row r="20" spans="1:3">
      <c r="A20" s="404"/>
      <c r="B20" s="354" t="s">
        <v>228</v>
      </c>
      <c r="C20" s="383">
        <v>5764.8</v>
      </c>
    </row>
    <row r="21" spans="1:3">
      <c r="A21" s="404">
        <v>2015</v>
      </c>
      <c r="B21" s="354" t="s">
        <v>231</v>
      </c>
      <c r="C21" s="383">
        <v>5761</v>
      </c>
    </row>
    <row r="22" spans="1:3">
      <c r="A22" s="404"/>
      <c r="B22" s="354" t="s">
        <v>230</v>
      </c>
      <c r="C22" s="383">
        <v>5778</v>
      </c>
    </row>
    <row r="23" spans="1:3">
      <c r="A23" s="404"/>
      <c r="B23" s="354" t="s">
        <v>229</v>
      </c>
      <c r="C23" s="383">
        <v>5774</v>
      </c>
    </row>
    <row r="24" spans="1:3">
      <c r="A24" s="404"/>
      <c r="B24" s="354" t="s">
        <v>228</v>
      </c>
      <c r="C24" s="383">
        <v>5777.5</v>
      </c>
    </row>
    <row r="25" spans="1:3">
      <c r="A25" s="404">
        <v>2016</v>
      </c>
      <c r="B25" s="354" t="s">
        <v>231</v>
      </c>
      <c r="C25" s="383">
        <v>5783.6</v>
      </c>
    </row>
    <row r="26" spans="1:3">
      <c r="A26" s="404"/>
      <c r="B26" s="354" t="s">
        <v>230</v>
      </c>
      <c r="C26" s="383">
        <v>5789.9</v>
      </c>
    </row>
    <row r="27" spans="1:3">
      <c r="A27" s="404"/>
      <c r="B27" s="354" t="s">
        <v>229</v>
      </c>
      <c r="C27" s="383">
        <v>5799.7</v>
      </c>
    </row>
    <row r="28" spans="1:3">
      <c r="A28" s="404"/>
      <c r="B28" s="354" t="s">
        <v>228</v>
      </c>
      <c r="C28" s="383">
        <v>5798.4</v>
      </c>
    </row>
    <row r="29" spans="1:3">
      <c r="A29" s="404">
        <v>2017</v>
      </c>
      <c r="B29" s="354" t="s">
        <v>231</v>
      </c>
      <c r="C29" s="383">
        <v>5801.8</v>
      </c>
    </row>
    <row r="30" spans="1:3">
      <c r="A30" s="404"/>
      <c r="B30" s="354" t="s">
        <v>230</v>
      </c>
      <c r="C30" s="383">
        <v>5805.4</v>
      </c>
    </row>
    <row r="31" spans="1:3">
      <c r="A31" s="404"/>
      <c r="B31" s="354" t="s">
        <v>229</v>
      </c>
      <c r="C31" s="383">
        <v>5792.5</v>
      </c>
    </row>
    <row r="32" spans="1:3">
      <c r="A32" s="404"/>
      <c r="B32" s="354" t="s">
        <v>228</v>
      </c>
      <c r="C32" s="383">
        <v>5780.6</v>
      </c>
    </row>
    <row r="33" spans="1:6">
      <c r="A33" s="404">
        <v>2018</v>
      </c>
      <c r="B33" s="354" t="s">
        <v>231</v>
      </c>
      <c r="C33" s="383">
        <v>5782.3</v>
      </c>
    </row>
    <row r="34" spans="1:6">
      <c r="A34" s="404"/>
      <c r="B34" s="354" t="s">
        <v>230</v>
      </c>
      <c r="C34" s="383">
        <v>5770.8</v>
      </c>
    </row>
    <row r="35" spans="1:6">
      <c r="A35" s="404"/>
      <c r="B35" s="354" t="s">
        <v>229</v>
      </c>
      <c r="C35" s="383">
        <v>5770</v>
      </c>
    </row>
    <row r="36" spans="1:6">
      <c r="A36" s="404"/>
      <c r="B36" s="354" t="s">
        <v>228</v>
      </c>
      <c r="C36" s="383">
        <v>5776.5</v>
      </c>
    </row>
    <row r="37" spans="1:6">
      <c r="A37" s="404">
        <v>2019</v>
      </c>
      <c r="B37" s="354" t="s">
        <v>231</v>
      </c>
      <c r="C37" s="383">
        <v>5779.1</v>
      </c>
    </row>
    <row r="38" spans="1:6">
      <c r="A38" s="404"/>
      <c r="B38" s="354" t="s">
        <v>230</v>
      </c>
      <c r="C38" s="383">
        <v>5794.6</v>
      </c>
    </row>
    <row r="39" spans="1:6">
      <c r="A39" s="404"/>
      <c r="B39" s="354" t="s">
        <v>229</v>
      </c>
      <c r="C39" s="383">
        <v>5799.7</v>
      </c>
    </row>
    <row r="40" spans="1:6">
      <c r="A40" s="404"/>
      <c r="B40" s="354" t="s">
        <v>228</v>
      </c>
      <c r="C40" s="383">
        <v>5800</v>
      </c>
    </row>
    <row r="41" spans="1:6">
      <c r="E41" s="353"/>
    </row>
    <row r="42" spans="1:6">
      <c r="F42" s="353"/>
    </row>
  </sheetData>
  <mergeCells count="10">
    <mergeCell ref="A29:A32"/>
    <mergeCell ref="A33:A36"/>
    <mergeCell ref="A37:A40"/>
    <mergeCell ref="A3:B3"/>
    <mergeCell ref="A5:A8"/>
    <mergeCell ref="A9:A12"/>
    <mergeCell ref="A13:A16"/>
    <mergeCell ref="A17:A20"/>
    <mergeCell ref="A21:A24"/>
    <mergeCell ref="A25:A2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4" workbookViewId="0">
      <selection activeCell="A14" sqref="A14"/>
    </sheetView>
  </sheetViews>
  <sheetFormatPr baseColWidth="10" defaultColWidth="11.42578125" defaultRowHeight="15"/>
  <cols>
    <col min="1" max="1" width="11.42578125" style="182"/>
    <col min="2" max="2" width="17.7109375" style="182" customWidth="1"/>
    <col min="3" max="3" width="11.42578125" style="182"/>
    <col min="4" max="4" width="13" style="182" bestFit="1" customWidth="1"/>
    <col min="5" max="16384" width="11.42578125" style="182"/>
  </cols>
  <sheetData>
    <row r="1" spans="1:7">
      <c r="A1" s="406" t="s">
        <v>239</v>
      </c>
      <c r="B1" s="406"/>
      <c r="C1" s="406"/>
      <c r="D1" s="406"/>
      <c r="E1" s="406"/>
      <c r="F1" s="406"/>
      <c r="G1" s="406"/>
    </row>
    <row r="2" spans="1:7" ht="15.75" thickBot="1">
      <c r="D2" s="364"/>
      <c r="E2" s="364"/>
    </row>
    <row r="3" spans="1:7" ht="19.5" customHeight="1">
      <c r="A3" s="407" t="s">
        <v>22</v>
      </c>
      <c r="B3" s="407"/>
      <c r="C3" s="409" t="s">
        <v>238</v>
      </c>
      <c r="D3" s="410"/>
      <c r="E3" s="411"/>
      <c r="F3" s="412" t="s">
        <v>237</v>
      </c>
      <c r="G3" s="413"/>
    </row>
    <row r="4" spans="1:7">
      <c r="A4" s="408"/>
      <c r="B4" s="408"/>
      <c r="C4" s="363" t="s">
        <v>236</v>
      </c>
      <c r="D4" s="363" t="s">
        <v>235</v>
      </c>
      <c r="E4" s="362" t="s">
        <v>44</v>
      </c>
      <c r="F4" s="414"/>
      <c r="G4" s="415"/>
    </row>
    <row r="5" spans="1:7">
      <c r="A5" s="416" t="s">
        <v>1</v>
      </c>
      <c r="B5" s="417"/>
      <c r="C5" s="361">
        <v>9902</v>
      </c>
      <c r="D5" s="361">
        <v>22</v>
      </c>
      <c r="E5" s="361">
        <f t="shared" ref="E5:E10" si="0">SUM(C5:D5)</f>
        <v>9924</v>
      </c>
      <c r="F5" s="418">
        <v>-68.369721115537857</v>
      </c>
      <c r="G5" s="419"/>
    </row>
    <row r="6" spans="1:7">
      <c r="A6" s="426" t="s">
        <v>234</v>
      </c>
      <c r="B6" s="427"/>
      <c r="C6" s="382">
        <v>9244</v>
      </c>
      <c r="D6" s="382">
        <v>2</v>
      </c>
      <c r="E6" s="382">
        <f t="shared" si="0"/>
        <v>9246</v>
      </c>
      <c r="F6" s="428">
        <v>-69.397279316850359</v>
      </c>
      <c r="G6" s="429"/>
    </row>
    <row r="7" spans="1:7">
      <c r="A7" s="416" t="s">
        <v>2</v>
      </c>
      <c r="B7" s="417"/>
      <c r="C7" s="361">
        <v>26070</v>
      </c>
      <c r="D7" s="361">
        <v>1721</v>
      </c>
      <c r="E7" s="361">
        <f t="shared" si="0"/>
        <v>27791</v>
      </c>
      <c r="F7" s="430">
        <v>-18.735013743493766</v>
      </c>
      <c r="G7" s="431"/>
    </row>
    <row r="8" spans="1:7">
      <c r="A8" s="432" t="s">
        <v>264</v>
      </c>
      <c r="B8" s="433"/>
      <c r="C8" s="382">
        <v>21916</v>
      </c>
      <c r="D8" s="382">
        <v>1441</v>
      </c>
      <c r="E8" s="382">
        <f t="shared" si="0"/>
        <v>23357</v>
      </c>
      <c r="F8" s="434">
        <v>-22.919279255494686</v>
      </c>
      <c r="G8" s="435"/>
    </row>
    <row r="9" spans="1:7">
      <c r="A9" s="420" t="s">
        <v>3</v>
      </c>
      <c r="B9" s="421"/>
      <c r="C9" s="360">
        <v>4163</v>
      </c>
      <c r="D9" s="360">
        <v>318</v>
      </c>
      <c r="E9" s="360">
        <f t="shared" si="0"/>
        <v>4481</v>
      </c>
      <c r="F9" s="418">
        <v>-28.303999999999995</v>
      </c>
      <c r="G9" s="419"/>
    </row>
    <row r="10" spans="1:7" ht="15.75" thickBot="1">
      <c r="A10" s="422" t="s">
        <v>4</v>
      </c>
      <c r="B10" s="423"/>
      <c r="C10" s="359">
        <f>SUM(C9,C7,C5)</f>
        <v>40135</v>
      </c>
      <c r="D10" s="359">
        <f>SUM(D9,D7,D5)</f>
        <v>2061</v>
      </c>
      <c r="E10" s="359">
        <f t="shared" si="0"/>
        <v>42196</v>
      </c>
      <c r="F10" s="424">
        <v>-41.25001740389569</v>
      </c>
      <c r="G10" s="425"/>
    </row>
    <row r="11" spans="1:7">
      <c r="A11" s="358" t="s">
        <v>265</v>
      </c>
    </row>
    <row r="12" spans="1:7">
      <c r="A12" s="357" t="s">
        <v>233</v>
      </c>
    </row>
    <row r="13" spans="1:7">
      <c r="A13" s="357" t="s">
        <v>266</v>
      </c>
    </row>
    <row r="14" spans="1:7">
      <c r="A14" s="357" t="s">
        <v>267</v>
      </c>
    </row>
  </sheetData>
  <mergeCells count="16">
    <mergeCell ref="A9:B9"/>
    <mergeCell ref="F9:G9"/>
    <mergeCell ref="A10:B10"/>
    <mergeCell ref="F10:G10"/>
    <mergeCell ref="A6:B6"/>
    <mergeCell ref="F6:G6"/>
    <mergeCell ref="A7:B7"/>
    <mergeCell ref="F7:G7"/>
    <mergeCell ref="A8:B8"/>
    <mergeCell ref="F8:G8"/>
    <mergeCell ref="A1:G1"/>
    <mergeCell ref="A3:B4"/>
    <mergeCell ref="C3:E3"/>
    <mergeCell ref="F3:G4"/>
    <mergeCell ref="A5:B5"/>
    <mergeCell ref="F5: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Figure V 1.1-1</vt:lpstr>
      <vt:lpstr>Source  Figure V 1.1-1</vt:lpstr>
      <vt:lpstr>Figure V 1.1-2</vt:lpstr>
      <vt:lpstr>Figure V 1.1-3</vt:lpstr>
      <vt:lpstr>Source Figure V 1.1-3</vt:lpstr>
      <vt:lpstr>Source Figure V 1.1-3 bis</vt:lpstr>
      <vt:lpstr>Figure V 1.1E1-1</vt:lpstr>
      <vt:lpstr>Source Figure V 1.1E1-1</vt:lpstr>
      <vt:lpstr>Figure V 1.1E1-2  </vt:lpstr>
      <vt:lpstr>Figure V 1.1E1-3 </vt:lpstr>
      <vt:lpstr>Source Figure V 1.1E1-3 </vt:lpstr>
      <vt:lpstr>Figure V 1.1-4</vt:lpstr>
      <vt:lpstr>Figure V 1.1-5</vt:lpstr>
      <vt:lpstr>Figure V 1.1-6 </vt:lpstr>
      <vt:lpstr>Figure V 1.2-1</vt:lpstr>
      <vt:lpstr>Figure V1.2E1-1</vt:lpstr>
      <vt:lpstr>Figure V1.2E2-1 </vt:lpstr>
      <vt:lpstr>Figure V 1.2-2 </vt:lpstr>
      <vt:lpstr>Figure V 1.2-3</vt:lpstr>
      <vt:lpstr>Figure V 1.2-4 </vt:lpstr>
      <vt:lpstr>Source Figure V 1.2-4 </vt:lpstr>
      <vt:lpstr>Figure V 1.3-1 </vt:lpstr>
      <vt:lpstr>Figure V 1.3-2 </vt:lpstr>
      <vt:lpstr>Source Figure V 1.3-2 </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Yannig PONS</cp:lastModifiedBy>
  <dcterms:created xsi:type="dcterms:W3CDTF">2017-07-12T10:40:31Z</dcterms:created>
  <dcterms:modified xsi:type="dcterms:W3CDTF">2020-10-06T09:09:57Z</dcterms:modified>
</cp:coreProperties>
</file>