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Y:\Publications DES réalisation\RAPPORT ANNUEL\rapportannuel 2021\4-Envoyé maquette\FT 4\FT 4 Mise en ligne\"/>
    </mc:Choice>
  </mc:AlternateContent>
  <bookViews>
    <workbookView xWindow="0" yWindow="0" windowWidth="10170" windowHeight="4185" tabRatio="790"/>
  </bookViews>
  <sheets>
    <sheet name="SOMMAIRE" sheetId="21" r:id="rId1"/>
    <sheet name="FT 4.6-1" sheetId="1" r:id="rId2"/>
    <sheet name="FT 4.6-2" sheetId="2" r:id="rId3"/>
    <sheet name="source FT 4.6-2" sheetId="3" r:id="rId4"/>
    <sheet name="FT 4.6-3" sheetId="4" r:id="rId5"/>
    <sheet name="FT 4.6-4" sheetId="6" r:id="rId6"/>
    <sheet name="source FT 4.6-4" sheetId="5" r:id="rId7"/>
    <sheet name="FT 4.6-5" sheetId="7" r:id="rId8"/>
    <sheet name="FT 4.6-6" sheetId="8" r:id="rId9"/>
    <sheet name="FT 4.6-7" sheetId="10" r:id="rId10"/>
    <sheet name="source FT 4.6-7" sheetId="9" r:id="rId11"/>
    <sheet name="FT 4.6-8" sheetId="11" r:id="rId12"/>
    <sheet name="FT 4.6-9" sheetId="12" r:id="rId13"/>
    <sheet name="FT 4.6-10" sheetId="13" r:id="rId14"/>
    <sheet name="FT 4.6-11" sheetId="14" r:id="rId15"/>
    <sheet name="FT 4.6-12" sheetId="15" r:id="rId16"/>
    <sheet name="FT 4.6-13" sheetId="16" r:id="rId17"/>
    <sheet name="FT 4.6-14" sheetId="17" r:id="rId18"/>
    <sheet name="FT 4.6-15" sheetId="18" r:id="rId19"/>
    <sheet name="FT 4.6-16" sheetId="19" r:id="rId2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3" l="1"/>
  <c r="H11" i="3"/>
  <c r="I11" i="3"/>
  <c r="I6" i="3"/>
  <c r="J6" i="3"/>
  <c r="H6" i="3"/>
  <c r="K4" i="3"/>
  <c r="H10" i="3" s="1"/>
  <c r="K5" i="3"/>
  <c r="J11" i="3" s="1"/>
  <c r="K3" i="3"/>
  <c r="I9" i="3" s="1"/>
  <c r="K11" i="3" l="1"/>
  <c r="H9" i="3"/>
  <c r="K9" i="3" s="1"/>
  <c r="J10" i="3"/>
  <c r="K10" i="3" s="1"/>
  <c r="K6" i="3"/>
  <c r="J12" i="3" s="1"/>
  <c r="J9" i="3"/>
  <c r="B17" i="7"/>
  <c r="B15" i="7"/>
  <c r="H12" i="3" l="1"/>
  <c r="K12" i="3" s="1"/>
  <c r="I12" i="3"/>
  <c r="E24" i="16"/>
  <c r="E15" i="16"/>
  <c r="E16" i="16"/>
  <c r="E11" i="16"/>
  <c r="E12" i="16"/>
  <c r="E4" i="16" l="1"/>
  <c r="E28" i="16"/>
  <c r="E7" i="16"/>
  <c r="E18" i="16"/>
  <c r="E13" i="16"/>
  <c r="E14" i="16"/>
  <c r="E23" i="16"/>
  <c r="E20" i="16"/>
  <c r="E6" i="16"/>
  <c r="E8" i="16"/>
  <c r="E5" i="16"/>
  <c r="E21" i="16"/>
  <c r="E22" i="16"/>
  <c r="E19" i="16"/>
  <c r="E17" i="16"/>
  <c r="E27" i="16"/>
  <c r="E10" i="16"/>
  <c r="E25" i="16"/>
  <c r="E26" i="16"/>
  <c r="G10" i="5" l="1"/>
  <c r="G9" i="5"/>
  <c r="G8" i="5"/>
  <c r="G7" i="5"/>
  <c r="G6" i="5"/>
  <c r="G5" i="5"/>
  <c r="G4" i="5"/>
  <c r="S23" i="7" l="1"/>
  <c r="D6" i="3"/>
  <c r="C6" i="3" l="1"/>
  <c r="G4" i="7"/>
  <c r="M23" i="7"/>
  <c r="M4" i="7"/>
  <c r="G23" i="7"/>
  <c r="S4" i="7"/>
  <c r="B6" i="3"/>
  <c r="E6" i="3" s="1"/>
  <c r="B19" i="7" l="1"/>
  <c r="J6" i="14"/>
  <c r="J7" i="14"/>
  <c r="N7" i="13" l="1"/>
  <c r="N10" i="13"/>
  <c r="N4" i="13"/>
  <c r="N6" i="13"/>
  <c r="J4" i="14"/>
  <c r="N5" i="13"/>
  <c r="N9" i="13"/>
  <c r="N8" i="13"/>
  <c r="N11" i="13"/>
  <c r="J5" i="14"/>
  <c r="D23" i="7" l="1"/>
  <c r="B12" i="7" l="1"/>
  <c r="D15" i="12"/>
  <c r="D10" i="12"/>
  <c r="D4" i="4"/>
  <c r="D3" i="4"/>
  <c r="J5" i="11" l="1"/>
  <c r="J6" i="11" l="1"/>
  <c r="J4" i="11"/>
  <c r="F9" i="18" l="1"/>
  <c r="E4" i="18"/>
  <c r="E9" i="16" l="1"/>
  <c r="E13" i="18" l="1"/>
  <c r="E14" i="18"/>
  <c r="E15" i="18"/>
  <c r="F31" i="18"/>
  <c r="F30" i="18"/>
  <c r="E29" i="18"/>
  <c r="E19" i="18"/>
  <c r="E22" i="18"/>
  <c r="F8" i="18"/>
  <c r="D5" i="14"/>
  <c r="D6" i="14"/>
  <c r="D7" i="14"/>
  <c r="D4" i="14"/>
  <c r="D11" i="13"/>
  <c r="D10" i="13"/>
  <c r="D9" i="13"/>
  <c r="D8" i="13"/>
  <c r="D7" i="13"/>
  <c r="D6" i="13"/>
  <c r="D5" i="13"/>
  <c r="D4" i="13"/>
  <c r="D5" i="12"/>
  <c r="D6" i="12"/>
  <c r="J23" i="7" l="1"/>
  <c r="P23" i="7"/>
  <c r="F16" i="18"/>
  <c r="E27" i="18"/>
  <c r="F13" i="18"/>
  <c r="F28" i="18"/>
  <c r="F26" i="18"/>
  <c r="F4" i="18"/>
  <c r="E6" i="18"/>
  <c r="E5" i="18"/>
  <c r="F14" i="18"/>
  <c r="E8" i="18"/>
  <c r="E7" i="18"/>
  <c r="F7" i="18"/>
  <c r="F6" i="18"/>
  <c r="F5" i="18"/>
  <c r="E28" i="18"/>
  <c r="F15" i="18"/>
  <c r="E12" i="18"/>
  <c r="F17" i="18"/>
  <c r="E18" i="18"/>
  <c r="F10" i="18"/>
  <c r="F11" i="18"/>
  <c r="F29" i="18"/>
  <c r="E21" i="18"/>
  <c r="E20" i="18"/>
  <c r="E26" i="18"/>
  <c r="F27" i="18"/>
  <c r="F23" i="18"/>
  <c r="F24" i="18"/>
  <c r="E25" i="18"/>
  <c r="F25" i="18"/>
  <c r="F22" i="18"/>
  <c r="F21" i="18"/>
  <c r="F20" i="18"/>
  <c r="F18" i="18"/>
  <c r="F19" i="18"/>
  <c r="E11" i="18"/>
  <c r="F12" i="18"/>
  <c r="D4" i="12"/>
  <c r="D7" i="12"/>
  <c r="D11" i="12"/>
  <c r="D9" i="12"/>
  <c r="D14" i="12"/>
  <c r="D13" i="12"/>
  <c r="D12" i="12"/>
  <c r="D8" i="12"/>
  <c r="D7" i="11"/>
  <c r="D4" i="11"/>
  <c r="H4" i="8"/>
  <c r="F5" i="8" l="1"/>
  <c r="D8" i="8"/>
  <c r="F8" i="8"/>
  <c r="H5" i="8"/>
  <c r="D5" i="8"/>
  <c r="F4" i="8"/>
  <c r="D6" i="8"/>
  <c r="H8" i="8"/>
  <c r="D7" i="8"/>
  <c r="F7" i="8"/>
  <c r="H7" i="8"/>
  <c r="H6" i="8"/>
  <c r="F6" i="8"/>
  <c r="D4" i="8"/>
  <c r="D5" i="11"/>
  <c r="D6" i="11"/>
  <c r="J7" i="11"/>
  <c r="D16" i="5"/>
  <c r="E14" i="5" l="1"/>
  <c r="I10" i="5" s="1"/>
  <c r="E15" i="5"/>
  <c r="I9" i="5" s="1"/>
  <c r="E13" i="5"/>
  <c r="I7" i="5" s="1"/>
  <c r="D8" i="5"/>
  <c r="E12" i="5"/>
  <c r="I5" i="5" s="1"/>
  <c r="E5" i="3"/>
  <c r="C11" i="3" s="1"/>
  <c r="D24" i="5"/>
  <c r="E4" i="3"/>
  <c r="B10" i="3" s="1"/>
  <c r="E3" i="3"/>
  <c r="D14" i="4"/>
  <c r="D12" i="4"/>
  <c r="D10" i="4"/>
  <c r="D9" i="4"/>
  <c r="D8" i="4"/>
  <c r="D6" i="4"/>
  <c r="D5" i="4"/>
  <c r="C11" i="4"/>
  <c r="C7" i="4"/>
  <c r="J13" i="1"/>
  <c r="J12" i="1"/>
  <c r="J5" i="1"/>
  <c r="B8" i="9" s="1"/>
  <c r="H12" i="1"/>
  <c r="I12" i="1"/>
  <c r="G12" i="1"/>
  <c r="I5" i="1"/>
  <c r="B7" i="9" s="1"/>
  <c r="H5" i="1"/>
  <c r="B6" i="9" s="1"/>
  <c r="G5" i="1"/>
  <c r="B5" i="9" s="1"/>
  <c r="I13" i="1"/>
  <c r="H13" i="1"/>
  <c r="G13" i="1"/>
  <c r="D11" i="4" l="1"/>
  <c r="E16" i="5"/>
  <c r="D7" i="4"/>
  <c r="B9" i="3"/>
  <c r="C9" i="3"/>
  <c r="D9" i="3"/>
  <c r="E20" i="5"/>
  <c r="J6" i="5" s="1"/>
  <c r="B11" i="3"/>
  <c r="D11" i="3"/>
  <c r="E21" i="5"/>
  <c r="J8" i="5" s="1"/>
  <c r="E22" i="5"/>
  <c r="J10" i="5" s="1"/>
  <c r="E23" i="5"/>
  <c r="J9" i="5" s="1"/>
  <c r="E6" i="5"/>
  <c r="H8" i="5" s="1"/>
  <c r="E4" i="5"/>
  <c r="H4" i="5" s="1"/>
  <c r="E5" i="5"/>
  <c r="H7" i="5" s="1"/>
  <c r="E7" i="5"/>
  <c r="H10" i="5" s="1"/>
  <c r="C13" i="4"/>
  <c r="C10" i="3"/>
  <c r="D10" i="3"/>
  <c r="E10" i="3" l="1"/>
  <c r="E6" i="4"/>
  <c r="E9" i="3"/>
  <c r="E8" i="5"/>
  <c r="E11" i="3"/>
  <c r="E24" i="5"/>
  <c r="C12" i="3"/>
  <c r="E8" i="4"/>
  <c r="E10" i="4"/>
  <c r="E12" i="4"/>
  <c r="E5" i="4"/>
  <c r="E9" i="4"/>
  <c r="E13" i="4"/>
  <c r="E11" i="4"/>
  <c r="E7" i="4"/>
  <c r="D13" i="4"/>
  <c r="E4" i="4"/>
  <c r="D12" i="3"/>
  <c r="B12" i="3"/>
  <c r="E12" i="3" l="1"/>
</calcChain>
</file>

<file path=xl/sharedStrings.xml><?xml version="1.0" encoding="utf-8"?>
<sst xmlns="http://schemas.openxmlformats.org/spreadsheetml/2006/main" count="631" uniqueCount="259">
  <si>
    <t>Agents présents deux années consécutives</t>
  </si>
  <si>
    <t>Agents ayant connu au moins un acte de mobilité</t>
  </si>
  <si>
    <t>Taux de mobilité (en %)</t>
  </si>
  <si>
    <t>Répartition des agents mobiles selon le type de changement</t>
  </si>
  <si>
    <t>Changement d'employeur (en %)</t>
  </si>
  <si>
    <t>Changement de zone d'emploi (en %)</t>
  </si>
  <si>
    <t>Changement de statut ou de situation d'emploi (en %)</t>
  </si>
  <si>
    <t>Ensemble des actes de mobilité</t>
  </si>
  <si>
    <t>Nombre moyen par agent mobile</t>
  </si>
  <si>
    <t>Nombre moyen par agent présent</t>
  </si>
  <si>
    <t>Mobilités simples</t>
  </si>
  <si>
    <t>Double mobilité</t>
  </si>
  <si>
    <t>Triple mobilité</t>
  </si>
  <si>
    <t>Total</t>
  </si>
  <si>
    <t>Changement d'employeur</t>
  </si>
  <si>
    <t>Changement de zone d'emploi</t>
  </si>
  <si>
    <t>Changement de statut ou de situation d'emploi</t>
  </si>
  <si>
    <t>Mobilité simple</t>
  </si>
  <si>
    <t>Type de changement</t>
  </si>
  <si>
    <t>Effectif</t>
  </si>
  <si>
    <t>Part (en %)</t>
  </si>
  <si>
    <t>Aucune mobilité</t>
  </si>
  <si>
    <t>Simple</t>
  </si>
  <si>
    <t>Employeur</t>
  </si>
  <si>
    <t>Statut</t>
  </si>
  <si>
    <t>Zone d'emploi</t>
  </si>
  <si>
    <t>Double</t>
  </si>
  <si>
    <t>Employeur + zone d'emploi</t>
  </si>
  <si>
    <t>Employeur + statut</t>
  </si>
  <si>
    <t>Zone d'emploi + statut</t>
  </si>
  <si>
    <t xml:space="preserve">Triple </t>
  </si>
  <si>
    <t>Employeur + zone d'emploi + statut</t>
  </si>
  <si>
    <t>Ensemble des agents mobiles</t>
  </si>
  <si>
    <t>Ensemble des agents présents</t>
  </si>
  <si>
    <t>Mobilité inter-employeur</t>
  </si>
  <si>
    <t>Code</t>
  </si>
  <si>
    <t>Composition acte de mobilité</t>
  </si>
  <si>
    <t>%</t>
  </si>
  <si>
    <t>Changement d'employeur seul</t>
  </si>
  <si>
    <t>Changement d'employeur + zone d'emploi</t>
  </si>
  <si>
    <t>Changement d'employeur + statut</t>
  </si>
  <si>
    <t>Changement d'employeur + zone d'emploi + statut</t>
  </si>
  <si>
    <t>Ensemble</t>
  </si>
  <si>
    <t>Mobilité géographique</t>
  </si>
  <si>
    <t>010</t>
  </si>
  <si>
    <t>Changement de zone d'emploi seul</t>
  </si>
  <si>
    <t>Changement de zone d'emploi + employeur</t>
  </si>
  <si>
    <t>Changement de zone d'emploi + employeur + statut</t>
  </si>
  <si>
    <t>011</t>
  </si>
  <si>
    <t>Changement de zone d'emploi + statut</t>
  </si>
  <si>
    <t>001</t>
  </si>
  <si>
    <t>Changement de statut seul</t>
  </si>
  <si>
    <t>Changement de statut + employeur</t>
  </si>
  <si>
    <t>Changement de statut + employeur + zone d'emploi</t>
  </si>
  <si>
    <t>Changement de statut + zone d'emploi</t>
  </si>
  <si>
    <t>ChgEmp</t>
  </si>
  <si>
    <t>Changement d'employeur (identifié par le siren).</t>
  </si>
  <si>
    <t>ChgVersant</t>
  </si>
  <si>
    <t>Changement de versant de la fonction publique.</t>
  </si>
  <si>
    <t>ChgZone</t>
  </si>
  <si>
    <t>Changement de zone d'emploi.</t>
  </si>
  <si>
    <t>Changement d’employeur</t>
  </si>
  <si>
    <t xml:space="preserve">Fonctionnaires </t>
  </si>
  <si>
    <t xml:space="preserve">Contractuels </t>
  </si>
  <si>
    <t xml:space="preserve">Autres catégories et statuts </t>
  </si>
  <si>
    <t>Bénéficiaires de contrats aidés</t>
  </si>
  <si>
    <t>Taux de changement d’employeur (en %)</t>
  </si>
  <si>
    <t>Destination des agents ayant connu un changement d’employeur inter-versants (en %)</t>
  </si>
  <si>
    <t xml:space="preserve">Taux </t>
  </si>
  <si>
    <t>dont intra-versants</t>
  </si>
  <si>
    <t>dont inter-versants</t>
  </si>
  <si>
    <t>FPE</t>
  </si>
  <si>
    <t>FPT</t>
  </si>
  <si>
    <t>FPH</t>
  </si>
  <si>
    <t xml:space="preserve"> EPA du même ministère</t>
  </si>
  <si>
    <t xml:space="preserve"> autre ministère </t>
  </si>
  <si>
    <t>un EPA d’un autre ministère</t>
  </si>
  <si>
    <t>le ministère de tutelle</t>
  </si>
  <si>
    <t>un autre ministère</t>
  </si>
  <si>
    <t xml:space="preserve">un autre EPA du même ministère </t>
  </si>
  <si>
    <t xml:space="preserve">un EPA d’un autre ministère </t>
  </si>
  <si>
    <t xml:space="preserve">Total </t>
  </si>
  <si>
    <t>Catégorie d'employeur de destination (en %)</t>
  </si>
  <si>
    <t>Communes</t>
  </si>
  <si>
    <t>Départements</t>
  </si>
  <si>
    <t>Régions</t>
  </si>
  <si>
    <t>Autres EPA locaux</t>
  </si>
  <si>
    <t>Hôpitaux</t>
  </si>
  <si>
    <t>Autres établissements médico-sociaux</t>
  </si>
  <si>
    <t>Versant de départ (en %)</t>
  </si>
  <si>
    <t>3 FP</t>
  </si>
  <si>
    <t>Statut de départ</t>
  </si>
  <si>
    <t xml:space="preserve">Bénéficiaires de contrats aidés </t>
  </si>
  <si>
    <t>Sexe</t>
  </si>
  <si>
    <t>Femmes</t>
  </si>
  <si>
    <t>Hommes</t>
  </si>
  <si>
    <t>Age</t>
  </si>
  <si>
    <t>Moins de 25 ans</t>
  </si>
  <si>
    <t xml:space="preserve">25 à 29 ans </t>
  </si>
  <si>
    <t xml:space="preserve">30 à 39 ans </t>
  </si>
  <si>
    <t xml:space="preserve">40 à 49 ans </t>
  </si>
  <si>
    <t xml:space="preserve">50 à 59 ans </t>
  </si>
  <si>
    <t xml:space="preserve">60 ans et plus </t>
  </si>
  <si>
    <t>Catégorie hiérarchique de départ</t>
  </si>
  <si>
    <t>A+</t>
  </si>
  <si>
    <t>A</t>
  </si>
  <si>
    <t>B</t>
  </si>
  <si>
    <t>C</t>
  </si>
  <si>
    <t>Indéterminée</t>
  </si>
  <si>
    <t>Statut ou situation d'emploi de destination (en %)</t>
  </si>
  <si>
    <t>Fonctionnaires</t>
  </si>
  <si>
    <t>Contractuels</t>
  </si>
  <si>
    <t>Autres catégories et statuts</t>
  </si>
  <si>
    <t>… dont ayant changé de versant</t>
  </si>
  <si>
    <t>… dont n'ayant pas changé de versant</t>
  </si>
  <si>
    <t xml:space="preserve">Titulaires </t>
  </si>
  <si>
    <t xml:space="preserve">Non-titulaires </t>
  </si>
  <si>
    <t>N'ayant pas changé de versant</t>
  </si>
  <si>
    <t>Ayant changé de versant</t>
  </si>
  <si>
    <t xml:space="preserve">Communes </t>
  </si>
  <si>
    <t xml:space="preserve">Départements </t>
  </si>
  <si>
    <t xml:space="preserve">Régions </t>
  </si>
  <si>
    <t xml:space="preserve">Autres EPA locaux </t>
  </si>
  <si>
    <t xml:space="preserve">Hôpitaux </t>
  </si>
  <si>
    <t xml:space="preserve">Autres établissements médico-sociaux </t>
  </si>
  <si>
    <t>Hors restructurations</t>
  </si>
  <si>
    <t>Figure 4.6-7 : Taux de changement d’employeur, de zone d’emploi et de statut ou de situation d’emploi des agents de la fonction publique</t>
  </si>
  <si>
    <t>Figure 4.6-1 : Effectif des agents mobiles et nombre d’actes de mobilité</t>
  </si>
  <si>
    <t>Ensemble FP</t>
  </si>
  <si>
    <t>Ministères économiques et financiers</t>
  </si>
  <si>
    <t>Ministères sociaux</t>
  </si>
  <si>
    <t>Justice</t>
  </si>
  <si>
    <t>et toujours présents dans la FPE en 2018</t>
  </si>
  <si>
    <t>dont départs vers la FPT en 2018</t>
  </si>
  <si>
    <t>dont départs vers la FPH en 2018</t>
  </si>
  <si>
    <t>et toujours présents dans la FPT en 2018</t>
  </si>
  <si>
    <t>dont départs vers la FPE en 2018</t>
  </si>
  <si>
    <t>et toujours présents dans la FPH en 2018</t>
  </si>
  <si>
    <t>Présents dans la FPE en 2018</t>
  </si>
  <si>
    <t>Présents dans la FPT en 2018</t>
  </si>
  <si>
    <t>Présents dans la FPH en 2018</t>
  </si>
  <si>
    <t>Champ : Agents de la fonction publique présents dans un emploi principal l’année considérée et l’année précédente, y compris bénéficiaires de contrats aidés et hors militaires.</t>
  </si>
  <si>
    <t xml:space="preserve">Champ : Agents de la fonction publique présents dans un emploi principal l’année considérée et l’année précédente, y compris bénéficiaires de contrats aidés et hors militaires. </t>
  </si>
  <si>
    <t>Figure 4.6-3 : Répartition de l’ensemble des agents selon les diverses composantes de la mobilité en 2019</t>
  </si>
  <si>
    <t xml:space="preserve">Champ : Agents de la fonction publique présents dans un emploi principal en 2018 et en 2019, y compris bénéficiaires de contrats aidés et hors militaires. </t>
  </si>
  <si>
    <t>Champ : Agents de la fonction publique présents dans un emploi principal en 2018 et en 2019, y compris bénéficiaires de contrats aidés et hors militaires.</t>
  </si>
  <si>
    <t>Figure 4.6-5 : Schéma illustratif des changements d’employeur et de zone d’emploi en 2019</t>
  </si>
  <si>
    <t xml:space="preserve"> </t>
  </si>
  <si>
    <t>Figure 4.6-6 : Taux de changement d’employeur, de zone d’emploi et de statut ou de situation d’emploi des agents de la fonction publique en 2019</t>
  </si>
  <si>
    <t>Présents en 2018 et en 2019</t>
  </si>
  <si>
    <t>Figure 4.6-8 : Changement d’employeur intra-versants et inter-versants des agents de la fonction publique en 2019</t>
  </si>
  <si>
    <t>Versant de départ (en 2018)</t>
  </si>
  <si>
    <t>Effectif des agents ayant changé d’employeur en 2019</t>
  </si>
  <si>
    <t>Lecture : Parmi les présents en 2018 dans la FPE et toujours présents dans la fonction publique en 2019, 3,5 % ont changé d’employeur : 2,9 % dans le même versant et 0,6 % dans un autre versant. 70,3 % des agents de la FPE ayant changé de versant sont partis vers un employeur de la FPT et 29,7 % vers la FPH.</t>
  </si>
  <si>
    <t>Figure 4.6-9 : Changement d’employeur des agents de la FPE en 2019 selon l’employeur de départ et de destination</t>
  </si>
  <si>
    <t>Présents en 2018 et 2019</t>
  </si>
  <si>
    <t>Champ : Agents présents en France dans un emploi principal de la FPE en 2018 et toujours présents dans la fonction publique en 2019, y compris bénéficiaires de contrats aidés et hors militaires.</t>
  </si>
  <si>
    <t>Figure 4.6-10 : Changement d’employeur des agents de la FPT en 2019 selon l’employeur de départ et de destination</t>
  </si>
  <si>
    <t>Catégorie d'employeur de départ (en 2018)</t>
  </si>
  <si>
    <t>Champ : Agents présents dans un emploi principal en 2018 dans la FPT et toujours présents dans la fonction publique en 2019, y compris bénéficiaires de contrats aidés et hors militaires.</t>
  </si>
  <si>
    <t>Lecture : Parmi les agents des communes en 2018 et toujours présents dans la fonction publique en 2019, 5,0 % ont changé d’employeur en 2019. Parmi eux, 53,7 % sont partis vers un autre employeur du secteur communal, 10,2 % vers un employeur de la FPE.</t>
  </si>
  <si>
    <t>Figure 4.6-11: Changement d’employeur des agents de la FPH en 2019 selon l’employeur de départ et de destination</t>
  </si>
  <si>
    <t>Champ : Agents présents dans un emploi principal en 2018 dans la FPH et toujours présents dans la fonction publique en 2019, y compris bénéficiaires de contrats aidés et hors militaires.</t>
  </si>
  <si>
    <t>Lecture : Parmi les agents des hôpitaux en 2018 et toujours présents dans la fonction publique en France en 2019, 5,1 % ont changé d’employeur en 2019. Parmi eux, 77,0 % sont partis vers un autre employeur hospitalier, 9,4 % vers un employeur de la FPT.</t>
  </si>
  <si>
    <t>Lecture : 3,0 % des hommes agents civils présents dans la FPE en 2018 et toujours présents dans la fonction publique en 2019 ont changé d’employeur en 2019.</t>
  </si>
  <si>
    <t>Figure 4.6-13 : Le changement de zone d’emploi en 2019 des agents de la fonction publique</t>
  </si>
  <si>
    <t>Catégorie d’employeur de départ en 2018</t>
  </si>
  <si>
    <t>Lecture : Parmi les agents présents en France au ministère de la Justice (y compris EPA sous tutelle) en 2018 et toujours présents dans la FPE en 2019, 12,3 % ont changé de zone d’emploi en 2019.</t>
  </si>
  <si>
    <t>Lecture : 6,8 % des hommes agents civils présents dans la FPE en 2018 et toujours présents dans la fonction publique en 2019 ont changé de zone d’emploi en 2019.</t>
  </si>
  <si>
    <t>Figure 4.6-15 : Le changement de statut ou de situation d’emploi en 2019 des agents de la fonction publique</t>
  </si>
  <si>
    <t xml:space="preserve">Statut ou situation d'emploi de départ (en 2018) </t>
  </si>
  <si>
    <t>Effectif des agents ayant changé de statut en 2019</t>
  </si>
  <si>
    <t>Lecture : Sur les 1 094 193 contractuels présents dans la fonction publique en 2018 et en 2019, 10,2 % ont changé de statut en 2019 : parmi eux 90,3 % sont devenus des fonctionnaires. Parmi les 13 169  agents présents dans la FPE en 2018 et dans un autre versant en 2019, 4 540 ont changé de statut ou de situation d’emploi en 2019 (34,5 %) et 46,3 % de ces changements sont effectués à destination de la catégorie des contractuels.</t>
  </si>
  <si>
    <t>Lecture : 1,7 % des hommes agents civils présents en France dans la FPE en 2018 et toujours présents dans la fonction publique en 2019 ont changé de statut ou de situation d’emploi en 2019.</t>
  </si>
  <si>
    <t>Agriculture et Alimentation</t>
  </si>
  <si>
    <t>Armées</t>
  </si>
  <si>
    <r>
      <t>Europe et Affaires étrangères</t>
    </r>
    <r>
      <rPr>
        <vertAlign val="superscript"/>
        <sz val="8"/>
        <rFont val="Arial"/>
        <family val="2"/>
      </rPr>
      <t>(2)</t>
    </r>
  </si>
  <si>
    <t>Europe et Affaires étrangères</t>
  </si>
  <si>
    <t>Culture</t>
  </si>
  <si>
    <t>Transition écologique et solidaire, Logement et Habitat durable et Cohésion des territoires</t>
  </si>
  <si>
    <t>Éducation nationale, Enseignement supérieur, Recherche et Innovation</t>
  </si>
  <si>
    <t>Services du Premier ministre</t>
  </si>
  <si>
    <t>Lecture : Parmi les agents présents au ministère "Europe et Affaires étrangères" ou dans un EPA qui lui est rattaché en 2018 et toujours présents dans la fonction publique en 2019, 4,8 % ont changé d’employeur en 2019. Parmi eux, 66,2 % sont partis vers un autre ministère et 13,9 % vers un EPA d’un autre ministère.</t>
  </si>
  <si>
    <t>ChgEmp dont…</t>
  </si>
  <si>
    <t>… dont</t>
  </si>
  <si>
    <t>Présents dans la fonction publique en 2018 et en 2019</t>
  </si>
  <si>
    <t>Présents dans la FPE en 2019</t>
  </si>
  <si>
    <t>Présents dans la FPT en 2019</t>
  </si>
  <si>
    <t xml:space="preserve"> issus d'un ChgVersant</t>
  </si>
  <si>
    <t>Présents dans la FPH en 2019</t>
  </si>
  <si>
    <t xml:space="preserve">ChgEmp </t>
  </si>
  <si>
    <t>Ensemble employeur</t>
  </si>
  <si>
    <t>Ensemble géo</t>
  </si>
  <si>
    <t>Ensemble statut</t>
  </si>
  <si>
    <t>Lecture : Parmi les agents présents dans la fonction publique en 2018 et en 2019, 6,5 % ont connu une mobilité simple (un seul changement). Sur l’ensemble des agents mobiles, 22,4 % ont uniquement changé d’employeur, 17,9 % ont changé à la fois d’employeur et de zone d’emploi et pas de statut.</t>
  </si>
  <si>
    <t>Lecture : 3 781 967 agents fonctionnaires civils sont présents dans la fonction publique en 2018 et en 2019. Parmi eux, 128 813 ont changé de zone d'emploi en 2019 (3,4 %).</t>
  </si>
  <si>
    <t>Lecture : Parmi les agents des trois versants de la fonction publique présents en 2018 et en 2019, 4,4 % ont changé de zone d'emploi en 2019.</t>
  </si>
  <si>
    <t>Lecture : 13 % des agents qui effectuent un changement de statut ou de situation d’emploi le font parallèlement à un changement d’employeur.</t>
  </si>
  <si>
    <t xml:space="preserve">Lecture : 72 % de l’ensemble des agents mobiles réalisent une mobilité simple. </t>
  </si>
  <si>
    <t>Sources : Siasp Insee. Traitement DGAFP - SDessi</t>
  </si>
  <si>
    <t>Figure 4.6-12 : Taux de changement d’employeur en 2019 en fonction des caractéristiques des agents</t>
  </si>
  <si>
    <t>Figure 4.6-14 : Taux de changement de zone d’emploi en 2019 en fonction des caractéristiques des agents</t>
  </si>
  <si>
    <t>Figure 4.6-16 : Taux de changement de statut ou de situation d’emploi en 2019 en fonction des caractéristiques des agents</t>
  </si>
  <si>
    <t>Lecture : 48 % des agents mobiles en 2019, c’est-à-dire les agents ayant connu au moins un changement, ont changé de zone d’emploi. À noter qu’un changement de zone d’emploi peut se cumuler avec d’autres changements.</t>
  </si>
  <si>
    <t>Sources : Siasp Insee. Traitement DGAFP - Sdessi.</t>
  </si>
  <si>
    <t>issus d'un ChgVersant</t>
  </si>
  <si>
    <t>Taux de mobilité</t>
  </si>
  <si>
    <t>Sources : Siasp Insee. Traitement DGAFP - SDessi.</t>
  </si>
  <si>
    <t>Note : L’appellation des ministères renvoie à la nomenclature d’exécution de la loi de finances initiale de l’année.</t>
  </si>
  <si>
    <t>Établissements départementaux</t>
  </si>
  <si>
    <t>Établissements intercommunaux</t>
  </si>
  <si>
    <t>Établissements communaux</t>
  </si>
  <si>
    <t>Établissements d'hébergement pour personnes âgées</t>
  </si>
  <si>
    <t xml:space="preserve">Établissements communaux </t>
  </si>
  <si>
    <t xml:space="preserve">Établissements intercommunaux </t>
  </si>
  <si>
    <t xml:space="preserve">Établissements départementaux </t>
  </si>
  <si>
    <t xml:space="preserve">Établissements d'hébergement pour personnes âgées </t>
  </si>
  <si>
    <t>Champ : Agents des trois versants de la fonction publique présents dans un emploi principal en 2018 et en 2019, y compris bénéficiaires de contrats aidés et hors militaires.</t>
  </si>
  <si>
    <t>Figure 4.6-2 : Répartition des agents mobiles en 2019 selon leur mobilité (en %)</t>
  </si>
  <si>
    <t>Figure 4.6-4 : Analyse détaillée des mobilités simples, doubles et triples en 2019 par type de changement (en %)</t>
  </si>
  <si>
    <t>Source figure  4.6-4</t>
  </si>
  <si>
    <t>Source figure 4.6-2</t>
  </si>
  <si>
    <t>Source figure 4.6-7</t>
  </si>
  <si>
    <r>
      <t xml:space="preserve">Figure 4.6-2 : Répartition des agents mobiles en 2019 selon leur mobilité </t>
    </r>
    <r>
      <rPr>
        <sz val="10"/>
        <color theme="1"/>
        <rFont val="Arial"/>
        <family val="2"/>
      </rPr>
      <t>(en %)</t>
    </r>
  </si>
  <si>
    <r>
      <rPr>
        <b/>
        <sz val="10"/>
        <color theme="1"/>
        <rFont val="Arial"/>
        <family val="2"/>
      </rPr>
      <t>Figure 4.6-4 : Analyse détaillée des mobilités simples, doubles et triples en 2019 par type de changement</t>
    </r>
    <r>
      <rPr>
        <sz val="10"/>
        <color theme="1"/>
        <rFont val="Arial"/>
        <family val="2"/>
      </rPr>
      <t xml:space="preserve"> (en %)</t>
    </r>
  </si>
  <si>
    <t>Figure 4.6-14 : Taux de changement de zone d’emploi en 2019 en fonction 
des caractéristiques des agents</t>
  </si>
  <si>
    <t>Figure 4.6-16 : Taux de changement de statut ou de situation d’emploi en 2019 en fonction 
des caractéristiques des agents</t>
  </si>
  <si>
    <t>Statut ou situation d’emploi de départ 
(en 2018) </t>
  </si>
  <si>
    <t>Changement 
de zone d’emploi</t>
  </si>
  <si>
    <t>Taux 
(en %)</t>
  </si>
  <si>
    <t>Changement 
de statut ou 
de situation d’emploi</t>
  </si>
  <si>
    <t>Répartition 
des mobiles (en %)</t>
  </si>
  <si>
    <t>Intérieur et Outre-Mer</t>
  </si>
  <si>
    <r>
      <rPr>
        <sz val="8"/>
        <color rgb="FF000000"/>
        <rFont val="Calibri"/>
        <family val="2"/>
      </rPr>
      <t>É</t>
    </r>
    <r>
      <rPr>
        <sz val="8"/>
        <color rgb="FF000000"/>
        <rFont val="Arial"/>
        <family val="2"/>
      </rPr>
      <t>tablissements communaux</t>
    </r>
  </si>
  <si>
    <r>
      <rPr>
        <sz val="8"/>
        <color rgb="FF000000"/>
        <rFont val="Calibri"/>
        <family val="2"/>
      </rPr>
      <t>É</t>
    </r>
    <r>
      <rPr>
        <sz val="8"/>
        <color rgb="FF000000"/>
        <rFont val="Arial"/>
        <family val="2"/>
      </rPr>
      <t>tablissements intercommunaux</t>
    </r>
  </si>
  <si>
    <r>
      <rPr>
        <sz val="8"/>
        <color rgb="FF000000"/>
        <rFont val="Calibri"/>
        <family val="2"/>
      </rPr>
      <t>É</t>
    </r>
    <r>
      <rPr>
        <sz val="8"/>
        <color rgb="FF000000"/>
        <rFont val="Arial"/>
        <family val="2"/>
      </rPr>
      <t>tablissements départementaux</t>
    </r>
  </si>
  <si>
    <t>Ministère de départ (en 2018) 
(y compris EPA sous tutelle)</t>
  </si>
  <si>
    <t>Présents 
en 2018 et 2019</t>
  </si>
  <si>
    <t>Effectif des agents 
ayant changé d’employeur en 2019</t>
  </si>
  <si>
    <t>Taux de changement d’employeur 
(en %)</t>
  </si>
  <si>
    <t>Un employeur 
de la  FPE</t>
  </si>
  <si>
    <t>Un employeur 
de la  FPH</t>
  </si>
  <si>
    <t>Établissements d'hébergement 
pour personnes âgées</t>
  </si>
  <si>
    <t>Un employeur 
de la FPE</t>
  </si>
  <si>
    <t>Un employeur 
de la FPT</t>
  </si>
  <si>
    <t>Effectif des agents ayant changé d’employeur 
en 2019</t>
  </si>
  <si>
    <t>Départ du ministère 
ou EPA vers un... (en %)</t>
  </si>
  <si>
    <t>Départ du ministère vers un… 
(en %)</t>
  </si>
  <si>
    <t>Départ d'un EPA du ministère vers… 
(en %)</t>
  </si>
  <si>
    <t xml:space="preserve"> employeur 
de la FPT</t>
  </si>
  <si>
    <t>employeur 
de la FPH</t>
  </si>
  <si>
    <t>Taux de changement d’employeurs 
(en %)</t>
  </si>
  <si>
    <t>Taux 
de changement de zone d'emploi (en %)</t>
  </si>
  <si>
    <t>Versant de départ 
(en 2018)</t>
  </si>
  <si>
    <t>Taux 
de changement 
de zone d'emploi (en %)</t>
  </si>
  <si>
    <t>Effectif 
des agents 
ayant changé 
de zone d’emploi en 2019</t>
  </si>
  <si>
    <t>Présents 
en 2018 
et 2019</t>
  </si>
  <si>
    <t>Répartition 
(en %)</t>
  </si>
  <si>
    <t>Part (en %) 
hors restructuration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</si>
</sst>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0.00_);_(* \(#,##0.00\);_(* &quot;-&quot;??_);_(@_)"/>
    <numFmt numFmtId="165" formatCode="0.0"/>
    <numFmt numFmtId="166" formatCode="0.0%"/>
    <numFmt numFmtId="167" formatCode="#,##0.0"/>
    <numFmt numFmtId="168" formatCode="_(* #,##0_);_(* \(#,##0\);_(* &quot;-&quot;??_);_(@_)"/>
  </numFmts>
  <fonts count="4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b/>
      <sz val="9"/>
      <color theme="1"/>
      <name val="Arial"/>
      <family val="2"/>
    </font>
    <font>
      <sz val="8"/>
      <name val="Arial"/>
      <family val="2"/>
    </font>
    <font>
      <sz val="10"/>
      <name val="Arial"/>
      <family val="2"/>
    </font>
    <font>
      <i/>
      <sz val="8"/>
      <color theme="1"/>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2"/>
      <color indexed="8"/>
      <name val="Calibri"/>
      <family val="2"/>
    </font>
    <font>
      <b/>
      <sz val="12"/>
      <color indexed="9"/>
      <name val="Calibri"/>
      <family val="2"/>
    </font>
    <font>
      <sz val="9"/>
      <name val="Calibri Light"/>
      <family val="2"/>
    </font>
    <font>
      <b/>
      <sz val="11"/>
      <color theme="1"/>
      <name val="Calibri"/>
      <family val="2"/>
      <scheme val="minor"/>
    </font>
    <font>
      <sz val="10"/>
      <name val="Calibri"/>
      <family val="2"/>
    </font>
    <font>
      <i/>
      <sz val="8"/>
      <name val="Arial"/>
      <family val="2"/>
    </font>
    <font>
      <b/>
      <sz val="9"/>
      <name val="Calibri Light"/>
      <family val="2"/>
    </font>
    <font>
      <b/>
      <sz val="8"/>
      <name val="Arial"/>
      <family val="2"/>
    </font>
    <font>
      <sz val="8"/>
      <color rgb="FF000000"/>
      <name val="Arial"/>
      <family val="2"/>
    </font>
    <font>
      <b/>
      <sz val="8"/>
      <color rgb="FF000000"/>
      <name val="Arial"/>
      <family val="2"/>
    </font>
    <font>
      <sz val="12"/>
      <color theme="1"/>
      <name val="Times New Roman"/>
      <family val="1"/>
    </font>
    <font>
      <sz val="8"/>
      <color rgb="FF363636"/>
      <name val="Arial"/>
      <family val="2"/>
    </font>
    <font>
      <b/>
      <sz val="8"/>
      <color rgb="FF363636"/>
      <name val="Arial"/>
      <family val="2"/>
    </font>
    <font>
      <b/>
      <sz val="12"/>
      <color theme="1"/>
      <name val="Times New Roman"/>
      <family val="1"/>
    </font>
    <font>
      <sz val="8"/>
      <color theme="1"/>
      <name val="Calibri"/>
      <family val="2"/>
      <scheme val="minor"/>
    </font>
    <font>
      <vertAlign val="superscript"/>
      <sz val="8"/>
      <name val="Arial"/>
      <family val="2"/>
    </font>
    <font>
      <b/>
      <sz val="8"/>
      <color theme="0"/>
      <name val="Arial"/>
      <family val="2"/>
    </font>
    <font>
      <u/>
      <sz val="11"/>
      <color theme="10"/>
      <name val="Calibri"/>
      <family val="2"/>
      <scheme val="minor"/>
    </font>
    <font>
      <b/>
      <sz val="10"/>
      <color theme="1"/>
      <name val="Arial"/>
      <family val="2"/>
    </font>
    <font>
      <sz val="10"/>
      <color theme="1"/>
      <name val="Arial"/>
      <family val="2"/>
    </font>
    <font>
      <b/>
      <sz val="10"/>
      <name val="Arial"/>
      <family val="2"/>
    </font>
    <font>
      <sz val="8"/>
      <color rgb="FF000000"/>
      <name val="Calibri"/>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65"/>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rgb="FFFFFF00"/>
        <bgColor indexed="64"/>
      </patternFill>
    </fill>
    <fill>
      <patternFill patternType="solid">
        <fgColor rgb="FFD9D9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254">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medium">
        <color indexed="64"/>
      </top>
      <bottom style="thin">
        <color indexed="64"/>
      </bottom>
      <diagonal/>
    </border>
    <border>
      <left/>
      <right/>
      <top style="thin">
        <color indexed="64"/>
      </top>
      <bottom style="medium">
        <color indexed="64"/>
      </bottom>
      <diagonal/>
    </border>
    <border>
      <left style="medium">
        <color auto="1"/>
      </left>
      <right style="medium">
        <color auto="1"/>
      </right>
      <top style="thin">
        <color indexed="64"/>
      </top>
      <bottom style="medium">
        <color indexed="64"/>
      </bottom>
      <diagonal/>
    </border>
    <border>
      <left/>
      <right/>
      <top/>
      <bottom style="medium">
        <color indexed="49"/>
      </bottom>
      <diagonal/>
    </border>
    <border>
      <left/>
      <right/>
      <top/>
      <bottom style="medium">
        <color indexed="64"/>
      </bottom>
      <diagonal/>
    </border>
    <border>
      <left style="thin">
        <color auto="1"/>
      </left>
      <right style="thin">
        <color auto="1"/>
      </right>
      <top style="thin">
        <color auto="1"/>
      </top>
      <bottom style="thin">
        <color auto="1"/>
      </bottom>
      <diagonal/>
    </border>
    <border>
      <left/>
      <right/>
      <top/>
      <bottom style="medium">
        <color indexed="49"/>
      </bottom>
      <diagonal/>
    </border>
    <border>
      <left style="thin">
        <color rgb="FF3F3F3F"/>
      </left>
      <right style="thin">
        <color rgb="FF3F3F3F"/>
      </right>
      <top style="thin">
        <color rgb="FF3F3F3F"/>
      </top>
      <bottom style="thin">
        <color rgb="FF3F3F3F"/>
      </bottom>
      <diagonal/>
    </border>
    <border>
      <left/>
      <right/>
      <top style="thin">
        <color theme="0" tint="-0.14996795556505021"/>
      </top>
      <bottom style="thin">
        <color theme="0" tint="-0.14996795556505021"/>
      </bottom>
      <diagonal/>
    </border>
    <border>
      <left/>
      <right style="thin">
        <color indexed="64"/>
      </right>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theme="0" tint="-0.14996795556505021"/>
      </bottom>
      <diagonal/>
    </border>
    <border>
      <left/>
      <right/>
      <top style="thin">
        <color theme="0" tint="-0.14996795556505021"/>
      </top>
      <bottom style="thin">
        <color auto="1"/>
      </bottom>
      <diagonal/>
    </border>
    <border>
      <left/>
      <right style="thin">
        <color auto="1"/>
      </right>
      <top style="thin">
        <color auto="1"/>
      </top>
      <bottom style="thin">
        <color theme="0" tint="-0.14996795556505021"/>
      </bottom>
      <diagonal/>
    </border>
    <border>
      <left style="thin">
        <color auto="1"/>
      </left>
      <right style="thin">
        <color auto="1"/>
      </right>
      <top style="thin">
        <color auto="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style="thin">
        <color auto="1"/>
      </left>
      <right/>
      <top style="thin">
        <color theme="0" tint="-0.14996795556505021"/>
      </top>
      <bottom style="thin">
        <color theme="0" tint="-0.14996795556505021"/>
      </bottom>
      <diagonal/>
    </border>
    <border>
      <left/>
      <right style="thin">
        <color auto="1"/>
      </right>
      <top style="thin">
        <color theme="0" tint="-0.14996795556505021"/>
      </top>
      <bottom style="thin">
        <color auto="1"/>
      </bottom>
      <diagonal/>
    </border>
    <border>
      <left style="thin">
        <color auto="1"/>
      </left>
      <right style="thin">
        <color auto="1"/>
      </right>
      <top style="thin">
        <color theme="0" tint="-0.14996795556505021"/>
      </top>
      <bottom style="thin">
        <color auto="1"/>
      </bottom>
      <diagonal/>
    </border>
    <border>
      <left style="thin">
        <color auto="1"/>
      </left>
      <right/>
      <top style="thin">
        <color theme="0" tint="-0.14996795556505021"/>
      </top>
      <bottom style="thin">
        <color auto="1"/>
      </bottom>
      <diagonal/>
    </border>
    <border>
      <left/>
      <right style="thin">
        <color auto="1"/>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64"/>
      </bottom>
      <diagonal/>
    </border>
    <border>
      <left/>
      <right style="thin">
        <color auto="1"/>
      </right>
      <top style="thin">
        <color indexed="64"/>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top/>
      <bottom style="medium">
        <color indexed="49"/>
      </bottom>
      <diagonal/>
    </border>
    <border>
      <left/>
      <right/>
      <top/>
      <bottom style="thin">
        <color theme="0" tint="-0.14996795556505021"/>
      </bottom>
      <diagonal/>
    </border>
    <border>
      <left style="thin">
        <color auto="1"/>
      </left>
      <right style="thin">
        <color auto="1"/>
      </right>
      <top style="thin">
        <color theme="0" tint="-0.14996795556505021"/>
      </top>
      <bottom/>
      <diagonal/>
    </border>
    <border>
      <left style="thin">
        <color auto="1"/>
      </left>
      <right/>
      <top style="thin">
        <color theme="0" tint="-0.14996795556505021"/>
      </top>
      <bottom/>
      <diagonal/>
    </border>
    <border>
      <left style="thin">
        <color auto="1"/>
      </left>
      <right style="thin">
        <color auto="1"/>
      </right>
      <top/>
      <bottom style="thin">
        <color theme="0" tint="-0.14996795556505021"/>
      </bottom>
      <diagonal/>
    </border>
    <border>
      <left style="thin">
        <color auto="1"/>
      </left>
      <right/>
      <top/>
      <bottom style="thin">
        <color theme="0" tint="-0.14996795556505021"/>
      </bottom>
      <diagonal/>
    </border>
    <border>
      <left/>
      <right style="thin">
        <color auto="1"/>
      </right>
      <top/>
      <bottom style="thin">
        <color theme="0" tint="-0.14996795556505021"/>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theme="0" tint="-0.14996795556505021"/>
      </right>
      <top/>
      <bottom style="thin">
        <color auto="1"/>
      </bottom>
      <diagonal/>
    </border>
    <border>
      <left style="thin">
        <color theme="0" tint="-0.14996795556505021"/>
      </left>
      <right style="thin">
        <color theme="0" tint="-0.14996795556505021"/>
      </right>
      <top/>
      <bottom style="thin">
        <color auto="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auto="1"/>
      </left>
      <right style="thin">
        <color theme="0" tint="-0.14996795556505021"/>
      </right>
      <top/>
      <bottom/>
      <diagonal/>
    </border>
    <border>
      <left style="thin">
        <color theme="0" tint="-0.14996795556505021"/>
      </left>
      <right style="thin">
        <color theme="0" tint="-0.14996795556505021"/>
      </right>
      <top/>
      <bottom/>
      <diagonal/>
    </border>
    <border>
      <left style="thin">
        <color auto="1"/>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right style="thin">
        <color indexed="64"/>
      </right>
      <top style="thin">
        <color auto="1"/>
      </top>
      <bottom style="thin">
        <color theme="0" tint="-0.24994659260841701"/>
      </bottom>
      <diagonal/>
    </border>
    <border>
      <left style="thin">
        <color indexed="64"/>
      </left>
      <right style="thin">
        <color indexed="64"/>
      </right>
      <top style="thin">
        <color auto="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auto="1"/>
      </bottom>
      <diagonal/>
    </border>
    <border>
      <left/>
      <right/>
      <top/>
      <bottom style="medium">
        <color indexed="49"/>
      </bottom>
      <diagonal/>
    </border>
    <border>
      <left/>
      <right/>
      <top/>
      <bottom style="medium">
        <color indexed="64"/>
      </bottom>
      <diagonal/>
    </border>
    <border>
      <left/>
      <right style="thin">
        <color auto="1"/>
      </right>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bottom style="medium">
        <color indexed="49"/>
      </bottom>
      <diagonal/>
    </border>
    <border>
      <left/>
      <right/>
      <top/>
      <bottom style="medium">
        <color indexed="64"/>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theme="0" tint="-0.14996795556505021"/>
      </top>
      <bottom/>
      <diagonal/>
    </border>
    <border>
      <left/>
      <right/>
      <top style="thin">
        <color auto="1"/>
      </top>
      <bottom style="medium">
        <color auto="1"/>
      </bottom>
      <diagonal/>
    </border>
    <border>
      <left style="medium">
        <color auto="1"/>
      </left>
      <right/>
      <top style="thin">
        <color auto="1"/>
      </top>
      <bottom/>
      <diagonal/>
    </border>
    <border>
      <left style="medium">
        <color indexed="64"/>
      </left>
      <right/>
      <top/>
      <bottom/>
      <diagonal/>
    </border>
    <border>
      <left style="medium">
        <color auto="1"/>
      </left>
      <right/>
      <top/>
      <bottom style="thin">
        <color auto="1"/>
      </bottom>
      <diagonal/>
    </border>
    <border>
      <left style="medium">
        <color indexed="64"/>
      </left>
      <right/>
      <top/>
      <bottom style="medium">
        <color indexed="64"/>
      </bottom>
      <diagonal/>
    </border>
    <border>
      <left style="medium">
        <color auto="1"/>
      </left>
      <right/>
      <top style="medium">
        <color indexed="64"/>
      </top>
      <bottom style="thin">
        <color indexed="64"/>
      </bottom>
      <diagonal/>
    </border>
    <border>
      <left style="medium">
        <color auto="1"/>
      </left>
      <right/>
      <top style="thin">
        <color indexed="64"/>
      </top>
      <bottom style="medium">
        <color indexed="64"/>
      </bottom>
      <diagonal/>
    </border>
    <border>
      <left style="thin">
        <color theme="0" tint="-0.14996795556505021"/>
      </left>
      <right/>
      <top style="thin">
        <color auto="1"/>
      </top>
      <bottom style="thin">
        <color auto="1"/>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top/>
      <bottom style="thin">
        <color auto="1"/>
      </bottom>
      <diagonal/>
    </border>
    <border>
      <left/>
      <right/>
      <top/>
      <bottom style="medium">
        <color auto="1"/>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64"/>
      </left>
      <right/>
      <top style="thin">
        <color auto="1"/>
      </top>
      <bottom style="thin">
        <color theme="0" tint="-0.24994659260841701"/>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top style="thin">
        <color indexed="64"/>
      </top>
      <bottom style="medium">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indexed="64"/>
      </right>
      <top/>
      <bottom style="medium">
        <color auto="1"/>
      </bottom>
      <diagonal/>
    </border>
    <border>
      <left/>
      <right style="thin">
        <color auto="1"/>
      </right>
      <top style="thin">
        <color indexed="64"/>
      </top>
      <bottom style="medium">
        <color indexed="64"/>
      </bottom>
      <diagonal/>
    </border>
    <border>
      <left/>
      <right style="thin">
        <color indexed="64"/>
      </right>
      <top style="medium">
        <color indexed="64"/>
      </top>
      <bottom style="thin">
        <color theme="0" tint="-0.14996795556505021"/>
      </bottom>
      <diagonal/>
    </border>
    <border>
      <left style="thin">
        <color auto="1"/>
      </left>
      <right style="thin">
        <color indexed="64"/>
      </right>
      <top style="medium">
        <color indexed="64"/>
      </top>
      <bottom style="medium">
        <color indexed="64"/>
      </bottom>
      <diagonal/>
    </border>
    <border>
      <left/>
      <right/>
      <top style="medium">
        <color auto="1"/>
      </top>
      <bottom style="medium">
        <color auto="1"/>
      </bottom>
      <diagonal/>
    </border>
    <border>
      <left/>
      <right/>
      <top style="thin">
        <color theme="0" tint="-0.14996795556505021"/>
      </top>
      <bottom/>
      <diagonal/>
    </border>
    <border>
      <left style="thin">
        <color auto="1"/>
      </left>
      <right/>
      <top style="medium">
        <color auto="1"/>
      </top>
      <bottom style="medium">
        <color auto="1"/>
      </bottom>
      <diagonal/>
    </border>
  </borders>
  <cellStyleXfs count="1098">
    <xf numFmtId="0" fontId="0" fillId="0" borderId="0"/>
    <xf numFmtId="9" fontId="1"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2" borderId="2" applyNumberFormat="0" applyAlignment="0" applyProtection="0"/>
    <xf numFmtId="0" fontId="13" fillId="0" borderId="3" applyNumberFormat="0" applyFill="0" applyAlignment="0" applyProtection="0"/>
    <xf numFmtId="0" fontId="14" fillId="3" borderId="2" applyNumberFormat="0" applyAlignment="0" applyProtection="0"/>
    <xf numFmtId="44" fontId="6" fillId="0" borderId="0" applyFont="0" applyFill="0" applyBorder="0" applyAlignment="0" applyProtection="0"/>
    <xf numFmtId="0" fontId="15" fillId="15" borderId="0" applyNumberFormat="0" applyBorder="0" applyAlignment="0" applyProtection="0"/>
    <xf numFmtId="0" fontId="5" fillId="0" borderId="0" applyNumberFormat="0" applyFill="0" applyBorder="0" applyProtection="0"/>
    <xf numFmtId="0" fontId="16" fillId="8" borderId="0" applyNumberFormat="0" applyBorder="0" applyAlignment="0" applyProtection="0"/>
    <xf numFmtId="0" fontId="6" fillId="0" borderId="0"/>
    <xf numFmtId="9" fontId="6" fillId="0" borderId="0" applyFont="0" applyFill="0" applyBorder="0" applyAlignment="0" applyProtection="0"/>
    <xf numFmtId="0" fontId="6" fillId="4" borderId="4" applyNumberFormat="0" applyFont="0" applyAlignment="0" applyProtection="0"/>
    <xf numFmtId="0" fontId="17" fillId="2" borderId="5" applyNumberFormat="0" applyAlignment="0" applyProtection="0"/>
    <xf numFmtId="0" fontId="5" fillId="0" borderId="0" applyNumberFormat="0" applyFill="0" applyBorder="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6" borderId="10" applyNumberFormat="0" applyAlignment="0" applyProtection="0"/>
    <xf numFmtId="0" fontId="6" fillId="4" borderId="4" applyNumberFormat="0" applyFont="0" applyAlignment="0" applyProtection="0"/>
    <xf numFmtId="0" fontId="21" fillId="0" borderId="26" applyNumberFormat="0" applyFill="0" applyAlignment="0" applyProtection="0"/>
    <xf numFmtId="0" fontId="27" fillId="0" borderId="0"/>
    <xf numFmtId="0" fontId="21" fillId="0" borderId="29" applyNumberFormat="0" applyFill="0" applyAlignment="0" applyProtection="0"/>
    <xf numFmtId="0" fontId="21" fillId="0" borderId="63" applyNumberFormat="0" applyFill="0" applyAlignment="0" applyProtection="0"/>
    <xf numFmtId="0" fontId="23" fillId="0" borderId="64" applyNumberFormat="0" applyFill="0" applyAlignment="0" applyProtection="0"/>
    <xf numFmtId="0" fontId="12" fillId="2" borderId="61" applyNumberFormat="0" applyAlignment="0" applyProtection="0"/>
    <xf numFmtId="0" fontId="14" fillId="3" borderId="61" applyNumberFormat="0" applyAlignment="0" applyProtection="0"/>
    <xf numFmtId="0" fontId="17" fillId="2" borderId="62" applyNumberFormat="0" applyAlignment="0" applyProtection="0"/>
    <xf numFmtId="0" fontId="21" fillId="0" borderId="69" applyNumberFormat="0" applyFill="0" applyAlignment="0" applyProtection="0"/>
    <xf numFmtId="0" fontId="6" fillId="4" borderId="60" applyNumberFormat="0" applyFont="0" applyAlignment="0" applyProtection="0"/>
    <xf numFmtId="164" fontId="1" fillId="0" borderId="0" applyFont="0" applyFill="0" applyBorder="0" applyAlignment="0" applyProtection="0"/>
    <xf numFmtId="0" fontId="21" fillId="0" borderId="97" applyNumberFormat="0" applyFill="0" applyAlignment="0" applyProtection="0"/>
    <xf numFmtId="0" fontId="17" fillId="2" borderId="108" applyNumberFormat="0" applyAlignment="0" applyProtection="0"/>
    <xf numFmtId="0" fontId="6" fillId="4" borderId="100" applyNumberFormat="0" applyFont="0" applyAlignment="0" applyProtection="0"/>
    <xf numFmtId="0" fontId="21" fillId="0" borderId="104" applyNumberFormat="0" applyFill="0" applyAlignment="0" applyProtection="0"/>
    <xf numFmtId="0" fontId="12" fillId="2" borderId="107" applyNumberFormat="0" applyAlignment="0" applyProtection="0"/>
    <xf numFmtId="0" fontId="12" fillId="2" borderId="101" applyNumberFormat="0" applyAlignment="0" applyProtection="0"/>
    <xf numFmtId="0" fontId="14" fillId="3" borderId="107" applyNumberFormat="0" applyAlignment="0" applyProtection="0"/>
    <xf numFmtId="0" fontId="14" fillId="3" borderId="101" applyNumberFormat="0" applyAlignment="0" applyProtection="0"/>
    <xf numFmtId="0" fontId="17" fillId="2" borderId="102" applyNumberFormat="0" applyAlignment="0" applyProtection="0"/>
    <xf numFmtId="0" fontId="23" fillId="0" borderId="103" applyNumberFormat="0" applyFill="0" applyAlignment="0" applyProtection="0"/>
    <xf numFmtId="0" fontId="6" fillId="4" borderId="106" applyNumberFormat="0" applyFont="0" applyAlignment="0" applyProtection="0"/>
    <xf numFmtId="0" fontId="23" fillId="0" borderId="109" applyNumberFormat="0" applyFill="0" applyAlignment="0" applyProtection="0"/>
    <xf numFmtId="0" fontId="21" fillId="0" borderId="112" applyNumberFormat="0" applyFill="0" applyAlignment="0" applyProtection="0"/>
    <xf numFmtId="0" fontId="21" fillId="0" borderId="158" applyNumberFormat="0" applyFill="0" applyAlignment="0" applyProtection="0"/>
    <xf numFmtId="0" fontId="21" fillId="0" borderId="144" applyNumberFormat="0" applyFill="0" applyAlignment="0" applyProtection="0"/>
    <xf numFmtId="0" fontId="21" fillId="0" borderId="140" applyNumberFormat="0" applyFill="0" applyAlignment="0" applyProtection="0"/>
    <xf numFmtId="0" fontId="21" fillId="0" borderId="149" applyNumberFormat="0" applyFill="0" applyAlignment="0" applyProtection="0"/>
    <xf numFmtId="0" fontId="21" fillId="0" borderId="200" applyNumberFormat="0" applyFill="0" applyAlignment="0" applyProtection="0"/>
    <xf numFmtId="0" fontId="21" fillId="0" borderId="155" applyNumberFormat="0" applyFill="0" applyAlignment="0" applyProtection="0"/>
    <xf numFmtId="0" fontId="6" fillId="4" borderId="151" applyNumberFormat="0" applyFont="0" applyAlignment="0" applyProtection="0"/>
    <xf numFmtId="0" fontId="17" fillId="2" borderId="153" applyNumberFormat="0" applyAlignment="0" applyProtection="0"/>
    <xf numFmtId="0" fontId="21" fillId="0" borderId="140" applyNumberFormat="0" applyFill="0" applyAlignment="0" applyProtection="0"/>
    <xf numFmtId="0" fontId="21" fillId="0" borderId="150" applyNumberFormat="0" applyFill="0" applyAlignment="0" applyProtection="0"/>
    <xf numFmtId="0" fontId="23" fillId="0" borderId="182" applyNumberFormat="0" applyFill="0" applyAlignment="0" applyProtection="0"/>
    <xf numFmtId="0" fontId="21" fillId="0" borderId="200" applyNumberFormat="0" applyFill="0" applyAlignment="0" applyProtection="0"/>
    <xf numFmtId="0" fontId="21" fillId="0" borderId="150" applyNumberFormat="0" applyFill="0" applyAlignment="0" applyProtection="0"/>
    <xf numFmtId="0" fontId="21" fillId="0" borderId="172" applyNumberFormat="0" applyFill="0" applyAlignment="0" applyProtection="0"/>
    <xf numFmtId="0" fontId="21" fillId="0" borderId="149" applyNumberFormat="0" applyFill="0" applyAlignment="0" applyProtection="0"/>
    <xf numFmtId="0" fontId="21" fillId="0" borderId="157" applyNumberFormat="0" applyFill="0" applyAlignment="0" applyProtection="0"/>
    <xf numFmtId="0" fontId="21" fillId="0" borderId="149" applyNumberFormat="0" applyFill="0" applyAlignment="0" applyProtection="0"/>
    <xf numFmtId="0" fontId="21" fillId="0" borderId="178" applyNumberFormat="0" applyFill="0" applyAlignment="0" applyProtection="0"/>
    <xf numFmtId="0" fontId="21" fillId="0" borderId="176" applyNumberFormat="0" applyFill="0" applyAlignment="0" applyProtection="0"/>
    <xf numFmtId="0" fontId="17" fillId="2" borderId="192" applyNumberFormat="0" applyAlignment="0" applyProtection="0"/>
    <xf numFmtId="0" fontId="21" fillId="0" borderId="200" applyNumberFormat="0" applyFill="0" applyAlignment="0" applyProtection="0"/>
    <xf numFmtId="0" fontId="21" fillId="0" borderId="178" applyNumberFormat="0" applyFill="0" applyAlignment="0" applyProtection="0"/>
    <xf numFmtId="0" fontId="21" fillId="0" borderId="164" applyNumberFormat="0" applyFill="0" applyAlignment="0" applyProtection="0"/>
    <xf numFmtId="0" fontId="17" fillId="2" borderId="168" applyNumberFormat="0" applyAlignment="0" applyProtection="0"/>
    <xf numFmtId="0" fontId="12" fillId="2" borderId="167" applyNumberFormat="0" applyAlignment="0" applyProtection="0"/>
    <xf numFmtId="0" fontId="12" fillId="2" borderId="230" applyNumberFormat="0" applyAlignment="0" applyProtection="0"/>
    <xf numFmtId="0" fontId="21" fillId="0" borderId="164" applyNumberFormat="0" applyFill="0" applyAlignment="0" applyProtection="0"/>
    <xf numFmtId="0" fontId="21" fillId="0" borderId="150" applyNumberFormat="0" applyFill="0" applyAlignment="0" applyProtection="0"/>
    <xf numFmtId="0" fontId="21" fillId="0" borderId="176" applyNumberFormat="0" applyFill="0" applyAlignment="0" applyProtection="0"/>
    <xf numFmtId="0" fontId="21" fillId="0" borderId="150" applyNumberFormat="0" applyFill="0" applyAlignment="0" applyProtection="0"/>
    <xf numFmtId="0" fontId="21" fillId="0" borderId="172" applyNumberFormat="0" applyFill="0" applyAlignment="0" applyProtection="0"/>
    <xf numFmtId="0" fontId="21" fillId="0" borderId="144" applyNumberFormat="0" applyFill="0" applyAlignment="0" applyProtection="0"/>
    <xf numFmtId="0" fontId="23" fillId="0" borderId="154" applyNumberFormat="0" applyFill="0" applyAlignment="0" applyProtection="0"/>
    <xf numFmtId="0" fontId="21" fillId="0" borderId="185" applyNumberFormat="0" applyFill="0" applyAlignment="0" applyProtection="0"/>
    <xf numFmtId="0" fontId="21" fillId="0" borderId="157" applyNumberFormat="0" applyFill="0" applyAlignment="0" applyProtection="0"/>
    <xf numFmtId="0" fontId="21" fillId="0" borderId="146" applyNumberFormat="0" applyFill="0" applyAlignment="0" applyProtection="0"/>
    <xf numFmtId="0" fontId="21" fillId="0" borderId="131" applyNumberFormat="0" applyFill="0" applyAlignment="0" applyProtection="0"/>
    <xf numFmtId="0" fontId="23" fillId="0" borderId="188" applyNumberFormat="0" applyFill="0" applyAlignment="0" applyProtection="0"/>
    <xf numFmtId="0" fontId="21" fillId="0" borderId="159" applyNumberFormat="0" applyFill="0" applyAlignment="0" applyProtection="0"/>
    <xf numFmtId="0" fontId="21" fillId="0" borderId="145" applyNumberFormat="0" applyFill="0" applyAlignment="0" applyProtection="0"/>
    <xf numFmtId="0" fontId="21" fillId="0" borderId="131" applyNumberFormat="0" applyFill="0" applyAlignment="0" applyProtection="0"/>
    <xf numFmtId="0" fontId="21" fillId="0" borderId="205" applyNumberFormat="0" applyFill="0" applyAlignment="0" applyProtection="0"/>
    <xf numFmtId="0" fontId="21" fillId="0" borderId="131" applyNumberFormat="0" applyFill="0" applyAlignment="0" applyProtection="0"/>
    <xf numFmtId="0" fontId="21" fillId="0" borderId="131" applyNumberFormat="0" applyFill="0" applyAlignment="0" applyProtection="0"/>
    <xf numFmtId="0" fontId="23" fillId="0" borderId="109" applyNumberFormat="0" applyFill="0" applyAlignment="0" applyProtection="0"/>
    <xf numFmtId="0" fontId="12" fillId="2" borderId="107" applyNumberFormat="0" applyAlignment="0" applyProtection="0"/>
    <xf numFmtId="0" fontId="14" fillId="3" borderId="107" applyNumberFormat="0" applyAlignment="0" applyProtection="0"/>
    <xf numFmtId="0" fontId="17" fillId="2" borderId="108" applyNumberFormat="0" applyAlignment="0" applyProtection="0"/>
    <xf numFmtId="0" fontId="21" fillId="0" borderId="132" applyNumberFormat="0" applyFill="0" applyAlignment="0" applyProtection="0"/>
    <xf numFmtId="0" fontId="6" fillId="4" borderId="106" applyNumberFormat="0" applyFont="0" applyAlignment="0" applyProtection="0"/>
    <xf numFmtId="0" fontId="21" fillId="0" borderId="144" applyNumberFormat="0" applyFill="0" applyAlignment="0" applyProtection="0"/>
    <xf numFmtId="0" fontId="21" fillId="0" borderId="132" applyNumberFormat="0" applyFill="0" applyAlignment="0" applyProtection="0"/>
    <xf numFmtId="0" fontId="17" fillId="2" borderId="135" applyNumberFormat="0" applyAlignment="0" applyProtection="0"/>
    <xf numFmtId="0" fontId="6" fillId="4" borderId="133" applyNumberFormat="0" applyFont="0" applyAlignment="0" applyProtection="0"/>
    <xf numFmtId="0" fontId="21" fillId="0" borderId="137" applyNumberFormat="0" applyFill="0" applyAlignment="0" applyProtection="0"/>
    <xf numFmtId="0" fontId="12" fillId="2" borderId="134" applyNumberFormat="0" applyAlignment="0" applyProtection="0"/>
    <xf numFmtId="0" fontId="12" fillId="2" borderId="134" applyNumberFormat="0" applyAlignment="0" applyProtection="0"/>
    <xf numFmtId="0" fontId="14" fillId="3" borderId="134" applyNumberFormat="0" applyAlignment="0" applyProtection="0"/>
    <xf numFmtId="0" fontId="14" fillId="3" borderId="134" applyNumberFormat="0" applyAlignment="0" applyProtection="0"/>
    <xf numFmtId="0" fontId="17" fillId="2" borderId="135" applyNumberFormat="0" applyAlignment="0" applyProtection="0"/>
    <xf numFmtId="0" fontId="23" fillId="0" borderId="136" applyNumberFormat="0" applyFill="0" applyAlignment="0" applyProtection="0"/>
    <xf numFmtId="0" fontId="6" fillId="4" borderId="133" applyNumberFormat="0" applyFont="0" applyAlignment="0" applyProtection="0"/>
    <xf numFmtId="0" fontId="23" fillId="0" borderId="136" applyNumberFormat="0" applyFill="0" applyAlignment="0" applyProtection="0"/>
    <xf numFmtId="0" fontId="21" fillId="0" borderId="138" applyNumberFormat="0" applyFill="0" applyAlignment="0" applyProtection="0"/>
    <xf numFmtId="0" fontId="21" fillId="0" borderId="223" applyNumberFormat="0" applyFill="0" applyAlignment="0" applyProtection="0"/>
    <xf numFmtId="0" fontId="21" fillId="0" borderId="140" applyNumberFormat="0" applyFill="0" applyAlignment="0" applyProtection="0"/>
    <xf numFmtId="0" fontId="21" fillId="0" borderId="140" applyNumberFormat="0" applyFill="0" applyAlignment="0" applyProtection="0"/>
    <xf numFmtId="0" fontId="23" fillId="0" borderId="136" applyNumberFormat="0" applyFill="0" applyAlignment="0" applyProtection="0"/>
    <xf numFmtId="0" fontId="12" fillId="2" borderId="134" applyNumberFormat="0" applyAlignment="0" applyProtection="0"/>
    <xf numFmtId="0" fontId="14" fillId="3" borderId="134" applyNumberFormat="0" applyAlignment="0" applyProtection="0"/>
    <xf numFmtId="0" fontId="17" fillId="2" borderId="135" applyNumberFormat="0" applyAlignment="0" applyProtection="0"/>
    <xf numFmtId="0" fontId="21" fillId="0" borderId="141" applyNumberFormat="0" applyFill="0" applyAlignment="0" applyProtection="0"/>
    <xf numFmtId="0" fontId="6" fillId="4" borderId="133" applyNumberFormat="0" applyFont="0" applyAlignment="0" applyProtection="0"/>
    <xf numFmtId="0" fontId="23" fillId="0" borderId="204" applyNumberFormat="0" applyFill="0" applyAlignment="0" applyProtection="0"/>
    <xf numFmtId="0" fontId="21" fillId="0" borderId="141" applyNumberFormat="0" applyFill="0" applyAlignment="0" applyProtection="0"/>
    <xf numFmtId="0" fontId="21" fillId="0" borderId="159" applyNumberFormat="0" applyFill="0" applyAlignment="0" applyProtection="0"/>
    <xf numFmtId="0" fontId="21" fillId="0" borderId="149" applyNumberFormat="0" applyFill="0" applyAlignment="0" applyProtection="0"/>
    <xf numFmtId="0" fontId="21" fillId="0" borderId="142" applyNumberFormat="0" applyFill="0" applyAlignment="0" applyProtection="0"/>
    <xf numFmtId="0" fontId="21" fillId="0" borderId="199" applyNumberFormat="0" applyFill="0" applyAlignment="0" applyProtection="0"/>
    <xf numFmtId="0" fontId="23" fillId="0" borderId="169" applyNumberFormat="0" applyFill="0" applyAlignment="0" applyProtection="0"/>
    <xf numFmtId="0" fontId="21" fillId="0" borderId="159" applyNumberFormat="0" applyFill="0" applyAlignment="0" applyProtection="0"/>
    <xf numFmtId="0" fontId="12" fillId="2" borderId="152" applyNumberFormat="0" applyAlignment="0" applyProtection="0"/>
    <xf numFmtId="0" fontId="21" fillId="0" borderId="164" applyNumberFormat="0" applyFill="0" applyAlignment="0" applyProtection="0"/>
    <xf numFmtId="0" fontId="21" fillId="0" borderId="200" applyNumberFormat="0" applyFill="0" applyAlignment="0" applyProtection="0"/>
    <xf numFmtId="0" fontId="21" fillId="0" borderId="143" applyNumberFormat="0" applyFill="0" applyAlignment="0" applyProtection="0"/>
    <xf numFmtId="0" fontId="21" fillId="0" borderId="145" applyNumberFormat="0" applyFill="0" applyAlignment="0" applyProtection="0"/>
    <xf numFmtId="0" fontId="21" fillId="0" borderId="170" applyNumberFormat="0" applyFill="0" applyAlignment="0" applyProtection="0"/>
    <xf numFmtId="0" fontId="17" fillId="2" borderId="203" applyNumberFormat="0" applyAlignment="0" applyProtection="0"/>
    <xf numFmtId="0" fontId="21" fillId="0" borderId="147" applyNumberFormat="0" applyFill="0" applyAlignment="0" applyProtection="0"/>
    <xf numFmtId="0" fontId="21" fillId="0" borderId="191" applyNumberFormat="0" applyFill="0" applyAlignment="0" applyProtection="0"/>
    <xf numFmtId="0" fontId="21" fillId="0" borderId="176" applyNumberFormat="0" applyFill="0" applyAlignment="0" applyProtection="0"/>
    <xf numFmtId="0" fontId="21" fillId="0" borderId="178" applyNumberFormat="0" applyFill="0" applyAlignment="0" applyProtection="0"/>
    <xf numFmtId="0" fontId="6" fillId="4" borderId="166" applyNumberFormat="0" applyFont="0" applyAlignment="0" applyProtection="0"/>
    <xf numFmtId="0" fontId="12" fillId="2" borderId="152" applyNumberFormat="0" applyAlignment="0" applyProtection="0"/>
    <xf numFmtId="0" fontId="21" fillId="0" borderId="165" applyNumberFormat="0" applyFill="0" applyAlignment="0" applyProtection="0"/>
    <xf numFmtId="0" fontId="21" fillId="0" borderId="172" applyNumberFormat="0" applyFill="0" applyAlignment="0" applyProtection="0"/>
    <xf numFmtId="0" fontId="21" fillId="0" borderId="148" applyNumberFormat="0" applyFill="0" applyAlignment="0" applyProtection="0"/>
    <xf numFmtId="0" fontId="12" fillId="2" borderId="152" applyNumberFormat="0" applyAlignment="0" applyProtection="0"/>
    <xf numFmtId="0" fontId="14" fillId="3" borderId="152" applyNumberFormat="0" applyAlignment="0" applyProtection="0"/>
    <xf numFmtId="0" fontId="14" fillId="3" borderId="152" applyNumberFormat="0" applyAlignment="0" applyProtection="0"/>
    <xf numFmtId="0" fontId="17" fillId="2" borderId="153" applyNumberFormat="0" applyAlignment="0" applyProtection="0"/>
    <xf numFmtId="0" fontId="23" fillId="0" borderId="154" applyNumberFormat="0" applyFill="0" applyAlignment="0" applyProtection="0"/>
    <xf numFmtId="0" fontId="6" fillId="4" borderId="151" applyNumberFormat="0" applyFont="0" applyAlignment="0" applyProtection="0"/>
    <xf numFmtId="0" fontId="23" fillId="0" borderId="154" applyNumberFormat="0" applyFill="0" applyAlignment="0" applyProtection="0"/>
    <xf numFmtId="0" fontId="21" fillId="0" borderId="156" applyNumberFormat="0" applyFill="0" applyAlignment="0" applyProtection="0"/>
    <xf numFmtId="0" fontId="14" fillId="3" borderId="152" applyNumberFormat="0" applyAlignment="0" applyProtection="0"/>
    <xf numFmtId="0" fontId="17" fillId="2" borderId="153" applyNumberFormat="0" applyAlignment="0" applyProtection="0"/>
    <xf numFmtId="0" fontId="21" fillId="0" borderId="159" applyNumberFormat="0" applyFill="0" applyAlignment="0" applyProtection="0"/>
    <xf numFmtId="0" fontId="6" fillId="4" borderId="151" applyNumberFormat="0" applyFont="0" applyAlignment="0" applyProtection="0"/>
    <xf numFmtId="0" fontId="21" fillId="0" borderId="164" applyNumberFormat="0" applyFill="0" applyAlignment="0" applyProtection="0"/>
    <xf numFmtId="0" fontId="21" fillId="0" borderId="159" applyNumberFormat="0" applyFill="0" applyAlignment="0" applyProtection="0"/>
    <xf numFmtId="0" fontId="21" fillId="0" borderId="165" applyNumberFormat="0" applyFill="0" applyAlignment="0" applyProtection="0"/>
    <xf numFmtId="0" fontId="23" fillId="0" borderId="193" applyNumberFormat="0" applyFill="0" applyAlignment="0" applyProtection="0"/>
    <xf numFmtId="0" fontId="21" fillId="0" borderId="160" applyNumberFormat="0" applyFill="0" applyAlignment="0" applyProtection="0"/>
    <xf numFmtId="0" fontId="6" fillId="4" borderId="201" applyNumberFormat="0" applyFont="0" applyAlignment="0" applyProtection="0"/>
    <xf numFmtId="0" fontId="21" fillId="0" borderId="222" applyNumberFormat="0" applyFill="0" applyAlignment="0" applyProtection="0"/>
    <xf numFmtId="0" fontId="21" fillId="0" borderId="177" applyNumberFormat="0" applyFill="0" applyAlignment="0" applyProtection="0"/>
    <xf numFmtId="0" fontId="12" fillId="2" borderId="167" applyNumberFormat="0" applyAlignment="0" applyProtection="0"/>
    <xf numFmtId="0" fontId="21" fillId="0" borderId="161" applyNumberFormat="0" applyFill="0" applyAlignment="0" applyProtection="0"/>
    <xf numFmtId="0" fontId="21" fillId="0" borderId="157" applyNumberFormat="0" applyFill="0" applyAlignment="0" applyProtection="0"/>
    <xf numFmtId="0" fontId="21" fillId="0" borderId="178" applyNumberFormat="0" applyFill="0" applyAlignment="0" applyProtection="0"/>
    <xf numFmtId="0" fontId="21" fillId="0" borderId="162" applyNumberFormat="0" applyFill="0" applyAlignment="0" applyProtection="0"/>
    <xf numFmtId="0" fontId="21" fillId="0" borderId="200" applyNumberFormat="0" applyFill="0" applyAlignment="0" applyProtection="0"/>
    <xf numFmtId="0" fontId="23" fillId="0" borderId="227" applyNumberFormat="0" applyFill="0" applyAlignment="0" applyProtection="0"/>
    <xf numFmtId="0" fontId="21" fillId="0" borderId="199" applyNumberFormat="0" applyFill="0" applyAlignment="0" applyProtection="0"/>
    <xf numFmtId="0" fontId="21" fillId="0" borderId="172" applyNumberFormat="0" applyFill="0" applyAlignment="0" applyProtection="0"/>
    <xf numFmtId="0" fontId="12" fillId="2" borderId="167" applyNumberFormat="0" applyAlignment="0" applyProtection="0"/>
    <xf numFmtId="0" fontId="17" fillId="2" borderId="187" applyNumberFormat="0" applyAlignment="0" applyProtection="0"/>
    <xf numFmtId="0" fontId="21" fillId="0" borderId="163" applyNumberFormat="0" applyFill="0" applyAlignment="0" applyProtection="0"/>
    <xf numFmtId="0" fontId="14" fillId="3" borderId="167" applyNumberFormat="0" applyAlignment="0" applyProtection="0"/>
    <xf numFmtId="0" fontId="14" fillId="3" borderId="167" applyNumberFormat="0" applyAlignment="0" applyProtection="0"/>
    <xf numFmtId="0" fontId="17" fillId="2" borderId="168" applyNumberFormat="0" applyAlignment="0" applyProtection="0"/>
    <xf numFmtId="0" fontId="23" fillId="0" borderId="169" applyNumberFormat="0" applyFill="0" applyAlignment="0" applyProtection="0"/>
    <xf numFmtId="0" fontId="6" fillId="4" borderId="166" applyNumberFormat="0" applyFont="0" applyAlignment="0" applyProtection="0"/>
    <xf numFmtId="0" fontId="23" fillId="0" borderId="169" applyNumberFormat="0" applyFill="0" applyAlignment="0" applyProtection="0"/>
    <xf numFmtId="0" fontId="21" fillId="0" borderId="171" applyNumberFormat="0" applyFill="0" applyAlignment="0" applyProtection="0"/>
    <xf numFmtId="0" fontId="14" fillId="3" borderId="167" applyNumberFormat="0" applyAlignment="0" applyProtection="0"/>
    <xf numFmtId="0" fontId="17" fillId="2" borderId="168" applyNumberFormat="0" applyAlignment="0" applyProtection="0"/>
    <xf numFmtId="0" fontId="21" fillId="0" borderId="173" applyNumberFormat="0" applyFill="0" applyAlignment="0" applyProtection="0"/>
    <xf numFmtId="0" fontId="6" fillId="4" borderId="166" applyNumberFormat="0" applyFont="0" applyAlignment="0" applyProtection="0"/>
    <xf numFmtId="0" fontId="21" fillId="0" borderId="173" applyNumberFormat="0" applyFill="0" applyAlignment="0" applyProtection="0"/>
    <xf numFmtId="0" fontId="21" fillId="0" borderId="223" applyNumberFormat="0" applyFill="0" applyAlignment="0" applyProtection="0"/>
    <xf numFmtId="0" fontId="21" fillId="0" borderId="196" applyNumberFormat="0" applyFill="0" applyAlignment="0" applyProtection="0"/>
    <xf numFmtId="0" fontId="21" fillId="0" borderId="174" applyNumberFormat="0" applyFill="0" applyAlignment="0" applyProtection="0"/>
    <xf numFmtId="0" fontId="21" fillId="0" borderId="196" applyNumberFormat="0" applyFill="0" applyAlignment="0" applyProtection="0"/>
    <xf numFmtId="0" fontId="21" fillId="0" borderId="199" applyNumberFormat="0" applyFill="0" applyAlignment="0" applyProtection="0"/>
    <xf numFmtId="0" fontId="21" fillId="0" borderId="196" applyNumberFormat="0" applyFill="0" applyAlignment="0" applyProtection="0"/>
    <xf numFmtId="0" fontId="12" fillId="2" borderId="180" applyNumberFormat="0" applyAlignment="0" applyProtection="0"/>
    <xf numFmtId="0" fontId="21" fillId="0" borderId="208" applyNumberFormat="0" applyFill="0" applyAlignment="0" applyProtection="0"/>
    <xf numFmtId="0" fontId="21" fillId="0" borderId="191" applyNumberFormat="0" applyFill="0" applyAlignment="0" applyProtection="0"/>
    <xf numFmtId="0" fontId="21" fillId="0" borderId="175" applyNumberFormat="0" applyFill="0" applyAlignment="0" applyProtection="0"/>
    <xf numFmtId="0" fontId="21" fillId="0" borderId="178" applyNumberFormat="0" applyFill="0" applyAlignment="0" applyProtection="0"/>
    <xf numFmtId="0" fontId="17" fillId="2" borderId="181" applyNumberFormat="0" applyAlignment="0" applyProtection="0"/>
    <xf numFmtId="0" fontId="6" fillId="4" borderId="179" applyNumberFormat="0" applyFont="0" applyAlignment="0" applyProtection="0"/>
    <xf numFmtId="0" fontId="21" fillId="0" borderId="183" applyNumberFormat="0" applyFill="0" applyAlignment="0" applyProtection="0"/>
    <xf numFmtId="0" fontId="12" fillId="2" borderId="180" applyNumberFormat="0" applyAlignment="0" applyProtection="0"/>
    <xf numFmtId="0" fontId="12" fillId="2" borderId="180" applyNumberFormat="0" applyAlignment="0" applyProtection="0"/>
    <xf numFmtId="0" fontId="14" fillId="3" borderId="180" applyNumberFormat="0" applyAlignment="0" applyProtection="0"/>
    <xf numFmtId="0" fontId="14" fillId="3" borderId="180" applyNumberFormat="0" applyAlignment="0" applyProtection="0"/>
    <xf numFmtId="0" fontId="17" fillId="2" borderId="181" applyNumberFormat="0" applyAlignment="0" applyProtection="0"/>
    <xf numFmtId="0" fontId="23" fillId="0" borderId="182" applyNumberFormat="0" applyFill="0" applyAlignment="0" applyProtection="0"/>
    <xf numFmtId="0" fontId="6" fillId="4" borderId="179" applyNumberFormat="0" applyFont="0" applyAlignment="0" applyProtection="0"/>
    <xf numFmtId="0" fontId="23" fillId="0" borderId="182" applyNumberFormat="0" applyFill="0" applyAlignment="0" applyProtection="0"/>
    <xf numFmtId="0" fontId="21" fillId="0" borderId="184" applyNumberFormat="0" applyFill="0" applyAlignment="0" applyProtection="0"/>
    <xf numFmtId="0" fontId="14" fillId="3" borderId="180" applyNumberFormat="0" applyAlignment="0" applyProtection="0"/>
    <xf numFmtId="0" fontId="17" fillId="2" borderId="181" applyNumberFormat="0" applyAlignment="0" applyProtection="0"/>
    <xf numFmtId="0" fontId="21" fillId="0" borderId="186" applyNumberFormat="0" applyFill="0" applyAlignment="0" applyProtection="0"/>
    <xf numFmtId="0" fontId="6" fillId="4" borderId="179" applyNumberFormat="0" applyFont="0" applyAlignment="0" applyProtection="0"/>
    <xf numFmtId="0" fontId="14" fillId="3" borderId="230" applyNumberFormat="0" applyAlignment="0" applyProtection="0"/>
    <xf numFmtId="0" fontId="21" fillId="0" borderId="186" applyNumberFormat="0" applyFill="0" applyAlignment="0" applyProtection="0"/>
    <xf numFmtId="0" fontId="17" fillId="2" borderId="187" applyNumberFormat="0" applyAlignment="0" applyProtection="0"/>
    <xf numFmtId="0" fontId="21" fillId="0" borderId="191" applyNumberFormat="0" applyFill="0" applyAlignment="0" applyProtection="0"/>
    <xf numFmtId="0" fontId="21" fillId="0" borderId="189" applyNumberFormat="0" applyFill="0" applyAlignment="0" applyProtection="0"/>
    <xf numFmtId="0" fontId="21" fillId="0" borderId="207" applyNumberFormat="0" applyFill="0" applyAlignment="0" applyProtection="0"/>
    <xf numFmtId="0" fontId="17" fillId="2" borderId="187" applyNumberFormat="0" applyAlignment="0" applyProtection="0"/>
    <xf numFmtId="0" fontId="23" fillId="0" borderId="188" applyNumberFormat="0" applyFill="0" applyAlignment="0" applyProtection="0"/>
    <xf numFmtId="0" fontId="21" fillId="0" borderId="191" applyNumberFormat="0" applyFill="0" applyAlignment="0" applyProtection="0"/>
    <xf numFmtId="0" fontId="23" fillId="0" borderId="188" applyNumberFormat="0" applyFill="0" applyAlignment="0" applyProtection="0"/>
    <xf numFmtId="0" fontId="21" fillId="0" borderId="190" applyNumberFormat="0" applyFill="0" applyAlignment="0" applyProtection="0"/>
    <xf numFmtId="0" fontId="21" fillId="0" borderId="190" applyNumberFormat="0" applyFill="0" applyAlignment="0" applyProtection="0"/>
    <xf numFmtId="0" fontId="21" fillId="0" borderId="199" applyNumberFormat="0" applyFill="0" applyAlignment="0" applyProtection="0"/>
    <xf numFmtId="0" fontId="21" fillId="0" borderId="190" applyNumberFormat="0" applyFill="0" applyAlignment="0" applyProtection="0"/>
    <xf numFmtId="0" fontId="17" fillId="2" borderId="192" applyNumberFormat="0" applyAlignment="0" applyProtection="0"/>
    <xf numFmtId="0" fontId="21" fillId="0" borderId="223" applyNumberFormat="0" applyFill="0" applyAlignment="0" applyProtection="0"/>
    <xf numFmtId="0" fontId="21" fillId="0" borderId="194" applyNumberFormat="0" applyFill="0" applyAlignment="0" applyProtection="0"/>
    <xf numFmtId="0" fontId="17" fillId="2" borderId="192" applyNumberFormat="0" applyAlignment="0" applyProtection="0"/>
    <xf numFmtId="0" fontId="23" fillId="0" borderId="193" applyNumberFormat="0" applyFill="0" applyAlignment="0" applyProtection="0"/>
    <xf numFmtId="0" fontId="23" fillId="0" borderId="193" applyNumberFormat="0" applyFill="0" applyAlignment="0" applyProtection="0"/>
    <xf numFmtId="0" fontId="21" fillId="0" borderId="195" applyNumberFormat="0" applyFill="0" applyAlignment="0" applyProtection="0"/>
    <xf numFmtId="0" fontId="23" fillId="0" borderId="217" applyNumberFormat="0" applyFill="0" applyAlignment="0" applyProtection="0"/>
    <xf numFmtId="0" fontId="21" fillId="0" borderId="197" applyNumberFormat="0" applyFill="0" applyAlignment="0" applyProtection="0"/>
    <xf numFmtId="0" fontId="21" fillId="0" borderId="208" applyNumberFormat="0" applyFill="0" applyAlignment="0" applyProtection="0"/>
    <xf numFmtId="0" fontId="12" fillId="2" borderId="202" applyNumberFormat="0" applyAlignment="0" applyProtection="0"/>
    <xf numFmtId="0" fontId="21" fillId="0" borderId="208" applyNumberFormat="0" applyFill="0" applyAlignment="0" applyProtection="0"/>
    <xf numFmtId="0" fontId="21" fillId="0" borderId="198" applyNumberFormat="0" applyFill="0" applyAlignment="0" applyProtection="0"/>
    <xf numFmtId="0" fontId="12" fillId="2" borderId="202" applyNumberFormat="0" applyAlignment="0" applyProtection="0"/>
    <xf numFmtId="0" fontId="12" fillId="2" borderId="202" applyNumberFormat="0" applyAlignment="0" applyProtection="0"/>
    <xf numFmtId="0" fontId="14" fillId="3" borderId="202" applyNumberFormat="0" applyAlignment="0" applyProtection="0"/>
    <xf numFmtId="0" fontId="14" fillId="3" borderId="202" applyNumberFormat="0" applyAlignment="0" applyProtection="0"/>
    <xf numFmtId="0" fontId="17" fillId="2" borderId="203" applyNumberFormat="0" applyAlignment="0" applyProtection="0"/>
    <xf numFmtId="0" fontId="23" fillId="0" borderId="204" applyNumberFormat="0" applyFill="0" applyAlignment="0" applyProtection="0"/>
    <xf numFmtId="0" fontId="6" fillId="4" borderId="201" applyNumberFormat="0" applyFont="0" applyAlignment="0" applyProtection="0"/>
    <xf numFmtId="0" fontId="23" fillId="0" borderId="204" applyNumberFormat="0" applyFill="0" applyAlignment="0" applyProtection="0"/>
    <xf numFmtId="0" fontId="21" fillId="0" borderId="206" applyNumberFormat="0" applyFill="0" applyAlignment="0" applyProtection="0"/>
    <xf numFmtId="0" fontId="14" fillId="3" borderId="202" applyNumberFormat="0" applyAlignment="0" applyProtection="0"/>
    <xf numFmtId="0" fontId="17" fillId="2" borderId="203" applyNumberFormat="0" applyAlignment="0" applyProtection="0"/>
    <xf numFmtId="0" fontId="21" fillId="0" borderId="208" applyNumberFormat="0" applyFill="0" applyAlignment="0" applyProtection="0"/>
    <xf numFmtId="0" fontId="6" fillId="4" borderId="201" applyNumberFormat="0" applyFont="0" applyAlignment="0" applyProtection="0"/>
    <xf numFmtId="0" fontId="21" fillId="0" borderId="208" applyNumberFormat="0" applyFill="0" applyAlignment="0" applyProtection="0"/>
    <xf numFmtId="0" fontId="17" fillId="2" borderId="211" applyNumberFormat="0" applyAlignment="0" applyProtection="0"/>
    <xf numFmtId="0" fontId="6" fillId="4" borderId="209" applyNumberFormat="0" applyFont="0" applyAlignment="0" applyProtection="0"/>
    <xf numFmtId="0" fontId="21" fillId="0" borderId="213" applyNumberFormat="0" applyFill="0" applyAlignment="0" applyProtection="0"/>
    <xf numFmtId="0" fontId="12" fillId="2" borderId="210" applyNumberFormat="0" applyAlignment="0" applyProtection="0"/>
    <xf numFmtId="0" fontId="12" fillId="2" borderId="210" applyNumberFormat="0" applyAlignment="0" applyProtection="0"/>
    <xf numFmtId="0" fontId="14" fillId="3" borderId="210" applyNumberFormat="0" applyAlignment="0" applyProtection="0"/>
    <xf numFmtId="0" fontId="14" fillId="3" borderId="210" applyNumberFormat="0" applyAlignment="0" applyProtection="0"/>
    <xf numFmtId="0" fontId="17" fillId="2" borderId="211" applyNumberFormat="0" applyAlignment="0" applyProtection="0"/>
    <xf numFmtId="0" fontId="23" fillId="0" borderId="212" applyNumberFormat="0" applyFill="0" applyAlignment="0" applyProtection="0"/>
    <xf numFmtId="0" fontId="6" fillId="4" borderId="209" applyNumberFormat="0" applyFont="0" applyAlignment="0" applyProtection="0"/>
    <xf numFmtId="0" fontId="23" fillId="0" borderId="212" applyNumberFormat="0" applyFill="0" applyAlignment="0" applyProtection="0"/>
    <xf numFmtId="0" fontId="21" fillId="0" borderId="214" applyNumberFormat="0" applyFill="0" applyAlignment="0" applyProtection="0"/>
    <xf numFmtId="0" fontId="21" fillId="0" borderId="196" applyNumberFormat="0" applyFill="0" applyAlignment="0" applyProtection="0"/>
    <xf numFmtId="0" fontId="21" fillId="0" borderId="196" applyNumberFormat="0" applyFill="0" applyAlignment="0" applyProtection="0"/>
    <xf numFmtId="0" fontId="23" fillId="0" borderId="212" applyNumberFormat="0" applyFill="0" applyAlignment="0" applyProtection="0"/>
    <xf numFmtId="0" fontId="12" fillId="2" borderId="210" applyNumberFormat="0" applyAlignment="0" applyProtection="0"/>
    <xf numFmtId="0" fontId="14" fillId="3" borderId="210" applyNumberFormat="0" applyAlignment="0" applyProtection="0"/>
    <xf numFmtId="0" fontId="17" fillId="2" borderId="211" applyNumberFormat="0" applyAlignment="0" applyProtection="0"/>
    <xf numFmtId="0" fontId="6" fillId="4" borderId="209" applyNumberFormat="0" applyFont="0" applyAlignment="0" applyProtection="0"/>
    <xf numFmtId="0" fontId="21" fillId="0" borderId="224" applyNumberFormat="0" applyFill="0" applyAlignment="0" applyProtection="0"/>
    <xf numFmtId="0" fontId="17" fillId="2" borderId="216" applyNumberFormat="0" applyAlignment="0" applyProtection="0"/>
    <xf numFmtId="0" fontId="21" fillId="0" borderId="223" applyNumberFormat="0" applyFill="0" applyAlignment="0" applyProtection="0"/>
    <xf numFmtId="0" fontId="21" fillId="0" borderId="218" applyNumberFormat="0" applyFill="0" applyAlignment="0" applyProtection="0"/>
    <xf numFmtId="0" fontId="12" fillId="2" borderId="215" applyNumberFormat="0" applyAlignment="0" applyProtection="0"/>
    <xf numFmtId="0" fontId="12" fillId="2" borderId="215" applyNumberFormat="0" applyAlignment="0" applyProtection="0"/>
    <xf numFmtId="0" fontId="14" fillId="3" borderId="215" applyNumberFormat="0" applyAlignment="0" applyProtection="0"/>
    <xf numFmtId="0" fontId="14" fillId="3" borderId="215" applyNumberFormat="0" applyAlignment="0" applyProtection="0"/>
    <xf numFmtId="0" fontId="17" fillId="2" borderId="216" applyNumberFormat="0" applyAlignment="0" applyProtection="0"/>
    <xf numFmtId="0" fontId="23" fillId="0" borderId="217" applyNumberFormat="0" applyFill="0" applyAlignment="0" applyProtection="0"/>
    <xf numFmtId="0" fontId="6" fillId="4" borderId="219" applyNumberFormat="0" applyFont="0" applyAlignment="0" applyProtection="0"/>
    <xf numFmtId="0" fontId="23" fillId="0" borderId="217" applyNumberFormat="0" applyFill="0" applyAlignment="0" applyProtection="0"/>
    <xf numFmtId="0" fontId="21" fillId="0" borderId="220" applyNumberFormat="0" applyFill="0" applyAlignment="0" applyProtection="0"/>
    <xf numFmtId="0" fontId="12" fillId="2" borderId="215" applyNumberFormat="0" applyAlignment="0" applyProtection="0"/>
    <xf numFmtId="0" fontId="14" fillId="3" borderId="215" applyNumberFormat="0" applyAlignment="0" applyProtection="0"/>
    <xf numFmtId="0" fontId="17" fillId="2" borderId="216" applyNumberFormat="0" applyAlignment="0" applyProtection="0"/>
    <xf numFmtId="0" fontId="21" fillId="0" borderId="207" applyNumberFormat="0" applyFill="0" applyAlignment="0" applyProtection="0"/>
    <xf numFmtId="0" fontId="6" fillId="4" borderId="219" applyNumberFormat="0" applyFont="0" applyAlignment="0" applyProtection="0"/>
    <xf numFmtId="0" fontId="21" fillId="0" borderId="207" applyNumberFormat="0" applyFill="0" applyAlignment="0" applyProtection="0"/>
    <xf numFmtId="0" fontId="6" fillId="4" borderId="219" applyNumberFormat="0" applyFont="0" applyAlignment="0" applyProtection="0"/>
    <xf numFmtId="0" fontId="21" fillId="0" borderId="221" applyNumberFormat="0" applyFill="0" applyAlignment="0" applyProtection="0"/>
    <xf numFmtId="0" fontId="17" fillId="2" borderId="226" applyNumberFormat="0" applyAlignment="0" applyProtection="0"/>
    <xf numFmtId="0" fontId="21" fillId="0" borderId="222" applyNumberFormat="0" applyFill="0" applyAlignment="0" applyProtection="0"/>
    <xf numFmtId="0" fontId="21" fillId="0" borderId="224" applyNumberFormat="0" applyFill="0" applyAlignment="0" applyProtection="0"/>
    <xf numFmtId="0" fontId="17" fillId="2" borderId="226" applyNumberFormat="0" applyAlignment="0" applyProtection="0"/>
    <xf numFmtId="0" fontId="21" fillId="0" borderId="228" applyNumberFormat="0" applyFill="0" applyAlignment="0" applyProtection="0"/>
    <xf numFmtId="0" fontId="12" fillId="2" borderId="230" applyNumberFormat="0" applyAlignment="0" applyProtection="0"/>
    <xf numFmtId="0" fontId="14" fillId="3" borderId="230" applyNumberFormat="0" applyAlignment="0" applyProtection="0"/>
    <xf numFmtId="0" fontId="17" fillId="2" borderId="226" applyNumberFormat="0" applyAlignment="0" applyProtection="0"/>
    <xf numFmtId="0" fontId="23" fillId="0" borderId="227" applyNumberFormat="0" applyFill="0" applyAlignment="0" applyProtection="0"/>
    <xf numFmtId="0" fontId="6" fillId="4" borderId="229" applyNumberFormat="0" applyFont="0" applyAlignment="0" applyProtection="0"/>
    <xf numFmtId="0" fontId="23" fillId="0" borderId="227" applyNumberFormat="0" applyFill="0" applyAlignment="0" applyProtection="0"/>
    <xf numFmtId="0" fontId="21" fillId="0" borderId="231" applyNumberFormat="0" applyFill="0" applyAlignment="0" applyProtection="0"/>
    <xf numFmtId="0" fontId="21" fillId="0" borderId="232" applyNumberFormat="0" applyFill="0" applyAlignment="0" applyProtection="0"/>
    <xf numFmtId="0" fontId="6" fillId="4" borderId="229" applyNumberFormat="0" applyFont="0" applyAlignment="0" applyProtection="0"/>
    <xf numFmtId="0" fontId="21" fillId="0" borderId="232" applyNumberFormat="0" applyFill="0" applyAlignment="0" applyProtection="0"/>
    <xf numFmtId="0" fontId="17" fillId="2" borderId="233" applyNumberFormat="0" applyAlignment="0" applyProtection="0"/>
    <xf numFmtId="0" fontId="6" fillId="4" borderId="229" applyNumberFormat="0" applyFont="0" applyAlignment="0" applyProtection="0"/>
    <xf numFmtId="0" fontId="21" fillId="0" borderId="235" applyNumberFormat="0" applyFill="0" applyAlignment="0" applyProtection="0"/>
    <xf numFmtId="0" fontId="12" fillId="2" borderId="230" applyNumberFormat="0" applyAlignment="0" applyProtection="0"/>
    <xf numFmtId="0" fontId="14" fillId="3" borderId="230" applyNumberFormat="0" applyAlignment="0" applyProtection="0"/>
    <xf numFmtId="0" fontId="17" fillId="2" borderId="233" applyNumberFormat="0" applyAlignment="0" applyProtection="0"/>
    <xf numFmtId="0" fontId="23" fillId="0" borderId="234"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43" fontId="1" fillId="0" borderId="0" applyFont="0" applyFill="0" applyBorder="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17" fillId="2" borderId="233" applyNumberFormat="0" applyAlignment="0" applyProtection="0"/>
    <xf numFmtId="0" fontId="21" fillId="0" borderId="236" applyNumberFormat="0" applyFill="0" applyAlignment="0" applyProtection="0"/>
    <xf numFmtId="164" fontId="1" fillId="0" borderId="0" applyFont="0" applyFill="0" applyBorder="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6" fillId="4" borderId="229" applyNumberFormat="0" applyFont="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12" fillId="2" borderId="230"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12" fillId="2" borderId="230" applyNumberFormat="0" applyAlignment="0" applyProtection="0"/>
    <xf numFmtId="0" fontId="14" fillId="3" borderId="230" applyNumberFormat="0" applyAlignment="0" applyProtection="0"/>
    <xf numFmtId="0" fontId="17" fillId="2" borderId="233" applyNumberFormat="0" applyAlignment="0" applyProtection="0"/>
    <xf numFmtId="0" fontId="21" fillId="0" borderId="236" applyNumberFormat="0" applyFill="0" applyAlignment="0" applyProtection="0"/>
    <xf numFmtId="0" fontId="6" fillId="4" borderId="229" applyNumberFormat="0" applyFont="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6" fillId="4" borderId="229" applyNumberFormat="0" applyFont="0" applyAlignment="0" applyProtection="0"/>
    <xf numFmtId="0" fontId="21" fillId="0" borderId="236" applyNumberFormat="0" applyFill="0" applyAlignment="0" applyProtection="0"/>
    <xf numFmtId="0" fontId="12" fillId="2" borderId="230" applyNumberFormat="0" applyAlignment="0" applyProtection="0"/>
    <xf numFmtId="0" fontId="12" fillId="2" borderId="230" applyNumberFormat="0" applyAlignment="0" applyProtection="0"/>
    <xf numFmtId="0" fontId="14" fillId="3" borderId="230" applyNumberFormat="0" applyAlignment="0" applyProtection="0"/>
    <xf numFmtId="0" fontId="14" fillId="3" borderId="230" applyNumberFormat="0" applyAlignment="0" applyProtection="0"/>
    <xf numFmtId="0" fontId="17" fillId="2" borderId="233" applyNumberFormat="0" applyAlignment="0" applyProtection="0"/>
    <xf numFmtId="0" fontId="23" fillId="0" borderId="234" applyNumberFormat="0" applyFill="0" applyAlignment="0" applyProtection="0"/>
    <xf numFmtId="0" fontId="6" fillId="4" borderId="229" applyNumberFormat="0" applyFont="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12" fillId="2" borderId="230" applyNumberFormat="0" applyAlignment="0" applyProtection="0"/>
    <xf numFmtId="0" fontId="14" fillId="3" borderId="230" applyNumberFormat="0" applyAlignment="0" applyProtection="0"/>
    <xf numFmtId="0" fontId="17" fillId="2" borderId="233" applyNumberFormat="0" applyAlignment="0" applyProtection="0"/>
    <xf numFmtId="0" fontId="21" fillId="0" borderId="236" applyNumberFormat="0" applyFill="0" applyAlignment="0" applyProtection="0"/>
    <xf numFmtId="0" fontId="6" fillId="4" borderId="229" applyNumberFormat="0" applyFont="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12" fillId="2" borderId="230"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6" fillId="4" borderId="229" applyNumberFormat="0" applyFont="0" applyAlignment="0" applyProtection="0"/>
    <xf numFmtId="0" fontId="12" fillId="2" borderId="230"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2" fillId="2" borderId="230" applyNumberFormat="0" applyAlignment="0" applyProtection="0"/>
    <xf numFmtId="0" fontId="14" fillId="3" borderId="230" applyNumberFormat="0" applyAlignment="0" applyProtection="0"/>
    <xf numFmtId="0" fontId="14" fillId="3" borderId="230" applyNumberFormat="0" applyAlignment="0" applyProtection="0"/>
    <xf numFmtId="0" fontId="17" fillId="2" borderId="233" applyNumberFormat="0" applyAlignment="0" applyProtection="0"/>
    <xf numFmtId="0" fontId="23" fillId="0" borderId="234" applyNumberFormat="0" applyFill="0" applyAlignment="0" applyProtection="0"/>
    <xf numFmtId="0" fontId="6" fillId="4" borderId="229" applyNumberFormat="0" applyFont="0" applyAlignment="0" applyProtection="0"/>
    <xf numFmtId="0" fontId="23" fillId="0" borderId="234" applyNumberFormat="0" applyFill="0" applyAlignment="0" applyProtection="0"/>
    <xf numFmtId="0" fontId="21" fillId="0" borderId="236" applyNumberFormat="0" applyFill="0" applyAlignment="0" applyProtection="0"/>
    <xf numFmtId="0" fontId="14" fillId="3" borderId="230" applyNumberFormat="0" applyAlignment="0" applyProtection="0"/>
    <xf numFmtId="0" fontId="17" fillId="2" borderId="233" applyNumberFormat="0" applyAlignment="0" applyProtection="0"/>
    <xf numFmtId="0" fontId="21" fillId="0" borderId="236" applyNumberFormat="0" applyFill="0" applyAlignment="0" applyProtection="0"/>
    <xf numFmtId="0" fontId="6" fillId="4" borderId="229" applyNumberFormat="0" applyFon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6" fillId="4" borderId="229" applyNumberFormat="0" applyFont="0" applyAlignment="0" applyProtection="0"/>
    <xf numFmtId="0" fontId="21" fillId="0" borderId="236" applyNumberFormat="0" applyFill="0" applyAlignment="0" applyProtection="0"/>
    <xf numFmtId="0" fontId="21" fillId="0" borderId="236" applyNumberFormat="0" applyFill="0" applyAlignment="0" applyProtection="0"/>
    <xf numFmtId="0" fontId="12" fillId="2" borderId="230"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2" fillId="2" borderId="230" applyNumberFormat="0" applyAlignment="0" applyProtection="0"/>
    <xf numFmtId="0" fontId="17" fillId="2" borderId="233" applyNumberFormat="0" applyAlignment="0" applyProtection="0"/>
    <xf numFmtId="0" fontId="21" fillId="0" borderId="236" applyNumberFormat="0" applyFill="0" applyAlignment="0" applyProtection="0"/>
    <xf numFmtId="0" fontId="14" fillId="3" borderId="230" applyNumberFormat="0" applyAlignment="0" applyProtection="0"/>
    <xf numFmtId="0" fontId="14" fillId="3" borderId="230" applyNumberFormat="0" applyAlignment="0" applyProtection="0"/>
    <xf numFmtId="0" fontId="17" fillId="2" borderId="233" applyNumberFormat="0" applyAlignment="0" applyProtection="0"/>
    <xf numFmtId="0" fontId="23" fillId="0" borderId="234" applyNumberFormat="0" applyFill="0" applyAlignment="0" applyProtection="0"/>
    <xf numFmtId="0" fontId="6" fillId="4" borderId="229" applyNumberFormat="0" applyFont="0" applyAlignment="0" applyProtection="0"/>
    <xf numFmtId="0" fontId="23" fillId="0" borderId="234" applyNumberFormat="0" applyFill="0" applyAlignment="0" applyProtection="0"/>
    <xf numFmtId="0" fontId="21" fillId="0" borderId="236" applyNumberFormat="0" applyFill="0" applyAlignment="0" applyProtection="0"/>
    <xf numFmtId="0" fontId="14" fillId="3" borderId="230" applyNumberFormat="0" applyAlignment="0" applyProtection="0"/>
    <xf numFmtId="0" fontId="17" fillId="2" borderId="233" applyNumberFormat="0" applyAlignment="0" applyProtection="0"/>
    <xf numFmtId="0" fontId="21" fillId="0" borderId="236" applyNumberFormat="0" applyFill="0" applyAlignment="0" applyProtection="0"/>
    <xf numFmtId="0" fontId="6" fillId="4" borderId="229" applyNumberFormat="0" applyFon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2" fillId="2" borderId="230"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6" fillId="4" borderId="229" applyNumberFormat="0" applyFont="0" applyAlignment="0" applyProtection="0"/>
    <xf numFmtId="0" fontId="21" fillId="0" borderId="236" applyNumberFormat="0" applyFill="0" applyAlignment="0" applyProtection="0"/>
    <xf numFmtId="0" fontId="12" fillId="2" borderId="230" applyNumberFormat="0" applyAlignment="0" applyProtection="0"/>
    <xf numFmtId="0" fontId="12" fillId="2" borderId="230" applyNumberFormat="0" applyAlignment="0" applyProtection="0"/>
    <xf numFmtId="0" fontId="14" fillId="3" borderId="230" applyNumberFormat="0" applyAlignment="0" applyProtection="0"/>
    <xf numFmtId="0" fontId="14" fillId="3" borderId="230" applyNumberFormat="0" applyAlignment="0" applyProtection="0"/>
    <xf numFmtId="0" fontId="17" fillId="2" borderId="233" applyNumberFormat="0" applyAlignment="0" applyProtection="0"/>
    <xf numFmtId="0" fontId="23" fillId="0" borderId="234" applyNumberFormat="0" applyFill="0" applyAlignment="0" applyProtection="0"/>
    <xf numFmtId="0" fontId="6" fillId="4" borderId="229" applyNumberFormat="0" applyFont="0" applyAlignment="0" applyProtection="0"/>
    <xf numFmtId="0" fontId="23" fillId="0" borderId="234" applyNumberFormat="0" applyFill="0" applyAlignment="0" applyProtection="0"/>
    <xf numFmtId="0" fontId="21" fillId="0" borderId="236" applyNumberFormat="0" applyFill="0" applyAlignment="0" applyProtection="0"/>
    <xf numFmtId="0" fontId="14" fillId="3" borderId="230" applyNumberFormat="0" applyAlignment="0" applyProtection="0"/>
    <xf numFmtId="0" fontId="17" fillId="2" borderId="233" applyNumberFormat="0" applyAlignment="0" applyProtection="0"/>
    <xf numFmtId="0" fontId="21" fillId="0" borderId="236" applyNumberFormat="0" applyFill="0" applyAlignment="0" applyProtection="0"/>
    <xf numFmtId="0" fontId="6" fillId="4" borderId="229" applyNumberFormat="0" applyFont="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2" fillId="2" borderId="230"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12" fillId="2" borderId="230" applyNumberFormat="0" applyAlignment="0" applyProtection="0"/>
    <xf numFmtId="0" fontId="12" fillId="2" borderId="230" applyNumberFormat="0" applyAlignment="0" applyProtection="0"/>
    <xf numFmtId="0" fontId="14" fillId="3" borderId="230" applyNumberFormat="0" applyAlignment="0" applyProtection="0"/>
    <xf numFmtId="0" fontId="14" fillId="3" borderId="230" applyNumberFormat="0" applyAlignment="0" applyProtection="0"/>
    <xf numFmtId="0" fontId="17" fillId="2" borderId="233" applyNumberFormat="0" applyAlignment="0" applyProtection="0"/>
    <xf numFmtId="0" fontId="23" fillId="0" borderId="234" applyNumberFormat="0" applyFill="0" applyAlignment="0" applyProtection="0"/>
    <xf numFmtId="0" fontId="6" fillId="4" borderId="229" applyNumberFormat="0" applyFont="0" applyAlignment="0" applyProtection="0"/>
    <xf numFmtId="0" fontId="23" fillId="0" borderId="234" applyNumberFormat="0" applyFill="0" applyAlignment="0" applyProtection="0"/>
    <xf numFmtId="0" fontId="21" fillId="0" borderId="236" applyNumberFormat="0" applyFill="0" applyAlignment="0" applyProtection="0"/>
    <xf numFmtId="0" fontId="14" fillId="3" borderId="230" applyNumberFormat="0" applyAlignment="0" applyProtection="0"/>
    <xf numFmtId="0" fontId="17" fillId="2" borderId="233" applyNumberFormat="0" applyAlignment="0" applyProtection="0"/>
    <xf numFmtId="0" fontId="21" fillId="0" borderId="236" applyNumberFormat="0" applyFill="0" applyAlignment="0" applyProtection="0"/>
    <xf numFmtId="0" fontId="6" fillId="4" borderId="229" applyNumberFormat="0" applyFont="0" applyAlignment="0" applyProtection="0"/>
    <xf numFmtId="0" fontId="21" fillId="0" borderId="236" applyNumberFormat="0" applyFill="0" applyAlignment="0" applyProtection="0"/>
    <xf numFmtId="0" fontId="17" fillId="2" borderId="233" applyNumberFormat="0" applyAlignment="0" applyProtection="0"/>
    <xf numFmtId="0" fontId="6" fillId="4" borderId="229" applyNumberFormat="0" applyFont="0" applyAlignment="0" applyProtection="0"/>
    <xf numFmtId="0" fontId="21" fillId="0" borderId="236" applyNumberFormat="0" applyFill="0" applyAlignment="0" applyProtection="0"/>
    <xf numFmtId="0" fontId="12" fillId="2" borderId="230" applyNumberFormat="0" applyAlignment="0" applyProtection="0"/>
    <xf numFmtId="0" fontId="12" fillId="2" borderId="230" applyNumberFormat="0" applyAlignment="0" applyProtection="0"/>
    <xf numFmtId="0" fontId="14" fillId="3" borderId="230" applyNumberFormat="0" applyAlignment="0" applyProtection="0"/>
    <xf numFmtId="0" fontId="14" fillId="3" borderId="230" applyNumberFormat="0" applyAlignment="0" applyProtection="0"/>
    <xf numFmtId="0" fontId="17" fillId="2" borderId="233" applyNumberFormat="0" applyAlignment="0" applyProtection="0"/>
    <xf numFmtId="0" fontId="23" fillId="0" borderId="234" applyNumberFormat="0" applyFill="0" applyAlignment="0" applyProtection="0"/>
    <xf numFmtId="0" fontId="6" fillId="4" borderId="229" applyNumberFormat="0" applyFont="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12" fillId="2" borderId="230" applyNumberFormat="0" applyAlignment="0" applyProtection="0"/>
    <xf numFmtId="0" fontId="14" fillId="3" borderId="230" applyNumberFormat="0" applyAlignment="0" applyProtection="0"/>
    <xf numFmtId="0" fontId="17" fillId="2" borderId="233" applyNumberFormat="0" applyAlignment="0" applyProtection="0"/>
    <xf numFmtId="0" fontId="6" fillId="4" borderId="229" applyNumberFormat="0" applyFont="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12" fillId="2" borderId="230" applyNumberFormat="0" applyAlignment="0" applyProtection="0"/>
    <xf numFmtId="0" fontId="12" fillId="2" borderId="230" applyNumberFormat="0" applyAlignment="0" applyProtection="0"/>
    <xf numFmtId="0" fontId="14" fillId="3" borderId="230" applyNumberFormat="0" applyAlignment="0" applyProtection="0"/>
    <xf numFmtId="0" fontId="14" fillId="3" borderId="230" applyNumberFormat="0" applyAlignment="0" applyProtection="0"/>
    <xf numFmtId="0" fontId="17" fillId="2" borderId="233" applyNumberFormat="0" applyAlignment="0" applyProtection="0"/>
    <xf numFmtId="0" fontId="23" fillId="0" borderId="234" applyNumberFormat="0" applyFill="0" applyAlignment="0" applyProtection="0"/>
    <xf numFmtId="0" fontId="6" fillId="4" borderId="229" applyNumberFormat="0" applyFont="0" applyAlignment="0" applyProtection="0"/>
    <xf numFmtId="0" fontId="23" fillId="0" borderId="234" applyNumberFormat="0" applyFill="0" applyAlignment="0" applyProtection="0"/>
    <xf numFmtId="0" fontId="21" fillId="0" borderId="236" applyNumberFormat="0" applyFill="0" applyAlignment="0" applyProtection="0"/>
    <xf numFmtId="0" fontId="12" fillId="2" borderId="230" applyNumberFormat="0" applyAlignment="0" applyProtection="0"/>
    <xf numFmtId="0" fontId="14" fillId="3" borderId="230" applyNumberFormat="0" applyAlignment="0" applyProtection="0"/>
    <xf numFmtId="0" fontId="17" fillId="2" borderId="233" applyNumberFormat="0" applyAlignment="0" applyProtection="0"/>
    <xf numFmtId="0" fontId="21" fillId="0" borderId="236" applyNumberFormat="0" applyFill="0" applyAlignment="0" applyProtection="0"/>
    <xf numFmtId="0" fontId="6" fillId="4" borderId="229" applyNumberFormat="0" applyFont="0" applyAlignment="0" applyProtection="0"/>
    <xf numFmtId="0" fontId="21" fillId="0" borderId="236" applyNumberFormat="0" applyFill="0" applyAlignment="0" applyProtection="0"/>
    <xf numFmtId="0" fontId="6" fillId="4" borderId="229" applyNumberFormat="0" applyFont="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12" fillId="2" borderId="230" applyNumberFormat="0" applyAlignment="0" applyProtection="0"/>
    <xf numFmtId="0" fontId="14" fillId="3" borderId="230" applyNumberFormat="0" applyAlignment="0" applyProtection="0"/>
    <xf numFmtId="0" fontId="17" fillId="2" borderId="233" applyNumberFormat="0" applyAlignment="0" applyProtection="0"/>
    <xf numFmtId="0" fontId="21" fillId="0" borderId="236" applyNumberFormat="0" applyFill="0" applyAlignment="0" applyProtection="0"/>
    <xf numFmtId="0" fontId="6" fillId="4" borderId="229" applyNumberFormat="0" applyFont="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1" fillId="0" borderId="236"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17" fillId="2" borderId="233" applyNumberFormat="0" applyAlignment="0" applyProtection="0"/>
    <xf numFmtId="0" fontId="23" fillId="0" borderId="234" applyNumberFormat="0" applyFill="0" applyAlignment="0" applyProtection="0"/>
    <xf numFmtId="0" fontId="23" fillId="0" borderId="234"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21" fillId="0" borderId="236" applyNumberFormat="0" applyFill="0" applyAlignment="0" applyProtection="0"/>
    <xf numFmtId="0" fontId="40" fillId="0" borderId="0" applyNumberFormat="0" applyFill="0" applyBorder="0" applyAlignment="0" applyProtection="0"/>
  </cellStyleXfs>
  <cellXfs count="533">
    <xf numFmtId="0" fontId="0" fillId="0" borderId="0" xfId="0"/>
    <xf numFmtId="167" fontId="2" fillId="0" borderId="20" xfId="0" applyNumberFormat="1" applyFont="1" applyFill="1" applyBorder="1" applyAlignment="1">
      <alignment horizontal="center"/>
    </xf>
    <xf numFmtId="167" fontId="2" fillId="0" borderId="12" xfId="0" applyNumberFormat="1" applyFont="1" applyFill="1" applyBorder="1" applyAlignment="1">
      <alignment horizontal="center"/>
    </xf>
    <xf numFmtId="167" fontId="3" fillId="0" borderId="22" xfId="0" applyNumberFormat="1" applyFont="1" applyFill="1" applyBorder="1" applyAlignment="1">
      <alignment horizontal="center"/>
    </xf>
    <xf numFmtId="167" fontId="3" fillId="0" borderId="25" xfId="0" applyNumberFormat="1" applyFont="1" applyFill="1" applyBorder="1" applyAlignment="1">
      <alignment horizontal="center"/>
    </xf>
    <xf numFmtId="167" fontId="3" fillId="0" borderId="11" xfId="0" applyNumberFormat="1" applyFont="1" applyFill="1" applyBorder="1" applyAlignment="1">
      <alignment horizontal="center"/>
    </xf>
    <xf numFmtId="0" fontId="0" fillId="17" borderId="0" xfId="0" applyNumberFormat="1" applyFont="1" applyFill="1" applyBorder="1" applyAlignment="1" applyProtection="1"/>
    <xf numFmtId="3" fontId="25" fillId="0" borderId="1" xfId="23" applyNumberFormat="1" applyFont="1" applyFill="1" applyBorder="1"/>
    <xf numFmtId="0" fontId="2" fillId="0" borderId="0" xfId="0" applyFont="1" applyFill="1" applyBorder="1" applyAlignment="1"/>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left" indent="1"/>
    </xf>
    <xf numFmtId="165" fontId="2" fillId="0" borderId="0" xfId="0" applyNumberFormat="1" applyFont="1" applyFill="1" applyBorder="1" applyAlignment="1">
      <alignment horizontal="center"/>
    </xf>
    <xf numFmtId="0" fontId="2" fillId="0" borderId="0" xfId="0" applyFont="1" applyBorder="1" applyAlignment="1">
      <alignment horizontal="left" indent="1"/>
    </xf>
    <xf numFmtId="0" fontId="2" fillId="0" borderId="0" xfId="0" applyFont="1" applyFill="1" applyBorder="1"/>
    <xf numFmtId="0" fontId="2" fillId="0" borderId="13" xfId="0" applyFont="1" applyFill="1" applyBorder="1" applyAlignment="1">
      <alignment horizontal="left" indent="1"/>
    </xf>
    <xf numFmtId="165" fontId="2" fillId="0" borderId="13"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16" xfId="0" applyFont="1" applyFill="1" applyBorder="1" applyAlignment="1">
      <alignment horizontal="left"/>
    </xf>
    <xf numFmtId="0" fontId="2" fillId="0" borderId="17" xfId="0" applyFont="1" applyBorder="1" applyAlignment="1">
      <alignment horizontal="left" indent="1"/>
    </xf>
    <xf numFmtId="0" fontId="4" fillId="0" borderId="18" xfId="0" applyNumberFormat="1" applyFont="1" applyBorder="1" applyAlignment="1">
      <alignment horizontal="left" vertical="center" wrapText="1"/>
    </xf>
    <xf numFmtId="0" fontId="4" fillId="0" borderId="18" xfId="0" applyNumberFormat="1" applyFont="1" applyBorder="1" applyAlignment="1">
      <alignment horizontal="center" vertical="center" wrapText="1"/>
    </xf>
    <xf numFmtId="0" fontId="2" fillId="0" borderId="16" xfId="0" applyFont="1" applyFill="1" applyBorder="1" applyAlignment="1">
      <alignment horizontal="center"/>
    </xf>
    <xf numFmtId="0" fontId="2" fillId="0" borderId="16" xfId="0" applyFont="1" applyBorder="1" applyAlignment="1">
      <alignment horizontal="center"/>
    </xf>
    <xf numFmtId="165" fontId="2" fillId="0" borderId="0" xfId="1" applyNumberFormat="1" applyFont="1" applyFill="1" applyBorder="1" applyAlignment="1">
      <alignment horizontal="center"/>
    </xf>
    <xf numFmtId="0" fontId="25" fillId="0" borderId="1" xfId="23" applyFont="1" applyFill="1" applyBorder="1"/>
    <xf numFmtId="3" fontId="25" fillId="0" borderId="1" xfId="23" applyNumberFormat="1" applyFont="1" applyFill="1" applyBorder="1" applyAlignment="1">
      <alignment vertical="top" wrapText="1"/>
    </xf>
    <xf numFmtId="0" fontId="25" fillId="0" borderId="1" xfId="23" applyFont="1" applyFill="1" applyBorder="1" applyAlignment="1">
      <alignment horizontal="center"/>
    </xf>
    <xf numFmtId="1" fontId="25" fillId="0" borderId="1" xfId="23" applyNumberFormat="1" applyFont="1" applyFill="1" applyBorder="1" applyAlignment="1">
      <alignment horizontal="center" vertical="top" wrapText="1"/>
    </xf>
    <xf numFmtId="167" fontId="2" fillId="0" borderId="21" xfId="0" applyNumberFormat="1" applyFont="1" applyFill="1" applyBorder="1" applyAlignment="1">
      <alignment horizontal="center"/>
    </xf>
    <xf numFmtId="0" fontId="4" fillId="0" borderId="0" xfId="0" applyFont="1" applyAlignment="1">
      <alignment horizontal="left" vertical="center"/>
    </xf>
    <xf numFmtId="167" fontId="3" fillId="0" borderId="23" xfId="0" applyNumberFormat="1"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2" fillId="0" borderId="14" xfId="0" applyFont="1" applyFill="1" applyBorder="1"/>
    <xf numFmtId="0" fontId="2" fillId="0" borderId="16" xfId="0" applyFont="1" applyFill="1" applyBorder="1" applyAlignment="1">
      <alignment horizontal="left"/>
    </xf>
    <xf numFmtId="0" fontId="2" fillId="0" borderId="14" xfId="0" applyFont="1" applyFill="1" applyBorder="1" applyAlignment="1">
      <alignment horizontal="center" vertical="center" wrapText="1"/>
    </xf>
    <xf numFmtId="0" fontId="2" fillId="0" borderId="15" xfId="0" applyFont="1" applyFill="1" applyBorder="1" applyAlignment="1">
      <alignment horizontal="left"/>
    </xf>
    <xf numFmtId="0" fontId="2" fillId="0" borderId="17" xfId="0" applyFont="1" applyFill="1" applyBorder="1"/>
    <xf numFmtId="0" fontId="3" fillId="0" borderId="17" xfId="0" applyFont="1" applyFill="1" applyBorder="1" applyAlignment="1">
      <alignment horizontal="left"/>
    </xf>
    <xf numFmtId="0" fontId="2" fillId="0" borderId="27" xfId="0" applyFont="1" applyFill="1" applyBorder="1" applyAlignment="1">
      <alignment horizontal="left"/>
    </xf>
    <xf numFmtId="0" fontId="3" fillId="0" borderId="27" xfId="0" applyFont="1" applyFill="1" applyBorder="1" applyAlignment="1">
      <alignment horizontal="left"/>
    </xf>
    <xf numFmtId="0" fontId="3" fillId="0" borderId="18" xfId="0" applyFont="1" applyFill="1" applyBorder="1"/>
    <xf numFmtId="0" fontId="2" fillId="0" borderId="19"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xf>
    <xf numFmtId="166" fontId="2" fillId="0" borderId="15" xfId="1"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12" xfId="0" applyNumberFormat="1" applyFont="1" applyFill="1" applyBorder="1" applyAlignment="1">
      <alignment horizontal="center"/>
    </xf>
    <xf numFmtId="3" fontId="3" fillId="0" borderId="22"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23" xfId="0" applyNumberFormat="1" applyFont="1" applyFill="1" applyBorder="1" applyAlignment="1">
      <alignment horizontal="center"/>
    </xf>
    <xf numFmtId="0" fontId="2" fillId="0" borderId="18" xfId="0" applyFont="1" applyFill="1" applyBorder="1" applyAlignment="1">
      <alignment horizontal="left"/>
    </xf>
    <xf numFmtId="3" fontId="3" fillId="0" borderId="25" xfId="0" applyNumberFormat="1" applyFont="1" applyFill="1" applyBorder="1" applyAlignment="1">
      <alignment horizontal="center"/>
    </xf>
    <xf numFmtId="1" fontId="2" fillId="0" borderId="0" xfId="1" applyNumberFormat="1" applyFont="1" applyBorder="1" applyAlignment="1">
      <alignment horizontal="center"/>
    </xf>
    <xf numFmtId="1" fontId="2" fillId="0" borderId="17" xfId="1" applyNumberFormat="1" applyFont="1" applyBorder="1" applyAlignment="1">
      <alignment horizontal="center"/>
    </xf>
    <xf numFmtId="0" fontId="25" fillId="0" borderId="28" xfId="23" quotePrefix="1" applyFont="1" applyFill="1" applyBorder="1" applyAlignment="1">
      <alignment horizontal="center" vertical="top" wrapText="1"/>
    </xf>
    <xf numFmtId="1" fontId="29" fillId="0" borderId="28" xfId="23" applyNumberFormat="1" applyFont="1" applyFill="1" applyBorder="1"/>
    <xf numFmtId="3" fontId="29" fillId="0" borderId="28" xfId="23" applyNumberFormat="1" applyFont="1" applyFill="1" applyBorder="1"/>
    <xf numFmtId="0" fontId="29" fillId="0" borderId="28" xfId="23" applyFont="1" applyFill="1" applyBorder="1"/>
    <xf numFmtId="1" fontId="25" fillId="0" borderId="28" xfId="23" applyNumberFormat="1" applyFont="1" applyFill="1" applyBorder="1"/>
    <xf numFmtId="3" fontId="25" fillId="0" borderId="28" xfId="23" applyNumberFormat="1" applyFont="1" applyFill="1" applyBorder="1" applyAlignment="1">
      <alignment vertical="top" wrapText="1"/>
    </xf>
    <xf numFmtId="0" fontId="25" fillId="0" borderId="28" xfId="23" applyFont="1" applyFill="1" applyBorder="1" applyAlignment="1">
      <alignment horizontal="center" vertical="top" wrapText="1"/>
    </xf>
    <xf numFmtId="0" fontId="25" fillId="0" borderId="28" xfId="23" applyFont="1" applyFill="1" applyBorder="1"/>
    <xf numFmtId="0" fontId="0" fillId="0" borderId="0" xfId="0"/>
    <xf numFmtId="0" fontId="25" fillId="0" borderId="0" xfId="23" applyFont="1" applyFill="1"/>
    <xf numFmtId="0" fontId="0" fillId="0" borderId="0" xfId="0"/>
    <xf numFmtId="3" fontId="5" fillId="0" borderId="0" xfId="50" applyNumberFormat="1" applyFont="1" applyFill="1" applyBorder="1" applyAlignment="1">
      <alignment horizontal="center"/>
    </xf>
    <xf numFmtId="0" fontId="5" fillId="0" borderId="0" xfId="50" applyFont="1" applyFill="1" applyBorder="1" applyAlignment="1">
      <alignment horizontal="center"/>
    </xf>
    <xf numFmtId="0" fontId="5" fillId="22" borderId="0" xfId="50" applyFont="1" applyFill="1" applyBorder="1" applyAlignment="1">
      <alignment horizontal="right"/>
    </xf>
    <xf numFmtId="0" fontId="5" fillId="22" borderId="0" xfId="50" applyFont="1" applyFill="1" applyBorder="1" applyAlignment="1">
      <alignment horizontal="left"/>
    </xf>
    <xf numFmtId="0" fontId="5" fillId="0" borderId="0" xfId="50" applyFont="1" applyFill="1" applyAlignment="1">
      <alignment horizontal="left"/>
    </xf>
    <xf numFmtId="0" fontId="5" fillId="0" borderId="0" xfId="50" applyFont="1" applyBorder="1"/>
    <xf numFmtId="0" fontId="30" fillId="0" borderId="0" xfId="50" applyFont="1" applyFill="1" applyBorder="1" applyAlignment="1">
      <alignment horizontal="center"/>
    </xf>
    <xf numFmtId="0" fontId="30" fillId="0" borderId="0" xfId="50" applyFont="1" applyFill="1" applyBorder="1" applyAlignment="1">
      <alignment horizontal="center" vertical="center" wrapText="1"/>
    </xf>
    <xf numFmtId="3" fontId="30" fillId="19" borderId="0" xfId="50" applyNumberFormat="1" applyFont="1" applyFill="1" applyBorder="1" applyAlignment="1">
      <alignment horizontal="center"/>
    </xf>
    <xf numFmtId="3" fontId="30" fillId="20" borderId="0" xfId="50" applyNumberFormat="1" applyFont="1" applyFill="1" applyBorder="1" applyAlignment="1">
      <alignment horizontal="center"/>
    </xf>
    <xf numFmtId="3" fontId="30" fillId="18" borderId="0" xfId="50" applyNumberFormat="1" applyFont="1" applyFill="1" applyBorder="1" applyAlignment="1">
      <alignment horizontal="center"/>
    </xf>
    <xf numFmtId="3" fontId="30" fillId="0" borderId="0" xfId="50" applyNumberFormat="1" applyFont="1" applyFill="1" applyBorder="1" applyAlignment="1">
      <alignment horizontal="center"/>
    </xf>
    <xf numFmtId="3" fontId="5" fillId="18" borderId="0" xfId="50" applyNumberFormat="1" applyFont="1" applyFill="1" applyBorder="1" applyAlignment="1">
      <alignment vertical="center" wrapText="1"/>
    </xf>
    <xf numFmtId="3" fontId="5" fillId="19" borderId="0" xfId="50" applyNumberFormat="1" applyFont="1" applyFill="1" applyBorder="1" applyAlignment="1">
      <alignment vertical="center" wrapText="1"/>
    </xf>
    <xf numFmtId="3" fontId="5" fillId="20" borderId="0" xfId="50" applyNumberFormat="1" applyFont="1" applyFill="1" applyBorder="1" applyAlignment="1">
      <alignment vertical="center" wrapText="1"/>
    </xf>
    <xf numFmtId="165" fontId="25" fillId="0" borderId="30" xfId="23" applyNumberFormat="1" applyFont="1" applyFill="1" applyBorder="1" applyAlignment="1">
      <alignment horizontal="center"/>
    </xf>
    <xf numFmtId="0" fontId="25" fillId="0" borderId="30" xfId="23" applyFont="1" applyFill="1" applyBorder="1"/>
    <xf numFmtId="0" fontId="32" fillId="0" borderId="65" xfId="0" applyFont="1" applyBorder="1" applyAlignment="1">
      <alignment vertical="center"/>
    </xf>
    <xf numFmtId="165" fontId="32" fillId="0" borderId="65" xfId="0" applyNumberFormat="1" applyFont="1" applyBorder="1" applyAlignment="1">
      <alignment horizontal="center" vertical="center"/>
    </xf>
    <xf numFmtId="0" fontId="31" fillId="0" borderId="15" xfId="0" applyFont="1" applyBorder="1" applyAlignment="1">
      <alignment horizontal="center" vertical="center" wrapText="1"/>
    </xf>
    <xf numFmtId="3" fontId="32" fillId="0" borderId="59" xfId="0" applyNumberFormat="1" applyFont="1" applyBorder="1" applyAlignment="1">
      <alignment horizontal="center" vertical="center"/>
    </xf>
    <xf numFmtId="0" fontId="31" fillId="0" borderId="44" xfId="0" applyFont="1" applyBorder="1" applyAlignment="1">
      <alignment horizontal="center" vertical="center"/>
    </xf>
    <xf numFmtId="165" fontId="2" fillId="0" borderId="58" xfId="0" applyNumberFormat="1" applyFont="1" applyBorder="1" applyAlignment="1">
      <alignment horizontal="center" vertical="center"/>
    </xf>
    <xf numFmtId="0" fontId="31" fillId="0" borderId="46" xfId="0" applyFont="1" applyBorder="1" applyAlignment="1">
      <alignment vertical="center"/>
    </xf>
    <xf numFmtId="165" fontId="31" fillId="0" borderId="46" xfId="0" applyNumberFormat="1" applyFont="1" applyBorder="1" applyAlignment="1">
      <alignment horizontal="center" vertical="center"/>
    </xf>
    <xf numFmtId="0" fontId="31" fillId="0" borderId="31" xfId="0" applyFont="1" applyBorder="1" applyAlignment="1">
      <alignment vertical="center"/>
    </xf>
    <xf numFmtId="165" fontId="31" fillId="0" borderId="31" xfId="0" applyNumberFormat="1" applyFont="1" applyBorder="1" applyAlignment="1">
      <alignment horizontal="center" vertical="center"/>
    </xf>
    <xf numFmtId="0" fontId="31" fillId="0" borderId="47" xfId="0" applyFont="1" applyBorder="1" applyAlignment="1">
      <alignment vertical="center"/>
    </xf>
    <xf numFmtId="165" fontId="31" fillId="0" borderId="47" xfId="0" applyNumberFormat="1" applyFont="1" applyBorder="1" applyAlignment="1">
      <alignment horizontal="center" vertical="center"/>
    </xf>
    <xf numFmtId="0" fontId="31" fillId="0" borderId="44" xfId="0" applyFont="1" applyBorder="1" applyAlignment="1">
      <alignment horizontal="center" vertical="center" wrapText="1"/>
    </xf>
    <xf numFmtId="165" fontId="2" fillId="0" borderId="50" xfId="0" applyNumberFormat="1" applyFont="1" applyBorder="1" applyAlignment="1">
      <alignment horizontal="center" vertical="center"/>
    </xf>
    <xf numFmtId="0" fontId="31" fillId="26" borderId="46" xfId="0" applyFont="1" applyFill="1" applyBorder="1" applyAlignment="1">
      <alignment horizontal="center" vertical="center"/>
    </xf>
    <xf numFmtId="165" fontId="2" fillId="0" borderId="53" xfId="0" applyNumberFormat="1" applyFont="1" applyBorder="1" applyAlignment="1">
      <alignment horizontal="center" vertical="center"/>
    </xf>
    <xf numFmtId="165" fontId="31" fillId="26" borderId="31" xfId="0" applyNumberFormat="1" applyFont="1" applyFill="1" applyBorder="1" applyAlignment="1">
      <alignment horizontal="center" vertical="center"/>
    </xf>
    <xf numFmtId="165" fontId="2" fillId="0" borderId="56" xfId="0" applyNumberFormat="1" applyFont="1" applyBorder="1" applyAlignment="1">
      <alignment horizontal="center" vertical="center"/>
    </xf>
    <xf numFmtId="165" fontId="31" fillId="26" borderId="47" xfId="0" applyNumberFormat="1" applyFont="1" applyFill="1" applyBorder="1" applyAlignment="1">
      <alignment horizontal="center" vertical="center"/>
    </xf>
    <xf numFmtId="3" fontId="0" fillId="0" borderId="0" xfId="0" applyNumberFormat="1"/>
    <xf numFmtId="0" fontId="26" fillId="0" borderId="0" xfId="0" applyFont="1"/>
    <xf numFmtId="165" fontId="25" fillId="0" borderId="30" xfId="23" applyNumberFormat="1" applyFont="1" applyFill="1" applyBorder="1"/>
    <xf numFmtId="3" fontId="31" fillId="0" borderId="49" xfId="0" applyNumberFormat="1" applyFont="1" applyBorder="1" applyAlignment="1">
      <alignment horizontal="center" vertical="center"/>
    </xf>
    <xf numFmtId="3" fontId="31" fillId="0" borderId="52" xfId="0" applyNumberFormat="1" applyFont="1" applyBorder="1" applyAlignment="1">
      <alignment horizontal="center" vertical="center"/>
    </xf>
    <xf numFmtId="3" fontId="31" fillId="0" borderId="55" xfId="0" applyNumberFormat="1" applyFont="1" applyBorder="1" applyAlignment="1">
      <alignment horizontal="center" vertical="center"/>
    </xf>
    <xf numFmtId="3" fontId="30" fillId="18" borderId="0" xfId="50" applyNumberFormat="1" applyFont="1" applyFill="1" applyBorder="1" applyAlignment="1">
      <alignment vertical="center" wrapText="1"/>
    </xf>
    <xf numFmtId="3" fontId="30" fillId="19" borderId="0" xfId="50" applyNumberFormat="1" applyFont="1" applyFill="1" applyBorder="1" applyAlignment="1">
      <alignment vertical="center" wrapText="1"/>
    </xf>
    <xf numFmtId="3" fontId="30" fillId="20" borderId="0" xfId="50" applyNumberFormat="1" applyFont="1" applyFill="1" applyBorder="1" applyAlignment="1">
      <alignment vertical="center" wrapText="1"/>
    </xf>
    <xf numFmtId="168" fontId="31" fillId="0" borderId="52" xfId="59" applyNumberFormat="1" applyFont="1" applyBorder="1" applyAlignment="1">
      <alignment horizontal="center" vertical="center"/>
    </xf>
    <xf numFmtId="168" fontId="31" fillId="0" borderId="93" xfId="59" applyNumberFormat="1" applyFont="1" applyBorder="1" applyAlignment="1">
      <alignment horizontal="center" vertical="center"/>
    </xf>
    <xf numFmtId="168" fontId="31" fillId="0" borderId="95" xfId="59" applyNumberFormat="1" applyFont="1" applyBorder="1" applyAlignment="1">
      <alignment horizontal="center" vertical="center"/>
    </xf>
    <xf numFmtId="18" fontId="0" fillId="0" borderId="0" xfId="0" applyNumberFormat="1"/>
    <xf numFmtId="0" fontId="0" fillId="0" borderId="0" xfId="0"/>
    <xf numFmtId="165" fontId="31" fillId="0" borderId="52" xfId="0" applyNumberFormat="1" applyFont="1" applyBorder="1" applyAlignment="1">
      <alignment horizontal="center" vertical="center"/>
    </xf>
    <xf numFmtId="0" fontId="32" fillId="0" borderId="99" xfId="0" applyFont="1" applyBorder="1" applyAlignment="1">
      <alignment vertical="center"/>
    </xf>
    <xf numFmtId="0" fontId="31" fillId="0" borderId="28" xfId="0" applyFont="1" applyBorder="1" applyAlignment="1">
      <alignment horizontal="center" vertical="center" wrapText="1"/>
    </xf>
    <xf numFmtId="0" fontId="4" fillId="0" borderId="0" xfId="0" applyFont="1" applyBorder="1" applyAlignment="1">
      <alignment horizontal="left" vertical="center"/>
    </xf>
    <xf numFmtId="0" fontId="32" fillId="0" borderId="92" xfId="0" applyFont="1" applyBorder="1" applyAlignment="1">
      <alignment vertical="center"/>
    </xf>
    <xf numFmtId="0" fontId="31" fillId="0" borderId="93" xfId="0" applyFont="1" applyBorder="1" applyAlignment="1">
      <alignment horizontal="center" vertical="center"/>
    </xf>
    <xf numFmtId="0" fontId="31" fillId="0" borderId="94" xfId="0" applyFont="1" applyBorder="1" applyAlignment="1">
      <alignment horizontal="left" vertical="center" indent="1"/>
    </xf>
    <xf numFmtId="165" fontId="31" fillId="0" borderId="95" xfId="0" applyNumberFormat="1" applyFont="1" applyBorder="1" applyAlignment="1">
      <alignment horizontal="center" vertical="center"/>
    </xf>
    <xf numFmtId="0" fontId="31" fillId="0" borderId="96" xfId="0" applyFont="1" applyBorder="1" applyAlignment="1">
      <alignment horizontal="left" vertical="center" indent="1"/>
    </xf>
    <xf numFmtId="0" fontId="32" fillId="0" borderId="48" xfId="0" applyFont="1" applyBorder="1" applyAlignment="1">
      <alignment vertical="center"/>
    </xf>
    <xf numFmtId="0" fontId="31" fillId="0" borderId="51" xfId="0" applyFont="1" applyBorder="1" applyAlignment="1">
      <alignment horizontal="left" vertical="center" indent="1"/>
    </xf>
    <xf numFmtId="0" fontId="31" fillId="0" borderId="54" xfId="0" applyFont="1" applyBorder="1" applyAlignment="1">
      <alignment horizontal="left" vertical="center" indent="1"/>
    </xf>
    <xf numFmtId="168" fontId="2" fillId="0" borderId="78" xfId="59" applyNumberFormat="1" applyFont="1" applyFill="1" applyBorder="1" applyAlignment="1">
      <alignment vertical="center"/>
    </xf>
    <xf numFmtId="168" fontId="2" fillId="0" borderId="80" xfId="59" applyNumberFormat="1" applyFont="1" applyFill="1" applyBorder="1" applyAlignment="1">
      <alignment horizontal="center" vertical="center"/>
    </xf>
    <xf numFmtId="168" fontId="2" fillId="0" borderId="82" xfId="59" applyNumberFormat="1" applyFont="1" applyFill="1" applyBorder="1" applyAlignment="1">
      <alignment horizontal="center" vertical="center"/>
    </xf>
    <xf numFmtId="168" fontId="3" fillId="0" borderId="76" xfId="59" applyNumberFormat="1" applyFont="1" applyFill="1" applyBorder="1" applyAlignment="1">
      <alignment horizontal="center" vertical="center"/>
    </xf>
    <xf numFmtId="168" fontId="7" fillId="0" borderId="76" xfId="59" applyNumberFormat="1" applyFont="1" applyFill="1" applyBorder="1" applyAlignment="1">
      <alignment horizontal="center" vertical="center"/>
    </xf>
    <xf numFmtId="168" fontId="7" fillId="0" borderId="84" xfId="59" applyNumberFormat="1" applyFont="1" applyFill="1" applyBorder="1" applyAlignment="1">
      <alignment horizontal="center" vertical="center"/>
    </xf>
    <xf numFmtId="168" fontId="2" fillId="0" borderId="86" xfId="59" applyNumberFormat="1" applyFont="1" applyFill="1" applyBorder="1" applyAlignment="1">
      <alignment vertical="center"/>
    </xf>
    <xf numFmtId="168" fontId="7" fillId="0" borderId="88" xfId="59" applyNumberFormat="1" applyFont="1" applyFill="1" applyBorder="1" applyAlignment="1">
      <alignment horizontal="center" vertical="center"/>
    </xf>
    <xf numFmtId="168" fontId="7" fillId="0" borderId="90" xfId="59" applyNumberFormat="1" applyFont="1" applyFill="1" applyBorder="1" applyAlignment="1">
      <alignment horizontal="center" vertical="center"/>
    </xf>
    <xf numFmtId="168" fontId="33" fillId="0" borderId="49" xfId="59" applyNumberFormat="1" applyFont="1" applyBorder="1" applyAlignment="1">
      <alignment vertical="center"/>
    </xf>
    <xf numFmtId="168" fontId="31" fillId="0" borderId="73" xfId="59" applyNumberFormat="1" applyFont="1" applyBorder="1" applyAlignment="1">
      <alignment horizontal="center" vertical="center"/>
    </xf>
    <xf numFmtId="165" fontId="31" fillId="0" borderId="52" xfId="0" applyNumberFormat="1" applyFont="1" applyBorder="1" applyAlignment="1">
      <alignment horizontal="center" vertical="center"/>
    </xf>
    <xf numFmtId="165" fontId="31" fillId="0" borderId="55" xfId="0" applyNumberFormat="1" applyFont="1" applyBorder="1" applyAlignment="1">
      <alignment horizontal="center" vertical="center"/>
    </xf>
    <xf numFmtId="0" fontId="32" fillId="0" borderId="46" xfId="0" applyFont="1" applyBorder="1" applyAlignment="1">
      <alignment vertical="center"/>
    </xf>
    <xf numFmtId="0" fontId="31" fillId="0" borderId="31" xfId="0" applyFont="1" applyBorder="1" applyAlignment="1">
      <alignment horizontal="left" vertical="center" indent="1"/>
    </xf>
    <xf numFmtId="0" fontId="31" fillId="0" borderId="47" xfId="0" applyFont="1" applyBorder="1" applyAlignment="1">
      <alignment horizontal="left" vertical="center" indent="1"/>
    </xf>
    <xf numFmtId="0" fontId="33" fillId="0" borderId="49" xfId="0" applyFont="1" applyBorder="1" applyAlignment="1">
      <alignment vertical="center"/>
    </xf>
    <xf numFmtId="0" fontId="31" fillId="0" borderId="28"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70" xfId="0" applyFont="1" applyBorder="1" applyAlignment="1">
      <alignment vertical="center"/>
    </xf>
    <xf numFmtId="0" fontId="31" fillId="0" borderId="73" xfId="0" applyFont="1" applyBorder="1" applyAlignment="1">
      <alignment horizontal="center" vertical="center"/>
    </xf>
    <xf numFmtId="3" fontId="2" fillId="0" borderId="50"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3" fontId="2" fillId="0" borderId="72" xfId="0" applyNumberFormat="1" applyFont="1" applyFill="1" applyBorder="1" applyAlignment="1">
      <alignment horizontal="center" vertical="center"/>
    </xf>
    <xf numFmtId="3" fontId="3" fillId="0" borderId="44" xfId="0" applyNumberFormat="1" applyFont="1" applyFill="1" applyBorder="1" applyAlignment="1">
      <alignment horizontal="center" vertical="center"/>
    </xf>
    <xf numFmtId="0" fontId="2" fillId="0" borderId="49" xfId="0" applyFont="1" applyFill="1" applyBorder="1" applyAlignment="1">
      <alignment vertical="center"/>
    </xf>
    <xf numFmtId="0" fontId="2" fillId="0" borderId="52" xfId="0" applyFont="1" applyFill="1" applyBorder="1" applyAlignment="1">
      <alignment vertical="center"/>
    </xf>
    <xf numFmtId="0" fontId="2" fillId="0" borderId="71" xfId="0" applyFont="1" applyFill="1" applyBorder="1" applyAlignment="1">
      <alignment vertical="center"/>
    </xf>
    <xf numFmtId="0" fontId="7" fillId="0" borderId="42" xfId="0" applyFont="1" applyFill="1" applyBorder="1" applyAlignment="1">
      <alignment vertical="center" wrapText="1"/>
    </xf>
    <xf numFmtId="0" fontId="2" fillId="0" borderId="73" xfId="0" applyFont="1" applyFill="1" applyBorder="1" applyAlignment="1">
      <alignment vertical="center"/>
    </xf>
    <xf numFmtId="0" fontId="7" fillId="0" borderId="111" xfId="0" applyFont="1" applyFill="1" applyBorder="1" applyAlignment="1">
      <alignment vertical="center" wrapText="1"/>
    </xf>
    <xf numFmtId="3" fontId="7" fillId="0" borderId="35" xfId="0" applyNumberFormat="1" applyFont="1" applyFill="1" applyBorder="1" applyAlignment="1">
      <alignment horizontal="center" vertical="center"/>
    </xf>
    <xf numFmtId="3" fontId="2" fillId="0" borderId="74" xfId="0" applyNumberFormat="1" applyFont="1" applyFill="1" applyBorder="1" applyAlignment="1">
      <alignment horizontal="center" vertical="center"/>
    </xf>
    <xf numFmtId="3" fontId="7" fillId="0" borderId="110" xfId="0" applyNumberFormat="1" applyFont="1" applyFill="1" applyBorder="1" applyAlignment="1">
      <alignment horizontal="center" vertical="center"/>
    </xf>
    <xf numFmtId="0" fontId="3" fillId="0" borderId="28" xfId="0" applyFont="1" applyFill="1" applyBorder="1" applyAlignment="1">
      <alignment vertical="center"/>
    </xf>
    <xf numFmtId="0" fontId="7" fillId="0" borderId="28" xfId="0" applyFont="1" applyFill="1" applyBorder="1" applyAlignment="1">
      <alignment vertical="center" wrapText="1"/>
    </xf>
    <xf numFmtId="3" fontId="7" fillId="0" borderId="44" xfId="0" applyNumberFormat="1" applyFont="1" applyFill="1" applyBorder="1" applyAlignment="1">
      <alignment horizontal="center" vertical="center"/>
    </xf>
    <xf numFmtId="0" fontId="7" fillId="0" borderId="41" xfId="0" applyFont="1" applyFill="1" applyBorder="1" applyAlignment="1">
      <alignment vertical="center" wrapText="1"/>
    </xf>
    <xf numFmtId="3" fontId="7" fillId="0" borderId="34" xfId="0" applyNumberFormat="1" applyFont="1" applyFill="1" applyBorder="1" applyAlignment="1">
      <alignment horizontal="center" vertical="center"/>
    </xf>
    <xf numFmtId="165" fontId="2" fillId="0" borderId="79" xfId="0" applyNumberFormat="1" applyFont="1" applyFill="1" applyBorder="1" applyAlignment="1">
      <alignment horizontal="center" vertical="center"/>
    </xf>
    <xf numFmtId="165" fontId="2" fillId="0" borderId="81" xfId="0" applyNumberFormat="1" applyFont="1" applyFill="1" applyBorder="1" applyAlignment="1">
      <alignment horizontal="center" vertical="center"/>
    </xf>
    <xf numFmtId="165" fontId="2" fillId="0" borderId="83" xfId="0" applyNumberFormat="1" applyFont="1" applyFill="1" applyBorder="1" applyAlignment="1">
      <alignment horizontal="center" vertical="center"/>
    </xf>
    <xf numFmtId="165" fontId="3" fillId="0" borderId="76" xfId="0" applyNumberFormat="1" applyFont="1" applyFill="1" applyBorder="1" applyAlignment="1">
      <alignment horizontal="center" vertical="center"/>
    </xf>
    <xf numFmtId="165" fontId="3" fillId="0" borderId="77" xfId="0" applyNumberFormat="1" applyFont="1" applyFill="1" applyBorder="1" applyAlignment="1">
      <alignment horizontal="center" vertical="center"/>
    </xf>
    <xf numFmtId="165" fontId="7" fillId="0" borderId="76" xfId="0" applyNumberFormat="1" applyFont="1" applyFill="1" applyBorder="1" applyAlignment="1">
      <alignment horizontal="center" vertical="center"/>
    </xf>
    <xf numFmtId="165" fontId="7" fillId="0" borderId="77" xfId="0" applyNumberFormat="1" applyFont="1" applyFill="1" applyBorder="1" applyAlignment="1">
      <alignment horizontal="center" vertical="center"/>
    </xf>
    <xf numFmtId="165" fontId="7" fillId="0" borderId="84" xfId="0" applyNumberFormat="1" applyFont="1" applyFill="1" applyBorder="1" applyAlignment="1">
      <alignment horizontal="center" vertical="center"/>
    </xf>
    <xf numFmtId="165" fontId="7" fillId="0" borderId="85" xfId="0" applyNumberFormat="1" applyFont="1" applyFill="1" applyBorder="1" applyAlignment="1">
      <alignment horizontal="center" vertical="center"/>
    </xf>
    <xf numFmtId="165" fontId="2" fillId="0" borderId="87" xfId="0" applyNumberFormat="1" applyFont="1" applyFill="1" applyBorder="1" applyAlignment="1">
      <alignment horizontal="center" vertical="center"/>
    </xf>
    <xf numFmtId="165" fontId="7" fillId="0" borderId="89" xfId="0" applyNumberFormat="1" applyFont="1" applyFill="1" applyBorder="1" applyAlignment="1">
      <alignment horizontal="center" vertical="center"/>
    </xf>
    <xf numFmtId="165" fontId="7" fillId="0" borderId="91" xfId="0" applyNumberFormat="1" applyFont="1" applyFill="1" applyBorder="1" applyAlignment="1">
      <alignment horizontal="center" vertical="center"/>
    </xf>
    <xf numFmtId="0" fontId="2" fillId="0" borderId="44"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2" fillId="0" borderId="45" xfId="0" applyFont="1" applyFill="1" applyBorder="1" applyAlignment="1">
      <alignment horizontal="center" vertical="center" textRotation="90" wrapText="1"/>
    </xf>
    <xf numFmtId="0" fontId="2" fillId="0" borderId="76" xfId="0" applyFont="1" applyFill="1" applyBorder="1" applyAlignment="1">
      <alignment horizontal="center" vertical="center" textRotation="90" wrapText="1"/>
    </xf>
    <xf numFmtId="0" fontId="2" fillId="0" borderId="77" xfId="0" applyFont="1" applyFill="1" applyBorder="1" applyAlignment="1">
      <alignment horizontal="center" vertical="center" textRotation="90" wrapText="1"/>
    </xf>
    <xf numFmtId="165" fontId="3" fillId="0" borderId="79" xfId="0" applyNumberFormat="1" applyFont="1" applyFill="1" applyBorder="1" applyAlignment="1">
      <alignment horizontal="center" vertical="center"/>
    </xf>
    <xf numFmtId="165" fontId="3" fillId="0" borderId="81" xfId="0" applyNumberFormat="1" applyFont="1" applyFill="1" applyBorder="1" applyAlignment="1">
      <alignment horizontal="center" vertical="center"/>
    </xf>
    <xf numFmtId="165" fontId="3" fillId="0" borderId="83" xfId="0" applyNumberFormat="1" applyFont="1" applyFill="1" applyBorder="1" applyAlignment="1">
      <alignment horizontal="center" vertical="center"/>
    </xf>
    <xf numFmtId="165" fontId="3" fillId="0" borderId="87" xfId="0" applyNumberFormat="1" applyFont="1" applyFill="1" applyBorder="1" applyAlignment="1">
      <alignment horizontal="center" vertical="center"/>
    </xf>
    <xf numFmtId="165" fontId="2" fillId="0" borderId="89" xfId="0" applyNumberFormat="1" applyFont="1" applyFill="1" applyBorder="1" applyAlignment="1">
      <alignment horizontal="center" vertical="center"/>
    </xf>
    <xf numFmtId="165" fontId="2" fillId="0" borderId="78" xfId="0" applyNumberFormat="1" applyFont="1" applyFill="1" applyBorder="1" applyAlignment="1">
      <alignment horizontal="center" vertical="center"/>
    </xf>
    <xf numFmtId="165" fontId="2" fillId="0" borderId="88" xfId="0" applyNumberFormat="1" applyFont="1" applyFill="1" applyBorder="1" applyAlignment="1">
      <alignment horizontal="center" vertical="center"/>
    </xf>
    <xf numFmtId="168" fontId="34" fillId="0" borderId="49" xfId="59" applyNumberFormat="1" applyFont="1" applyBorder="1" applyAlignment="1">
      <alignment horizontal="center" vertical="center"/>
    </xf>
    <xf numFmtId="168" fontId="34" fillId="0" borderId="52" xfId="59" applyNumberFormat="1" applyFont="1" applyBorder="1" applyAlignment="1">
      <alignment horizontal="center" vertical="center"/>
    </xf>
    <xf numFmtId="0" fontId="0" fillId="0" borderId="0" xfId="0"/>
    <xf numFmtId="0" fontId="33" fillId="0" borderId="49" xfId="0" applyFont="1" applyBorder="1" applyAlignment="1">
      <alignment vertical="center"/>
    </xf>
    <xf numFmtId="0" fontId="35" fillId="0" borderId="113" xfId="0" applyFont="1" applyBorder="1" applyAlignment="1">
      <alignment vertical="center"/>
    </xf>
    <xf numFmtId="0" fontId="4" fillId="0" borderId="0" xfId="0" applyFont="1" applyBorder="1" applyAlignment="1">
      <alignment horizontal="left" vertical="center" wrapText="1"/>
    </xf>
    <xf numFmtId="0" fontId="34" fillId="0" borderId="28" xfId="0" applyFont="1" applyBorder="1" applyAlignment="1">
      <alignment horizontal="center" vertical="center" wrapText="1"/>
    </xf>
    <xf numFmtId="0" fontId="34" fillId="0" borderId="44" xfId="0" applyFont="1" applyBorder="1" applyAlignment="1">
      <alignment horizontal="center" vertical="center" wrapText="1"/>
    </xf>
    <xf numFmtId="0" fontId="35" fillId="0" borderId="46" xfId="0" applyFont="1" applyBorder="1" applyAlignment="1">
      <alignment vertical="center"/>
    </xf>
    <xf numFmtId="0" fontId="34" fillId="0" borderId="49" xfId="0" applyFont="1" applyBorder="1" applyAlignment="1">
      <alignment horizontal="center" vertical="center"/>
    </xf>
    <xf numFmtId="0" fontId="34" fillId="0" borderId="46" xfId="0" applyFont="1" applyBorder="1" applyAlignment="1">
      <alignment horizontal="center" vertical="center"/>
    </xf>
    <xf numFmtId="0" fontId="34" fillId="0" borderId="31" xfId="0" applyFont="1" applyBorder="1" applyAlignment="1">
      <alignment horizontal="left" vertical="center" indent="1"/>
    </xf>
    <xf numFmtId="165" fontId="34" fillId="0" borderId="52" xfId="0" applyNumberFormat="1" applyFont="1" applyBorder="1" applyAlignment="1">
      <alignment horizontal="center" vertical="center"/>
    </xf>
    <xf numFmtId="0" fontId="34" fillId="0" borderId="47" xfId="0" applyFont="1" applyBorder="1" applyAlignment="1">
      <alignment horizontal="left" vertical="center" indent="1"/>
    </xf>
    <xf numFmtId="0" fontId="0" fillId="0" borderId="0" xfId="0"/>
    <xf numFmtId="0" fontId="2" fillId="0" borderId="0" xfId="0" applyFont="1" applyBorder="1"/>
    <xf numFmtId="0" fontId="2" fillId="0" borderId="17" xfId="0" applyFont="1" applyBorder="1"/>
    <xf numFmtId="0" fontId="3" fillId="0" borderId="16" xfId="0" applyFont="1" applyBorder="1"/>
    <xf numFmtId="0" fontId="3" fillId="0" borderId="105" xfId="0" applyFont="1" applyBorder="1"/>
    <xf numFmtId="0" fontId="2" fillId="0" borderId="50" xfId="0" applyFont="1" applyBorder="1" applyAlignment="1">
      <alignment vertical="center" wrapText="1"/>
    </xf>
    <xf numFmtId="0" fontId="2" fillId="0" borderId="53" xfId="0" applyFont="1" applyBorder="1" applyAlignment="1">
      <alignment vertical="center" wrapText="1"/>
    </xf>
    <xf numFmtId="0" fontId="2" fillId="0" borderId="72" xfId="0" applyFont="1" applyBorder="1" applyAlignment="1">
      <alignment vertical="center" wrapText="1"/>
    </xf>
    <xf numFmtId="0" fontId="3" fillId="0" borderId="44" xfId="0" applyFont="1" applyBorder="1" applyAlignment="1">
      <alignment vertical="center" wrapText="1"/>
    </xf>
    <xf numFmtId="3" fontId="2" fillId="0" borderId="50" xfId="0" applyNumberFormat="1" applyFont="1" applyBorder="1" applyAlignment="1">
      <alignment horizontal="center" vertical="center"/>
    </xf>
    <xf numFmtId="165" fontId="2" fillId="0" borderId="48" xfId="0" applyNumberFormat="1" applyFont="1" applyBorder="1" applyAlignment="1">
      <alignment horizontal="center" vertical="center"/>
    </xf>
    <xf numFmtId="3" fontId="2" fillId="0" borderId="53" xfId="0" applyNumberFormat="1" applyFont="1" applyBorder="1" applyAlignment="1">
      <alignment horizontal="center" vertical="center"/>
    </xf>
    <xf numFmtId="165" fontId="2" fillId="0" borderId="51" xfId="0" applyNumberFormat="1" applyFont="1" applyBorder="1" applyAlignment="1">
      <alignment horizontal="center" vertical="center"/>
    </xf>
    <xf numFmtId="3" fontId="2" fillId="0" borderId="72" xfId="0" applyNumberFormat="1" applyFont="1" applyBorder="1" applyAlignment="1">
      <alignment horizontal="center" vertical="center"/>
    </xf>
    <xf numFmtId="165" fontId="2" fillId="0" borderId="118" xfId="0" applyNumberFormat="1" applyFont="1" applyBorder="1" applyAlignment="1">
      <alignment horizontal="center" vertical="center"/>
    </xf>
    <xf numFmtId="3" fontId="3" fillId="0" borderId="44" xfId="0" applyNumberFormat="1" applyFont="1" applyBorder="1" applyAlignment="1">
      <alignment horizontal="center" vertical="center"/>
    </xf>
    <xf numFmtId="165" fontId="3" fillId="0" borderId="45" xfId="0" applyNumberFormat="1" applyFont="1" applyBorder="1" applyAlignment="1">
      <alignment horizontal="center" vertical="center"/>
    </xf>
    <xf numFmtId="0" fontId="31" fillId="0" borderId="110" xfId="0" applyFont="1" applyBorder="1" applyAlignment="1">
      <alignment horizontal="center" vertical="center" wrapText="1"/>
    </xf>
    <xf numFmtId="0" fontId="31" fillId="0" borderId="114" xfId="0" applyFont="1" applyBorder="1" applyAlignment="1">
      <alignment horizontal="center" vertical="center" wrapText="1"/>
    </xf>
    <xf numFmtId="9" fontId="0" fillId="0" borderId="0" xfId="1" applyFont="1"/>
    <xf numFmtId="166" fontId="0" fillId="0" borderId="0" xfId="1" applyNumberFormat="1" applyFont="1"/>
    <xf numFmtId="1" fontId="0" fillId="0" borderId="0" xfId="0" applyNumberFormat="1"/>
    <xf numFmtId="0" fontId="7" fillId="0" borderId="0" xfId="0" applyFont="1" applyFill="1" applyBorder="1" applyAlignment="1">
      <alignment horizontal="left" indent="1"/>
    </xf>
    <xf numFmtId="167" fontId="2" fillId="0" borderId="120" xfId="0" applyNumberFormat="1" applyFont="1" applyFill="1" applyBorder="1" applyAlignment="1">
      <alignment horizontal="center"/>
    </xf>
    <xf numFmtId="167" fontId="2" fillId="0" borderId="121" xfId="0" applyNumberFormat="1" applyFont="1" applyFill="1" applyBorder="1" applyAlignment="1">
      <alignment horizontal="center"/>
    </xf>
    <xf numFmtId="167" fontId="3" fillId="0" borderId="122" xfId="0" applyNumberFormat="1" applyFont="1" applyFill="1" applyBorder="1" applyAlignment="1">
      <alignment horizontal="center"/>
    </xf>
    <xf numFmtId="167" fontId="3" fillId="0" borderId="123" xfId="0" applyNumberFormat="1" applyFont="1" applyFill="1" applyBorder="1" applyAlignment="1">
      <alignment horizontal="center"/>
    </xf>
    <xf numFmtId="167" fontId="3" fillId="0" borderId="124" xfId="0" applyNumberFormat="1" applyFont="1" applyFill="1" applyBorder="1" applyAlignment="1">
      <alignment horizontal="center"/>
    </xf>
    <xf numFmtId="167" fontId="3" fillId="0" borderId="125" xfId="0" applyNumberFormat="1" applyFont="1" applyFill="1" applyBorder="1" applyAlignment="1">
      <alignment horizontal="center"/>
    </xf>
    <xf numFmtId="0" fontId="0" fillId="0" borderId="0" xfId="0" applyBorder="1"/>
    <xf numFmtId="0" fontId="2" fillId="0" borderId="126" xfId="0" applyFont="1" applyFill="1" applyBorder="1" applyAlignment="1">
      <alignment horizontal="center" vertical="center" textRotation="90" wrapText="1"/>
    </xf>
    <xf numFmtId="165" fontId="2" fillId="0" borderId="127" xfId="0" applyNumberFormat="1" applyFont="1" applyFill="1" applyBorder="1" applyAlignment="1">
      <alignment horizontal="center" vertical="center"/>
    </xf>
    <xf numFmtId="165" fontId="3" fillId="0" borderId="126" xfId="0" applyNumberFormat="1" applyFont="1" applyFill="1" applyBorder="1" applyAlignment="1">
      <alignment horizontal="center" vertical="center"/>
    </xf>
    <xf numFmtId="165" fontId="7" fillId="0" borderId="126" xfId="0" applyNumberFormat="1" applyFont="1" applyFill="1" applyBorder="1" applyAlignment="1">
      <alignment horizontal="center" vertical="center"/>
    </xf>
    <xf numFmtId="165" fontId="7" fillId="0" borderId="129" xfId="0" applyNumberFormat="1" applyFont="1" applyFill="1" applyBorder="1" applyAlignment="1">
      <alignment horizontal="center" vertical="center"/>
    </xf>
    <xf numFmtId="165" fontId="34" fillId="0" borderId="53" xfId="0" applyNumberFormat="1" applyFont="1" applyBorder="1" applyAlignment="1">
      <alignment horizontal="center" vertical="center"/>
    </xf>
    <xf numFmtId="0" fontId="34" fillId="0" borderId="50" xfId="0" applyFont="1" applyBorder="1" applyAlignment="1">
      <alignment horizontal="center" vertical="center"/>
    </xf>
    <xf numFmtId="0" fontId="33" fillId="0" borderId="50" xfId="0" applyFont="1" applyBorder="1" applyAlignment="1">
      <alignment vertical="center"/>
    </xf>
    <xf numFmtId="0" fontId="0" fillId="0" borderId="0" xfId="0" applyBorder="1"/>
    <xf numFmtId="0" fontId="32" fillId="0" borderId="139" xfId="0" applyFont="1" applyBorder="1" applyAlignment="1">
      <alignment horizontal="center" vertical="center"/>
    </xf>
    <xf numFmtId="0" fontId="32" fillId="0" borderId="44" xfId="0" applyFont="1" applyBorder="1" applyAlignment="1">
      <alignment horizontal="center" vertical="center" wrapText="1"/>
    </xf>
    <xf numFmtId="0" fontId="0" fillId="0" borderId="0" xfId="0" applyBorder="1"/>
    <xf numFmtId="165" fontId="32" fillId="0" borderId="53" xfId="0" applyNumberFormat="1" applyFont="1" applyBorder="1" applyAlignment="1">
      <alignment horizontal="center" vertical="center"/>
    </xf>
    <xf numFmtId="165" fontId="32" fillId="0" borderId="56" xfId="0" applyNumberFormat="1" applyFont="1" applyBorder="1" applyAlignment="1">
      <alignment horizontal="center" vertical="center"/>
    </xf>
    <xf numFmtId="0" fontId="32" fillId="0" borderId="74" xfId="0" applyFont="1" applyBorder="1" applyAlignment="1">
      <alignment horizontal="center" vertical="center"/>
    </xf>
    <xf numFmtId="0" fontId="36" fillId="0" borderId="50" xfId="0" applyFont="1" applyBorder="1" applyAlignment="1">
      <alignment vertical="center"/>
    </xf>
    <xf numFmtId="0" fontId="37" fillId="0" borderId="0" xfId="0" applyFont="1"/>
    <xf numFmtId="3" fontId="5" fillId="0" borderId="0" xfId="50" applyNumberFormat="1" applyFont="1" applyBorder="1"/>
    <xf numFmtId="165" fontId="0" fillId="0" borderId="0" xfId="0" applyNumberFormat="1"/>
    <xf numFmtId="165" fontId="32" fillId="0" borderId="243" xfId="0" applyNumberFormat="1" applyFont="1" applyBorder="1" applyAlignment="1">
      <alignment horizontal="center" vertical="center"/>
    </xf>
    <xf numFmtId="165" fontId="31" fillId="0" borderId="241" xfId="0" applyNumberFormat="1" applyFont="1" applyBorder="1" applyAlignment="1">
      <alignment horizontal="center" vertical="center"/>
    </xf>
    <xf numFmtId="165" fontId="31" fillId="0" borderId="240" xfId="0" applyNumberFormat="1" applyFont="1" applyBorder="1" applyAlignment="1">
      <alignment horizontal="center" vertical="center"/>
    </xf>
    <xf numFmtId="0" fontId="33" fillId="0" borderId="242" xfId="0" applyFont="1" applyBorder="1"/>
    <xf numFmtId="0" fontId="32" fillId="0" borderId="242" xfId="0" applyFont="1" applyBorder="1" applyAlignment="1">
      <alignment horizontal="center" vertical="center"/>
    </xf>
    <xf numFmtId="165" fontId="32" fillId="0" borderId="241" xfId="0" applyNumberFormat="1" applyFont="1" applyBorder="1" applyAlignment="1">
      <alignment horizontal="center" vertical="center"/>
    </xf>
    <xf numFmtId="165" fontId="32" fillId="0" borderId="240" xfId="0" applyNumberFormat="1" applyFont="1" applyBorder="1" applyAlignment="1">
      <alignment horizontal="center" vertical="center"/>
    </xf>
    <xf numFmtId="165" fontId="32" fillId="0" borderId="239" xfId="0" applyNumberFormat="1" applyFont="1" applyBorder="1" applyAlignment="1">
      <alignment horizontal="center" vertical="center"/>
    </xf>
    <xf numFmtId="168" fontId="32" fillId="0" borderId="239" xfId="59" applyNumberFormat="1" applyFont="1" applyBorder="1" applyAlignment="1">
      <alignment horizontal="center" vertical="center"/>
    </xf>
    <xf numFmtId="0" fontId="33" fillId="0" borderId="238" xfId="0" applyFont="1" applyBorder="1"/>
    <xf numFmtId="168" fontId="31" fillId="0" borderId="238" xfId="59" applyNumberFormat="1" applyFont="1" applyBorder="1" applyAlignment="1">
      <alignment horizontal="center" vertical="center"/>
    </xf>
    <xf numFmtId="168" fontId="31" fillId="0" borderId="237" xfId="59" applyNumberFormat="1" applyFont="1" applyBorder="1" applyAlignment="1">
      <alignment horizontal="center" vertical="center"/>
    </xf>
    <xf numFmtId="165" fontId="31" fillId="0" borderId="237" xfId="0" applyNumberFormat="1" applyFont="1" applyBorder="1" applyAlignment="1">
      <alignment horizontal="center" vertical="center"/>
    </xf>
    <xf numFmtId="0" fontId="31" fillId="0" borderId="238" xfId="0" applyFont="1" applyBorder="1" applyAlignment="1">
      <alignment horizontal="center" vertical="center"/>
    </xf>
    <xf numFmtId="165" fontId="0" fillId="0" borderId="0" xfId="0" applyNumberFormat="1"/>
    <xf numFmtId="0" fontId="0" fillId="0" borderId="0" xfId="0" applyAlignment="1">
      <alignment horizontal="center"/>
    </xf>
    <xf numFmtId="165" fontId="0" fillId="0" borderId="0" xfId="1" applyNumberFormat="1" applyFont="1" applyBorder="1"/>
    <xf numFmtId="1" fontId="0" fillId="0" borderId="0" xfId="1" applyNumberFormat="1" applyFont="1"/>
    <xf numFmtId="0" fontId="31" fillId="0" borderId="33" xfId="0" applyFont="1" applyBorder="1" applyAlignment="1">
      <alignment horizontal="center" vertical="center" wrapText="1"/>
    </xf>
    <xf numFmtId="165" fontId="2" fillId="0" borderId="49" xfId="0" applyNumberFormat="1" applyFont="1" applyBorder="1" applyAlignment="1">
      <alignment horizontal="center" vertical="center"/>
    </xf>
    <xf numFmtId="165" fontId="2" fillId="0" borderId="52" xfId="0" applyNumberFormat="1" applyFont="1" applyBorder="1" applyAlignment="1">
      <alignment horizontal="center" vertical="center"/>
    </xf>
    <xf numFmtId="165" fontId="2" fillId="0" borderId="55" xfId="0" applyNumberFormat="1" applyFont="1" applyBorder="1" applyAlignment="1">
      <alignment horizontal="center" vertical="center"/>
    </xf>
    <xf numFmtId="165" fontId="2" fillId="0" borderId="247" xfId="0" applyNumberFormat="1" applyFont="1" applyBorder="1" applyAlignment="1">
      <alignment horizontal="center" vertical="center"/>
    </xf>
    <xf numFmtId="168" fontId="34" fillId="0" borderId="71" xfId="59" applyNumberFormat="1" applyFont="1" applyBorder="1" applyAlignment="1">
      <alignment horizontal="center" vertical="center"/>
    </xf>
    <xf numFmtId="165" fontId="34" fillId="0" borderId="71" xfId="0" applyNumberFormat="1" applyFont="1" applyBorder="1" applyAlignment="1">
      <alignment horizontal="center" vertical="center"/>
    </xf>
    <xf numFmtId="165" fontId="34" fillId="0" borderId="72" xfId="0" applyNumberFormat="1" applyFont="1" applyBorder="1" applyAlignment="1">
      <alignment horizontal="center" vertical="center"/>
    </xf>
    <xf numFmtId="1" fontId="32" fillId="0" borderId="239" xfId="0" applyNumberFormat="1" applyFont="1" applyBorder="1" applyAlignment="1">
      <alignment horizontal="center" vertical="center"/>
    </xf>
    <xf numFmtId="0" fontId="3" fillId="0" borderId="57" xfId="0" applyFont="1" applyBorder="1"/>
    <xf numFmtId="0" fontId="2" fillId="0" borderId="32" xfId="0" applyFont="1" applyBorder="1"/>
    <xf numFmtId="0" fontId="2" fillId="0" borderId="36" xfId="0" applyFont="1" applyBorder="1"/>
    <xf numFmtId="3" fontId="5" fillId="23" borderId="0" xfId="50" applyNumberFormat="1" applyFont="1" applyFill="1" applyBorder="1" applyAlignment="1">
      <alignment horizontal="center" wrapText="1"/>
    </xf>
    <xf numFmtId="0" fontId="5" fillId="23" borderId="0" xfId="50" applyFont="1" applyFill="1" applyBorder="1" applyAlignment="1">
      <alignment horizontal="center" vertical="top" wrapText="1"/>
    </xf>
    <xf numFmtId="3" fontId="5" fillId="24" borderId="0" xfId="50" applyNumberFormat="1" applyFont="1" applyFill="1" applyBorder="1" applyAlignment="1">
      <alignment horizontal="center" wrapText="1"/>
    </xf>
    <xf numFmtId="0" fontId="5" fillId="24" borderId="0" xfId="50" applyFont="1" applyFill="1" applyBorder="1" applyAlignment="1">
      <alignment horizontal="center" vertical="top" wrapText="1"/>
    </xf>
    <xf numFmtId="3" fontId="28" fillId="25" borderId="0" xfId="50" applyNumberFormat="1" applyFont="1" applyFill="1" applyBorder="1" applyAlignment="1">
      <alignment horizontal="right" wrapText="1"/>
    </xf>
    <xf numFmtId="0" fontId="28" fillId="25" borderId="0" xfId="50" applyFont="1" applyFill="1" applyBorder="1" applyAlignment="1">
      <alignment horizontal="right" vertical="top" wrapText="1"/>
    </xf>
    <xf numFmtId="0" fontId="30" fillId="18" borderId="0" xfId="50" applyFont="1" applyFill="1" applyBorder="1" applyAlignment="1"/>
    <xf numFmtId="0" fontId="30" fillId="19" borderId="0" xfId="50" applyFont="1" applyFill="1" applyBorder="1" applyAlignment="1"/>
    <xf numFmtId="0" fontId="30" fillId="20" borderId="0" xfId="50" applyFont="1" applyFill="1" applyBorder="1" applyAlignment="1"/>
    <xf numFmtId="3" fontId="2" fillId="23" borderId="0" xfId="50" applyNumberFormat="1" applyFont="1" applyFill="1" applyBorder="1" applyAlignment="1">
      <alignment horizontal="center" wrapText="1"/>
    </xf>
    <xf numFmtId="0" fontId="2" fillId="23" borderId="0" xfId="50" applyFont="1" applyFill="1" applyBorder="1" applyAlignment="1">
      <alignment horizontal="center" vertical="top" wrapText="1"/>
    </xf>
    <xf numFmtId="165" fontId="28" fillId="0" borderId="0" xfId="1" applyNumberFormat="1" applyFont="1" applyFill="1" applyBorder="1" applyAlignment="1">
      <alignment horizontal="center"/>
    </xf>
    <xf numFmtId="165" fontId="7" fillId="0" borderId="0" xfId="1" applyNumberFormat="1" applyFont="1" applyFill="1" applyBorder="1" applyAlignment="1">
      <alignment horizontal="center"/>
    </xf>
    <xf numFmtId="0" fontId="0" fillId="0" borderId="0" xfId="0" applyFill="1"/>
    <xf numFmtId="3" fontId="26" fillId="0" borderId="0" xfId="0" applyNumberFormat="1" applyFont="1" applyFill="1"/>
    <xf numFmtId="0" fontId="32" fillId="0" borderId="92" xfId="0" applyFont="1" applyFill="1" applyBorder="1" applyAlignment="1">
      <alignment vertical="center"/>
    </xf>
    <xf numFmtId="168" fontId="31" fillId="0" borderId="93" xfId="59" applyNumberFormat="1" applyFont="1" applyFill="1" applyBorder="1" applyAlignment="1">
      <alignment horizontal="center" vertical="center"/>
    </xf>
    <xf numFmtId="0" fontId="31" fillId="0" borderId="93" xfId="0" applyFont="1" applyFill="1" applyBorder="1" applyAlignment="1">
      <alignment horizontal="center" vertical="center"/>
    </xf>
    <xf numFmtId="0" fontId="32" fillId="0" borderId="139" xfId="0" applyFont="1" applyFill="1" applyBorder="1" applyAlignment="1">
      <alignment horizontal="center" vertical="center"/>
    </xf>
    <xf numFmtId="0" fontId="31" fillId="0" borderId="94" xfId="0" applyFont="1" applyFill="1" applyBorder="1" applyAlignment="1">
      <alignment horizontal="left" vertical="center" indent="1"/>
    </xf>
    <xf numFmtId="168" fontId="31" fillId="0" borderId="95" xfId="59" applyNumberFormat="1" applyFont="1" applyFill="1" applyBorder="1" applyAlignment="1">
      <alignment horizontal="center" vertical="center"/>
    </xf>
    <xf numFmtId="165" fontId="31" fillId="0" borderId="95" xfId="0" applyNumberFormat="1" applyFont="1" applyFill="1" applyBorder="1" applyAlignment="1">
      <alignment horizontal="center" vertical="center"/>
    </xf>
    <xf numFmtId="165" fontId="31" fillId="0" borderId="240" xfId="0" applyNumberFormat="1" applyFont="1" applyFill="1" applyBorder="1" applyAlignment="1">
      <alignment horizontal="center" vertical="center"/>
    </xf>
    <xf numFmtId="0" fontId="31" fillId="0" borderId="96" xfId="0" applyFont="1" applyFill="1" applyBorder="1" applyAlignment="1">
      <alignment horizontal="left" vertical="center" indent="1"/>
    </xf>
    <xf numFmtId="168" fontId="31" fillId="0" borderId="237" xfId="59" applyNumberFormat="1" applyFont="1" applyFill="1" applyBorder="1" applyAlignment="1">
      <alignment horizontal="center" vertical="center"/>
    </xf>
    <xf numFmtId="165" fontId="31" fillId="0" borderId="237" xfId="0" applyNumberFormat="1" applyFont="1" applyFill="1" applyBorder="1" applyAlignment="1">
      <alignment horizontal="center" vertical="center"/>
    </xf>
    <xf numFmtId="165" fontId="31" fillId="0" borderId="241" xfId="0" applyNumberFormat="1" applyFont="1" applyFill="1" applyBorder="1" applyAlignment="1">
      <alignment horizontal="center" vertical="center"/>
    </xf>
    <xf numFmtId="0" fontId="32" fillId="0" borderId="48" xfId="0" applyFont="1" applyFill="1" applyBorder="1" applyAlignment="1">
      <alignment vertical="center"/>
    </xf>
    <xf numFmtId="168" fontId="31" fillId="0" borderId="49" xfId="59" applyNumberFormat="1" applyFont="1" applyFill="1" applyBorder="1" applyAlignment="1">
      <alignment horizontal="center" vertical="center"/>
    </xf>
    <xf numFmtId="0" fontId="31" fillId="0" borderId="49"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1" xfId="0" applyFont="1" applyFill="1" applyBorder="1" applyAlignment="1">
      <alignment horizontal="left" vertical="center" indent="1"/>
    </xf>
    <xf numFmtId="168" fontId="31" fillId="0" borderId="52" xfId="59" applyNumberFormat="1" applyFont="1" applyFill="1" applyBorder="1" applyAlignment="1">
      <alignment horizontal="center" vertical="center"/>
    </xf>
    <xf numFmtId="165" fontId="31" fillId="0" borderId="52" xfId="0" applyNumberFormat="1" applyFont="1" applyFill="1" applyBorder="1" applyAlignment="1">
      <alignment horizontal="center" vertical="center"/>
    </xf>
    <xf numFmtId="165" fontId="31" fillId="0" borderId="53" xfId="0" applyNumberFormat="1" applyFont="1" applyFill="1" applyBorder="1" applyAlignment="1">
      <alignment horizontal="center" vertical="center"/>
    </xf>
    <xf numFmtId="0" fontId="31" fillId="0" borderId="54" xfId="0" applyFont="1" applyFill="1" applyBorder="1" applyAlignment="1">
      <alignment horizontal="left" vertical="center" indent="1"/>
    </xf>
    <xf numFmtId="168" fontId="31" fillId="0" borderId="55" xfId="59" applyNumberFormat="1" applyFont="1" applyFill="1" applyBorder="1" applyAlignment="1">
      <alignment horizontal="center" vertical="center"/>
    </xf>
    <xf numFmtId="165" fontId="31" fillId="0" borderId="55" xfId="0" applyNumberFormat="1" applyFont="1" applyFill="1" applyBorder="1" applyAlignment="1">
      <alignment horizontal="center" vertical="center"/>
    </xf>
    <xf numFmtId="165" fontId="31" fillId="0" borderId="56" xfId="0" applyNumberFormat="1" applyFont="1" applyFill="1" applyBorder="1" applyAlignment="1">
      <alignment horizontal="center" vertical="center"/>
    </xf>
    <xf numFmtId="168" fontId="33" fillId="0" borderId="93" xfId="59" applyNumberFormat="1" applyFont="1" applyFill="1" applyBorder="1"/>
    <xf numFmtId="0" fontId="33" fillId="0" borderId="93" xfId="0" applyFont="1" applyFill="1" applyBorder="1"/>
    <xf numFmtId="0" fontId="33" fillId="0" borderId="139" xfId="0" applyFont="1" applyFill="1" applyBorder="1"/>
    <xf numFmtId="0" fontId="32" fillId="0" borderId="244" xfId="0" applyFont="1" applyFill="1" applyBorder="1" applyAlignment="1">
      <alignment vertical="center"/>
    </xf>
    <xf numFmtId="168" fontId="32" fillId="0" borderId="245" xfId="59" applyNumberFormat="1" applyFont="1" applyFill="1" applyBorder="1" applyAlignment="1">
      <alignment horizontal="center" vertical="center"/>
    </xf>
    <xf numFmtId="165" fontId="32" fillId="0" borderId="245" xfId="0" applyNumberFormat="1" applyFont="1" applyFill="1" applyBorder="1" applyAlignment="1">
      <alignment horizontal="center" vertical="center"/>
    </xf>
    <xf numFmtId="165" fontId="32" fillId="0" borderId="246" xfId="0" applyNumberFormat="1" applyFont="1" applyFill="1" applyBorder="1" applyAlignment="1">
      <alignment horizontal="center" vertical="center"/>
    </xf>
    <xf numFmtId="165" fontId="32" fillId="0" borderId="240" xfId="0" applyNumberFormat="1" applyFont="1" applyFill="1" applyBorder="1" applyAlignment="1">
      <alignment horizontal="center" vertical="center"/>
    </xf>
    <xf numFmtId="0" fontId="32" fillId="0" borderId="70" xfId="0" applyFont="1" applyFill="1" applyBorder="1" applyAlignment="1">
      <alignment vertical="center"/>
    </xf>
    <xf numFmtId="168" fontId="31" fillId="0" borderId="73" xfId="59" applyNumberFormat="1" applyFont="1" applyFill="1" applyBorder="1" applyAlignment="1">
      <alignment horizontal="center" vertical="center"/>
    </xf>
    <xf numFmtId="0" fontId="31" fillId="0" borderId="73" xfId="0" applyFont="1" applyFill="1" applyBorder="1" applyAlignment="1">
      <alignment horizontal="center" vertical="center"/>
    </xf>
    <xf numFmtId="0" fontId="32" fillId="0" borderId="74" xfId="0" applyFont="1" applyFill="1" applyBorder="1" applyAlignment="1">
      <alignment horizontal="center" vertical="center"/>
    </xf>
    <xf numFmtId="0" fontId="31" fillId="0" borderId="31" xfId="0" applyFont="1" applyFill="1" applyBorder="1" applyAlignment="1">
      <alignment horizontal="left" vertical="center" indent="1"/>
    </xf>
    <xf numFmtId="0" fontId="31" fillId="0" borderId="47" xfId="0" applyFont="1" applyFill="1" applyBorder="1" applyAlignment="1">
      <alignment horizontal="left" vertical="center" indent="1"/>
    </xf>
    <xf numFmtId="0" fontId="32" fillId="0" borderId="46" xfId="0" applyFont="1" applyFill="1" applyBorder="1" applyAlignment="1">
      <alignment vertical="center"/>
    </xf>
    <xf numFmtId="168" fontId="33" fillId="0" borderId="49" xfId="59" applyNumberFormat="1" applyFont="1" applyFill="1" applyBorder="1" applyAlignment="1">
      <alignment vertical="center"/>
    </xf>
    <xf numFmtId="0" fontId="33" fillId="0" borderId="49" xfId="0" applyFont="1" applyFill="1" applyBorder="1" applyAlignment="1">
      <alignment vertical="center"/>
    </xf>
    <xf numFmtId="0" fontId="33" fillId="0" borderId="50" xfId="0" applyFont="1" applyFill="1" applyBorder="1" applyAlignment="1">
      <alignment vertical="center"/>
    </xf>
    <xf numFmtId="0" fontId="32" fillId="0" borderId="130" xfId="0" applyFont="1" applyFill="1" applyBorder="1" applyAlignment="1">
      <alignment vertical="center"/>
    </xf>
    <xf numFmtId="0" fontId="35" fillId="0" borderId="46" xfId="0" applyFont="1" applyFill="1" applyBorder="1" applyAlignment="1">
      <alignment vertical="center"/>
    </xf>
    <xf numFmtId="168" fontId="34" fillId="0" borderId="49" xfId="59" applyNumberFormat="1" applyFont="1" applyFill="1" applyBorder="1" applyAlignment="1">
      <alignment horizontal="center" vertical="center"/>
    </xf>
    <xf numFmtId="0" fontId="34" fillId="0" borderId="49"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31" xfId="0" applyFont="1" applyFill="1" applyBorder="1" applyAlignment="1">
      <alignment horizontal="left" vertical="center" indent="1"/>
    </xf>
    <xf numFmtId="168" fontId="34" fillId="0" borderId="52" xfId="59" applyNumberFormat="1" applyFont="1" applyFill="1" applyBorder="1" applyAlignment="1">
      <alignment horizontal="center" vertical="center"/>
    </xf>
    <xf numFmtId="165" fontId="34" fillId="0" borderId="52" xfId="0" applyNumberFormat="1" applyFont="1" applyFill="1" applyBorder="1" applyAlignment="1">
      <alignment horizontal="center" vertical="center"/>
    </xf>
    <xf numFmtId="165" fontId="34" fillId="0" borderId="53" xfId="0" applyNumberFormat="1" applyFont="1" applyFill="1" applyBorder="1" applyAlignment="1">
      <alignment horizontal="center" vertical="center"/>
    </xf>
    <xf numFmtId="0" fontId="34" fillId="0" borderId="47" xfId="0" applyFont="1" applyFill="1" applyBorder="1" applyAlignment="1">
      <alignment horizontal="left" vertical="center" indent="1"/>
    </xf>
    <xf numFmtId="168" fontId="34" fillId="0" borderId="55" xfId="59" applyNumberFormat="1" applyFont="1" applyFill="1" applyBorder="1" applyAlignment="1">
      <alignment horizontal="center" vertical="center"/>
    </xf>
    <xf numFmtId="165" fontId="34" fillId="0" borderId="55" xfId="0" applyNumberFormat="1" applyFont="1" applyFill="1" applyBorder="1" applyAlignment="1">
      <alignment horizontal="center" vertical="center"/>
    </xf>
    <xf numFmtId="165" fontId="34" fillId="0" borderId="56" xfId="0" applyNumberFormat="1" applyFont="1" applyFill="1" applyBorder="1" applyAlignment="1">
      <alignment horizontal="center" vertical="center"/>
    </xf>
    <xf numFmtId="0" fontId="34" fillId="0" borderId="50" xfId="0" applyFont="1" applyFill="1" applyBorder="1" applyAlignment="1">
      <alignment horizontal="center" vertical="center"/>
    </xf>
    <xf numFmtId="0" fontId="35" fillId="0" borderId="130" xfId="0" applyFont="1" applyFill="1" applyBorder="1" applyAlignment="1">
      <alignment vertical="center"/>
    </xf>
    <xf numFmtId="168" fontId="35" fillId="0" borderId="245" xfId="59" applyNumberFormat="1" applyFont="1" applyFill="1" applyBorder="1" applyAlignment="1">
      <alignment horizontal="center" vertical="center"/>
    </xf>
    <xf numFmtId="165" fontId="35" fillId="0" borderId="245" xfId="0" applyNumberFormat="1" applyFont="1" applyFill="1" applyBorder="1" applyAlignment="1">
      <alignment horizontal="center" vertical="center"/>
    </xf>
    <xf numFmtId="165" fontId="35" fillId="0" borderId="246" xfId="0" applyNumberFormat="1" applyFont="1" applyFill="1" applyBorder="1" applyAlignment="1">
      <alignment horizontal="center" vertical="center"/>
    </xf>
    <xf numFmtId="0" fontId="30" fillId="18" borderId="0" xfId="50" applyFont="1" applyFill="1" applyBorder="1" applyAlignment="1">
      <alignment vertical="center"/>
    </xf>
    <xf numFmtId="0" fontId="30" fillId="19" borderId="0" xfId="50" applyFont="1" applyFill="1" applyBorder="1" applyAlignment="1">
      <alignment vertical="center"/>
    </xf>
    <xf numFmtId="0" fontId="30" fillId="20" borderId="0" xfId="50" applyFont="1" applyFill="1" applyBorder="1" applyAlignment="1">
      <alignment vertical="center"/>
    </xf>
    <xf numFmtId="0" fontId="5" fillId="0" borderId="0" xfId="50" applyFont="1" applyBorder="1" applyAlignment="1">
      <alignment vertical="center"/>
    </xf>
    <xf numFmtId="165" fontId="2" fillId="0" borderId="249" xfId="0" applyNumberFormat="1" applyFont="1" applyBorder="1" applyAlignment="1">
      <alignment horizontal="center" vertical="center"/>
    </xf>
    <xf numFmtId="0" fontId="26" fillId="0" borderId="0" xfId="0" applyFont="1" applyFill="1"/>
    <xf numFmtId="0" fontId="7" fillId="0" borderId="0" xfId="0" applyFont="1" applyAlignment="1">
      <alignment horizontal="left" vertical="center"/>
    </xf>
    <xf numFmtId="0" fontId="4" fillId="0" borderId="0" xfId="0" applyNumberFormat="1" applyFont="1" applyBorder="1" applyAlignment="1">
      <alignment horizontal="left" vertical="center"/>
    </xf>
    <xf numFmtId="0" fontId="4" fillId="0" borderId="0" xfId="0" applyFont="1" applyAlignment="1">
      <alignment horizontal="left" vertical="top"/>
    </xf>
    <xf numFmtId="0" fontId="0" fillId="0" borderId="0" xfId="0" applyFill="1" applyAlignment="1"/>
    <xf numFmtId="0" fontId="7" fillId="0" borderId="14" xfId="0" applyFont="1" applyBorder="1" applyAlignment="1">
      <alignment horizontal="left" vertical="top"/>
    </xf>
    <xf numFmtId="0" fontId="7" fillId="0" borderId="14" xfId="0" applyFont="1" applyBorder="1" applyAlignment="1">
      <alignment horizontal="left" vertical="center"/>
    </xf>
    <xf numFmtId="0" fontId="31" fillId="0" borderId="246" xfId="0" applyFont="1" applyBorder="1" applyAlignment="1">
      <alignment horizontal="center" vertical="center" wrapText="1"/>
    </xf>
    <xf numFmtId="0" fontId="31" fillId="0" borderId="244" xfId="0" applyFont="1" applyBorder="1" applyAlignment="1">
      <alignment horizontal="center" vertical="center" wrapText="1"/>
    </xf>
    <xf numFmtId="0" fontId="7" fillId="0" borderId="0" xfId="0" applyFont="1" applyBorder="1" applyAlignment="1">
      <alignment horizontal="justify" vertical="center"/>
    </xf>
    <xf numFmtId="0" fontId="0" fillId="0" borderId="0" xfId="0" applyAlignment="1"/>
    <xf numFmtId="3" fontId="2" fillId="0" borderId="53" xfId="0" applyNumberFormat="1" applyFont="1" applyBorder="1" applyAlignment="1">
      <alignment horizontal="left" vertical="center" wrapText="1"/>
    </xf>
    <xf numFmtId="3" fontId="2" fillId="0" borderId="72" xfId="0" applyNumberFormat="1" applyFont="1" applyBorder="1" applyAlignment="1">
      <alignment horizontal="left" vertical="center" wrapText="1"/>
    </xf>
    <xf numFmtId="3" fontId="3" fillId="0" borderId="44" xfId="0" applyNumberFormat="1" applyFont="1" applyBorder="1" applyAlignment="1">
      <alignment horizontal="left" vertical="center" wrapText="1"/>
    </xf>
    <xf numFmtId="0" fontId="31" fillId="0" borderId="252" xfId="0" applyFont="1" applyBorder="1" applyAlignment="1">
      <alignment horizontal="left" vertical="center" indent="1"/>
    </xf>
    <xf numFmtId="168" fontId="31" fillId="0" borderId="71" xfId="59" applyNumberFormat="1" applyFont="1" applyBorder="1" applyAlignment="1">
      <alignment horizontal="center" vertical="center"/>
    </xf>
    <xf numFmtId="165" fontId="31" fillId="0" borderId="71" xfId="0" applyNumberFormat="1" applyFont="1" applyBorder="1" applyAlignment="1">
      <alignment horizontal="center" vertical="center"/>
    </xf>
    <xf numFmtId="165" fontId="31" fillId="0" borderId="71" xfId="0" applyNumberFormat="1" applyFont="1" applyFill="1" applyBorder="1" applyAlignment="1">
      <alignment horizontal="center" vertical="center"/>
    </xf>
    <xf numFmtId="165" fontId="32" fillId="0" borderId="72" xfId="0" applyNumberFormat="1" applyFont="1" applyBorder="1" applyAlignment="1">
      <alignment horizontal="center" vertical="center"/>
    </xf>
    <xf numFmtId="0" fontId="32" fillId="0" borderId="251" xfId="0" applyFont="1" applyBorder="1" applyAlignment="1">
      <alignment vertical="center"/>
    </xf>
    <xf numFmtId="168" fontId="32" fillId="0" borderId="250" xfId="59" applyNumberFormat="1" applyFont="1" applyBorder="1" applyAlignment="1">
      <alignment horizontal="center" vertical="center"/>
    </xf>
    <xf numFmtId="165" fontId="32" fillId="0" borderId="250" xfId="0" applyNumberFormat="1" applyFont="1" applyBorder="1" applyAlignment="1">
      <alignment horizontal="center" vertical="center"/>
    </xf>
    <xf numFmtId="165" fontId="32" fillId="0" borderId="253" xfId="0" applyNumberFormat="1" applyFont="1" applyBorder="1" applyAlignment="1">
      <alignment horizontal="center" vertical="center"/>
    </xf>
    <xf numFmtId="165" fontId="2" fillId="29" borderId="78" xfId="0" applyNumberFormat="1" applyFont="1" applyFill="1" applyBorder="1" applyAlignment="1">
      <alignment horizontal="center" vertical="center"/>
    </xf>
    <xf numFmtId="165" fontId="2" fillId="29" borderId="79" xfId="0" applyNumberFormat="1" applyFont="1" applyFill="1" applyBorder="1" applyAlignment="1">
      <alignment horizontal="center" vertical="center"/>
    </xf>
    <xf numFmtId="165" fontId="2" fillId="29" borderId="128" xfId="0" applyNumberFormat="1" applyFont="1" applyFill="1" applyBorder="1" applyAlignment="1">
      <alignment horizontal="center" vertical="center"/>
    </xf>
    <xf numFmtId="0" fontId="7" fillId="0" borderId="14" xfId="0" applyFont="1" applyFill="1" applyBorder="1" applyAlignment="1">
      <alignment horizontal="justify" vertical="center"/>
    </xf>
    <xf numFmtId="0" fontId="40" fillId="0" borderId="0" xfId="1097"/>
    <xf numFmtId="0" fontId="29" fillId="0" borderId="0" xfId="0" applyFont="1" applyFill="1" applyAlignment="1">
      <alignment horizontal="left"/>
    </xf>
    <xf numFmtId="0" fontId="31" fillId="0" borderId="45" xfId="0" applyFont="1" applyBorder="1" applyAlignment="1">
      <alignment horizontal="center" vertical="center" wrapText="1"/>
    </xf>
    <xf numFmtId="0" fontId="41" fillId="0" borderId="0" xfId="0" applyNumberFormat="1" applyFont="1" applyBorder="1" applyAlignment="1">
      <alignment horizontal="left" vertical="center"/>
    </xf>
    <xf numFmtId="0" fontId="41" fillId="0" borderId="0" xfId="0" applyFont="1" applyAlignment="1">
      <alignment horizontal="left" vertical="center"/>
    </xf>
    <xf numFmtId="0" fontId="42" fillId="0" borderId="0" xfId="0" applyFont="1" applyAlignment="1">
      <alignment vertical="center"/>
    </xf>
    <xf numFmtId="0" fontId="43" fillId="0" borderId="0" xfId="0" applyFont="1" applyFill="1" applyAlignment="1">
      <alignment vertical="center"/>
    </xf>
    <xf numFmtId="0" fontId="41" fillId="0" borderId="0" xfId="0" applyFont="1" applyAlignment="1">
      <alignment vertical="center"/>
    </xf>
    <xf numFmtId="0" fontId="2" fillId="0" borderId="0" xfId="0" applyFont="1" applyAlignment="1">
      <alignment horizontal="left" vertical="top" wrapText="1"/>
    </xf>
    <xf numFmtId="0" fontId="5" fillId="0" borderId="0" xfId="0" applyFont="1" applyAlignment="1">
      <alignment horizontal="left" vertical="center" wrapText="1"/>
    </xf>
    <xf numFmtId="0" fontId="2" fillId="0" borderId="0" xfId="0" applyFont="1" applyFill="1" applyAlignment="1">
      <alignment horizontal="left" vertical="top" wrapText="1"/>
    </xf>
    <xf numFmtId="0" fontId="7" fillId="0" borderId="14" xfId="0" applyFont="1" applyBorder="1" applyAlignment="1">
      <alignment horizontal="left" vertical="center" wrapText="1"/>
    </xf>
    <xf numFmtId="0" fontId="3" fillId="0" borderId="24" xfId="0" applyFont="1" applyFill="1" applyBorder="1" applyAlignment="1">
      <alignment horizontal="left"/>
    </xf>
    <xf numFmtId="0" fontId="2" fillId="0" borderId="0" xfId="0" applyFont="1" applyAlignment="1">
      <alignment horizontal="justify" vertical="center"/>
    </xf>
    <xf numFmtId="0" fontId="2" fillId="0" borderId="0" xfId="0" applyFont="1" applyFill="1" applyAlignment="1">
      <alignment horizontal="justify" vertical="top" wrapText="1"/>
    </xf>
    <xf numFmtId="0" fontId="2" fillId="0" borderId="0" xfId="0" applyFont="1" applyFill="1" applyAlignment="1">
      <alignment horizontal="left" vertical="center"/>
    </xf>
    <xf numFmtId="0" fontId="2" fillId="24" borderId="0" xfId="50" applyFont="1" applyFill="1" applyBorder="1" applyAlignment="1">
      <alignment horizontal="center" vertical="top" wrapText="1"/>
    </xf>
    <xf numFmtId="3" fontId="2" fillId="24" borderId="0" xfId="50" applyNumberFormat="1" applyFont="1" applyFill="1" applyBorder="1" applyAlignment="1">
      <alignment horizontal="center" wrapText="1"/>
    </xf>
    <xf numFmtId="0" fontId="30" fillId="18" borderId="0" xfId="50" applyFont="1" applyFill="1" applyBorder="1" applyAlignment="1">
      <alignment horizontal="center"/>
    </xf>
    <xf numFmtId="3" fontId="3" fillId="18" borderId="0" xfId="50" applyNumberFormat="1" applyFont="1" applyFill="1" applyBorder="1" applyAlignment="1">
      <alignment horizontal="center" vertical="center" wrapText="1"/>
    </xf>
    <xf numFmtId="0" fontId="30" fillId="18" borderId="0" xfId="50" applyFont="1" applyFill="1" applyBorder="1" applyAlignment="1">
      <alignment horizontal="center" vertical="top" wrapText="1"/>
    </xf>
    <xf numFmtId="0" fontId="30" fillId="19" borderId="0" xfId="50" applyFont="1" applyFill="1" applyBorder="1" applyAlignment="1">
      <alignment horizontal="center"/>
    </xf>
    <xf numFmtId="3" fontId="3" fillId="19" borderId="0" xfId="50" applyNumberFormat="1" applyFont="1" applyFill="1" applyBorder="1" applyAlignment="1">
      <alignment horizontal="center" vertical="top" wrapText="1"/>
    </xf>
    <xf numFmtId="3" fontId="3" fillId="19" borderId="0" xfId="50" applyNumberFormat="1" applyFont="1" applyFill="1" applyBorder="1" applyAlignment="1">
      <alignment horizontal="center" vertical="center" wrapText="1"/>
    </xf>
    <xf numFmtId="0" fontId="30" fillId="19" borderId="0" xfId="50" applyFont="1" applyFill="1" applyBorder="1" applyAlignment="1">
      <alignment horizontal="center" vertical="center"/>
    </xf>
    <xf numFmtId="0" fontId="30" fillId="20" borderId="0" xfId="50" applyFont="1" applyFill="1" applyBorder="1" applyAlignment="1">
      <alignment horizontal="center" vertical="center"/>
    </xf>
    <xf numFmtId="3" fontId="30" fillId="21" borderId="0" xfId="50" applyNumberFormat="1" applyFont="1" applyFill="1" applyBorder="1" applyAlignment="1">
      <alignment horizontal="center" vertical="center" wrapText="1"/>
    </xf>
    <xf numFmtId="0" fontId="30" fillId="18" borderId="0" xfId="50" applyFont="1" applyFill="1" applyBorder="1" applyAlignment="1">
      <alignment horizontal="center" vertical="center"/>
    </xf>
    <xf numFmtId="0" fontId="28" fillId="0" borderId="0" xfId="0" applyFont="1" applyAlignment="1">
      <alignment horizontal="left" vertical="center"/>
    </xf>
    <xf numFmtId="3" fontId="30" fillId="18" borderId="0" xfId="50" applyNumberFormat="1" applyFont="1" applyFill="1" applyBorder="1" applyAlignment="1">
      <alignment horizontal="center" vertical="center" wrapText="1"/>
    </xf>
    <xf numFmtId="3" fontId="30" fillId="19" borderId="0" xfId="50" applyNumberFormat="1" applyFont="1" applyFill="1" applyBorder="1" applyAlignment="1">
      <alignment horizontal="center" vertical="center" wrapText="1"/>
    </xf>
    <xf numFmtId="3" fontId="30" fillId="20" borderId="0" xfId="50" applyNumberFormat="1" applyFont="1" applyFill="1" applyBorder="1" applyAlignment="1">
      <alignment horizontal="center" vertical="center" wrapText="1"/>
    </xf>
    <xf numFmtId="0" fontId="30" fillId="20" borderId="0" xfId="50" applyFont="1" applyFill="1" applyBorder="1" applyAlignment="1">
      <alignment horizontal="center" vertical="center" wrapText="1"/>
    </xf>
    <xf numFmtId="0" fontId="30" fillId="19" borderId="0" xfId="50" applyFont="1" applyFill="1" applyBorder="1" applyAlignment="1">
      <alignment horizontal="center" vertical="center" wrapText="1"/>
    </xf>
    <xf numFmtId="0" fontId="30" fillId="18" borderId="0" xfId="50" applyFont="1" applyFill="1" applyBorder="1" applyAlignment="1">
      <alignment horizontal="center" vertical="center" wrapText="1"/>
    </xf>
    <xf numFmtId="3" fontId="30" fillId="22" borderId="0" xfId="50" applyNumberFormat="1" applyFont="1" applyFill="1" applyBorder="1" applyAlignment="1">
      <alignment horizontal="center" vertical="center"/>
    </xf>
    <xf numFmtId="0" fontId="5" fillId="22" borderId="0" xfId="50" applyFont="1" applyFill="1" applyBorder="1" applyAlignment="1">
      <alignment horizontal="center" vertical="center" wrapText="1"/>
    </xf>
    <xf numFmtId="0" fontId="5" fillId="0" borderId="0" xfId="0" applyFont="1" applyAlignment="1">
      <alignment horizontal="left" vertical="top" wrapText="1"/>
    </xf>
    <xf numFmtId="0" fontId="30" fillId="20" borderId="0" xfId="50" applyFont="1" applyFill="1" applyBorder="1" applyAlignment="1">
      <alignment horizontal="center"/>
    </xf>
    <xf numFmtId="3" fontId="3" fillId="20" borderId="0" xfId="50" applyNumberFormat="1" applyFont="1" applyFill="1" applyBorder="1" applyAlignment="1">
      <alignment horizontal="center" vertical="top" wrapText="1"/>
    </xf>
    <xf numFmtId="3" fontId="3" fillId="20" borderId="0" xfId="50" applyNumberFormat="1" applyFont="1" applyFill="1" applyBorder="1" applyAlignment="1">
      <alignment horizontal="center" vertical="center" wrapText="1"/>
    </xf>
    <xf numFmtId="0" fontId="2" fillId="0" borderId="0" xfId="0" applyFont="1" applyAlignment="1">
      <alignment horizontal="justify" vertical="top" wrapText="1"/>
    </xf>
    <xf numFmtId="0" fontId="7" fillId="0" borderId="0" xfId="0" applyFont="1" applyBorder="1" applyAlignment="1">
      <alignment horizontal="justify" vertical="top" wrapText="1"/>
    </xf>
    <xf numFmtId="0" fontId="5" fillId="0" borderId="0" xfId="0" applyFont="1" applyAlignment="1">
      <alignment horizontal="justify" vertical="top" wrapText="1"/>
    </xf>
    <xf numFmtId="0" fontId="41" fillId="0" borderId="27" xfId="0" applyFont="1" applyBorder="1" applyAlignment="1">
      <alignment horizontal="left" vertical="top" wrapText="1"/>
    </xf>
    <xf numFmtId="0" fontId="7" fillId="0" borderId="0" xfId="0" applyFont="1" applyBorder="1" applyAlignment="1">
      <alignment horizontal="left" vertical="top" wrapText="1"/>
    </xf>
    <xf numFmtId="0" fontId="2" fillId="0" borderId="0" xfId="0" applyFont="1" applyAlignment="1">
      <alignment horizontal="left" vertical="center" wrapText="1"/>
    </xf>
    <xf numFmtId="0" fontId="7" fillId="0" borderId="0" xfId="0" applyFont="1" applyBorder="1" applyAlignment="1">
      <alignment horizontal="left" vertical="center" wrapText="1"/>
    </xf>
    <xf numFmtId="0" fontId="41" fillId="0" borderId="0" xfId="0" applyFont="1" applyBorder="1" applyAlignment="1">
      <alignment horizontal="left" vertical="center"/>
    </xf>
    <xf numFmtId="0" fontId="31" fillId="0" borderId="40" xfId="0" applyFont="1" applyBorder="1" applyAlignment="1">
      <alignment vertical="center" wrapText="1"/>
    </xf>
    <xf numFmtId="0" fontId="31" fillId="0" borderId="45" xfId="0" applyFont="1" applyBorder="1" applyAlignment="1">
      <alignment vertical="center" wrapText="1"/>
    </xf>
    <xf numFmtId="0" fontId="31" fillId="0" borderId="43"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39" xfId="0" applyFont="1" applyBorder="1" applyAlignment="1">
      <alignment horizontal="center" vertical="center" wrapText="1"/>
    </xf>
    <xf numFmtId="0" fontId="7" fillId="0" borderId="0" xfId="0" applyFont="1" applyBorder="1" applyAlignment="1">
      <alignment horizontal="justify" vertical="center" wrapText="1"/>
    </xf>
    <xf numFmtId="0" fontId="2" fillId="0" borderId="0" xfId="0" applyFont="1" applyAlignment="1">
      <alignment horizontal="justify" vertical="top"/>
    </xf>
    <xf numFmtId="0" fontId="41" fillId="0" borderId="68" xfId="0" applyFont="1" applyBorder="1" applyAlignment="1">
      <alignment horizontal="left" vertical="center"/>
    </xf>
    <xf numFmtId="0" fontId="2" fillId="0" borderId="0" xfId="0" applyFont="1" applyAlignment="1">
      <alignment horizontal="justify" vertical="center" wrapText="1"/>
    </xf>
    <xf numFmtId="0" fontId="31" fillId="0" borderId="40" xfId="0" applyFont="1" applyBorder="1" applyAlignment="1">
      <alignment vertical="center"/>
    </xf>
    <xf numFmtId="0" fontId="31" fillId="0" borderId="45" xfId="0" applyFont="1" applyBorder="1" applyAlignment="1">
      <alignment vertical="center"/>
    </xf>
    <xf numFmtId="0" fontId="31" fillId="0" borderId="40" xfId="0" applyFont="1" applyBorder="1" applyAlignment="1">
      <alignment horizontal="center" vertical="center" wrapText="1"/>
    </xf>
    <xf numFmtId="0" fontId="31" fillId="0" borderId="45" xfId="0" applyFont="1" applyBorder="1" applyAlignment="1">
      <alignment horizontal="center" vertical="center" wrapText="1"/>
    </xf>
    <xf numFmtId="0" fontId="39" fillId="28" borderId="15" xfId="0" applyFont="1" applyFill="1" applyBorder="1" applyAlignment="1">
      <alignment horizontal="center" vertical="center"/>
    </xf>
    <xf numFmtId="0" fontId="39" fillId="28" borderId="18" xfId="0" applyFont="1" applyFill="1" applyBorder="1" applyAlignment="1">
      <alignment horizontal="center" vertical="center"/>
    </xf>
    <xf numFmtId="0" fontId="41" fillId="0" borderId="0" xfId="0" applyFont="1" applyAlignment="1">
      <alignment horizontal="left" vertical="center"/>
    </xf>
    <xf numFmtId="0" fontId="31" fillId="0" borderId="117" xfId="0" applyFont="1" applyBorder="1" applyAlignment="1">
      <alignment horizontal="center" vertical="center" wrapText="1"/>
    </xf>
    <xf numFmtId="0" fontId="31" fillId="0" borderId="115"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19" xfId="0" applyFont="1" applyBorder="1" applyAlignment="1">
      <alignment horizontal="center" vertical="center" wrapText="1"/>
    </xf>
    <xf numFmtId="0" fontId="31" fillId="0" borderId="116" xfId="0" applyFont="1" applyBorder="1" applyAlignment="1">
      <alignment horizontal="center" vertical="center" wrapText="1"/>
    </xf>
    <xf numFmtId="0" fontId="41" fillId="0" borderId="105" xfId="0" applyFont="1" applyBorder="1" applyAlignment="1">
      <alignment horizontal="left" vertical="center" wrapText="1"/>
    </xf>
    <xf numFmtId="0" fontId="31" fillId="0" borderId="57" xfId="0" applyFont="1" applyBorder="1" applyAlignment="1">
      <alignment vertical="center"/>
    </xf>
    <xf numFmtId="0" fontId="31" fillId="0" borderId="36" xfId="0" applyFont="1" applyBorder="1" applyAlignment="1">
      <alignment vertical="center"/>
    </xf>
    <xf numFmtId="0" fontId="2" fillId="0" borderId="0" xfId="0" applyFont="1" applyFill="1" applyAlignment="1">
      <alignment horizontal="justify" vertical="center" wrapText="1"/>
    </xf>
    <xf numFmtId="0" fontId="3" fillId="0" borderId="0" xfId="0" applyFont="1" applyFill="1" applyBorder="1" applyAlignment="1">
      <alignment vertical="top" wrapText="1"/>
    </xf>
    <xf numFmtId="0" fontId="3" fillId="0" borderId="225" xfId="0" applyFont="1" applyFill="1" applyBorder="1" applyAlignment="1">
      <alignment vertical="top"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41" fillId="0" borderId="98"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15" xfId="0" applyFont="1" applyFill="1" applyBorder="1" applyAlignment="1">
      <alignment vertical="center" wrapText="1"/>
    </xf>
    <xf numFmtId="0" fontId="2" fillId="0" borderId="43" xfId="0" applyFont="1" applyFill="1" applyBorder="1" applyAlignment="1">
      <alignment vertical="center" wrapText="1"/>
    </xf>
    <xf numFmtId="0" fontId="2" fillId="0" borderId="28" xfId="0" applyFont="1" applyFill="1" applyBorder="1" applyAlignment="1">
      <alignment vertical="center" wrapText="1"/>
    </xf>
    <xf numFmtId="0" fontId="31" fillId="0" borderId="18"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41" fillId="0" borderId="0" xfId="0" applyFont="1" applyBorder="1" applyAlignment="1">
      <alignment horizontal="left" vertical="center" wrapText="1"/>
    </xf>
    <xf numFmtId="0" fontId="34" fillId="0" borderId="40" xfId="0" applyFont="1" applyBorder="1" applyAlignment="1">
      <alignment vertical="center"/>
    </xf>
    <xf numFmtId="0" fontId="34" fillId="0" borderId="45" xfId="0" applyFont="1" applyBorder="1" applyAlignment="1">
      <alignment vertical="center"/>
    </xf>
    <xf numFmtId="0" fontId="34" fillId="0" borderId="43" xfId="0" applyFont="1" applyBorder="1" applyAlignment="1">
      <alignment horizontal="center" vertical="center" wrapText="1"/>
    </xf>
    <xf numFmtId="0" fontId="34" fillId="0" borderId="39" xfId="0" applyFont="1" applyBorder="1" applyAlignment="1">
      <alignment horizontal="center" vertical="center" wrapText="1"/>
    </xf>
    <xf numFmtId="0" fontId="31" fillId="0" borderId="18" xfId="0" applyFont="1" applyBorder="1" applyAlignment="1">
      <alignment vertical="center" wrapText="1"/>
    </xf>
    <xf numFmtId="0" fontId="31" fillId="0" borderId="15" xfId="0" applyFont="1" applyBorder="1" applyAlignment="1">
      <alignment vertical="center" wrapText="1"/>
    </xf>
    <xf numFmtId="3" fontId="2" fillId="0" borderId="34" xfId="0" applyNumberFormat="1" applyFont="1" applyBorder="1" applyAlignment="1">
      <alignment horizontal="center"/>
    </xf>
    <xf numFmtId="165" fontId="2" fillId="0" borderId="32" xfId="0" applyNumberFormat="1" applyFont="1" applyBorder="1" applyAlignment="1">
      <alignment horizontal="center"/>
    </xf>
    <xf numFmtId="165" fontId="2" fillId="0" borderId="0" xfId="0" applyNumberFormat="1" applyFont="1" applyBorder="1" applyAlignment="1">
      <alignment horizontal="center"/>
    </xf>
    <xf numFmtId="3" fontId="2" fillId="0" borderId="35" xfId="0" applyNumberFormat="1" applyFont="1" applyBorder="1" applyAlignment="1">
      <alignment horizontal="center"/>
    </xf>
    <xf numFmtId="165" fontId="2" fillId="0" borderId="36" xfId="0" applyNumberFormat="1" applyFont="1" applyBorder="1" applyAlignment="1">
      <alignment horizontal="center"/>
    </xf>
    <xf numFmtId="165" fontId="2" fillId="0" borderId="17" xfId="0" applyNumberFormat="1" applyFont="1" applyBorder="1" applyAlignment="1">
      <alignment horizontal="center"/>
    </xf>
    <xf numFmtId="0" fontId="3" fillId="0" borderId="27" xfId="0" applyFont="1" applyBorder="1"/>
    <xf numFmtId="3" fontId="3" fillId="0" borderId="37" xfId="0" applyNumberFormat="1" applyFont="1" applyBorder="1" applyAlignment="1">
      <alignment horizontal="center"/>
    </xf>
    <xf numFmtId="165" fontId="3" fillId="0" borderId="38" xfId="0" applyNumberFormat="1" applyFont="1" applyBorder="1" applyAlignment="1">
      <alignment horizontal="center"/>
    </xf>
    <xf numFmtId="165" fontId="3" fillId="0" borderId="130" xfId="0" applyNumberFormat="1" applyFont="1" applyBorder="1" applyAlignment="1">
      <alignment horizontal="center"/>
    </xf>
    <xf numFmtId="0" fontId="31" fillId="0" borderId="57" xfId="0" applyFont="1" applyBorder="1" applyAlignment="1">
      <alignment horizontal="left" wrapText="1"/>
    </xf>
    <xf numFmtId="0" fontId="31" fillId="0" borderId="43" xfId="0" applyFont="1" applyBorder="1" applyAlignment="1">
      <alignment horizontal="center" vertical="center" textRotation="90" wrapText="1"/>
    </xf>
    <xf numFmtId="0" fontId="32" fillId="0" borderId="43" xfId="0" applyFont="1" applyBorder="1" applyAlignment="1">
      <alignment horizontal="center" vertical="center" textRotation="90" wrapText="1"/>
    </xf>
    <xf numFmtId="0" fontId="31" fillId="0" borderId="36" xfId="0" applyFont="1" applyBorder="1" applyAlignment="1">
      <alignment horizontal="left" wrapText="1"/>
    </xf>
    <xf numFmtId="0" fontId="31" fillId="0" borderId="28" xfId="0" applyFont="1" applyBorder="1" applyAlignment="1">
      <alignment horizontal="center" vertical="center" textRotation="90" wrapText="1"/>
    </xf>
    <xf numFmtId="0" fontId="32" fillId="0" borderId="28" xfId="0" applyFont="1" applyBorder="1" applyAlignment="1">
      <alignment horizontal="center" vertical="center" textRotation="90" wrapText="1"/>
    </xf>
    <xf numFmtId="0" fontId="31" fillId="0" borderId="28"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5" fillId="27" borderId="32" xfId="0" applyNumberFormat="1" applyFont="1" applyFill="1" applyBorder="1" applyAlignment="1" applyProtection="1">
      <alignment horizontal="left" wrapText="1"/>
    </xf>
    <xf numFmtId="3" fontId="31" fillId="0" borderId="41" xfId="0" applyNumberFormat="1" applyFont="1" applyBorder="1" applyAlignment="1">
      <alignment horizontal="center" vertical="center"/>
    </xf>
    <xf numFmtId="165" fontId="3" fillId="0" borderId="41" xfId="0" applyNumberFormat="1" applyFont="1" applyBorder="1" applyAlignment="1">
      <alignment horizontal="center" vertical="center"/>
    </xf>
    <xf numFmtId="165" fontId="2" fillId="0" borderId="41" xfId="0" applyNumberFormat="1" applyFont="1" applyBorder="1" applyAlignment="1">
      <alignment horizontal="center" vertical="center"/>
    </xf>
    <xf numFmtId="165" fontId="2" fillId="0" borderId="34" xfId="0" applyNumberFormat="1" applyFont="1" applyBorder="1" applyAlignment="1">
      <alignment horizontal="center" vertical="center"/>
    </xf>
    <xf numFmtId="3" fontId="31" fillId="0" borderId="41" xfId="0" applyNumberFormat="1" applyFont="1" applyFill="1" applyBorder="1" applyAlignment="1">
      <alignment horizontal="center" vertical="center"/>
    </xf>
    <xf numFmtId="3" fontId="2" fillId="0" borderId="41" xfId="0" applyNumberFormat="1" applyFont="1" applyBorder="1" applyAlignment="1">
      <alignment horizontal="center"/>
    </xf>
    <xf numFmtId="0" fontId="3" fillId="0" borderId="239" xfId="0" applyNumberFormat="1" applyFont="1" applyBorder="1" applyAlignment="1">
      <alignment horizontal="left"/>
    </xf>
    <xf numFmtId="3" fontId="3" fillId="0" borderId="239" xfId="0" applyNumberFormat="1" applyFont="1" applyBorder="1" applyAlignment="1">
      <alignment horizontal="center"/>
    </xf>
    <xf numFmtId="165" fontId="3" fillId="0" borderId="239" xfId="0" applyNumberFormat="1" applyFont="1" applyBorder="1" applyAlignment="1">
      <alignment horizontal="center"/>
    </xf>
    <xf numFmtId="165" fontId="3" fillId="0" borderId="243" xfId="0" applyNumberFormat="1" applyFont="1" applyBorder="1" applyAlignment="1">
      <alignment horizontal="center"/>
    </xf>
    <xf numFmtId="0" fontId="31" fillId="0" borderId="57" xfId="0" applyFont="1" applyBorder="1" applyAlignment="1">
      <alignment wrapText="1"/>
    </xf>
    <xf numFmtId="0" fontId="31" fillId="0" borderId="43" xfId="0" applyFont="1" applyBorder="1" applyAlignment="1">
      <alignment horizontal="center" vertical="center"/>
    </xf>
    <xf numFmtId="0" fontId="31" fillId="0" borderId="36" xfId="0" applyFont="1" applyBorder="1" applyAlignment="1">
      <alignment wrapText="1"/>
    </xf>
    <xf numFmtId="0" fontId="31" fillId="0" borderId="28" xfId="0" applyFont="1" applyFill="1" applyBorder="1" applyAlignment="1">
      <alignment horizontal="center" vertical="center" textRotation="90" wrapText="1"/>
    </xf>
    <xf numFmtId="0" fontId="31" fillId="0" borderId="48" xfId="0" applyFont="1" applyBorder="1" applyAlignment="1">
      <alignment vertical="center"/>
    </xf>
    <xf numFmtId="165" fontId="31" fillId="0" borderId="49" xfId="0" applyNumberFormat="1" applyFont="1" applyBorder="1" applyAlignment="1">
      <alignment horizontal="center" vertical="center"/>
    </xf>
    <xf numFmtId="0" fontId="31" fillId="0" borderId="51" xfId="0" applyFont="1" applyBorder="1" applyAlignment="1">
      <alignment vertical="center"/>
    </xf>
    <xf numFmtId="0" fontId="31" fillId="0" borderId="54" xfId="0" applyFont="1" applyBorder="1" applyAlignment="1">
      <alignment vertical="center"/>
    </xf>
    <xf numFmtId="0" fontId="31" fillId="0" borderId="55" xfId="0" applyFont="1" applyBorder="1" applyAlignment="1">
      <alignment horizontal="center" vertical="center"/>
    </xf>
    <xf numFmtId="0" fontId="32" fillId="0" borderId="248" xfId="0" applyFont="1" applyBorder="1" applyAlignment="1">
      <alignment vertical="center"/>
    </xf>
    <xf numFmtId="3" fontId="32" fillId="0" borderId="67" xfId="0" applyNumberFormat="1" applyFont="1" applyBorder="1" applyAlignment="1">
      <alignment horizontal="center" vertical="center"/>
    </xf>
    <xf numFmtId="165" fontId="32" fillId="0" borderId="67" xfId="0" applyNumberFormat="1" applyFont="1" applyBorder="1" applyAlignment="1">
      <alignment horizontal="center" vertical="center"/>
    </xf>
    <xf numFmtId="165" fontId="32" fillId="0" borderId="116" xfId="0" applyNumberFormat="1" applyFont="1" applyBorder="1" applyAlignment="1">
      <alignment horizontal="center" vertical="center"/>
    </xf>
    <xf numFmtId="0" fontId="31" fillId="0" borderId="75" xfId="0" applyFont="1" applyBorder="1" applyAlignment="1">
      <alignment vertical="center"/>
    </xf>
    <xf numFmtId="3" fontId="31" fillId="0" borderId="73" xfId="0" applyNumberFormat="1" applyFont="1" applyBorder="1" applyAlignment="1">
      <alignment horizontal="center" vertical="center"/>
    </xf>
    <xf numFmtId="165" fontId="31" fillId="0" borderId="73" xfId="0" applyNumberFormat="1" applyFont="1" applyBorder="1" applyAlignment="1">
      <alignment horizontal="center" vertical="center"/>
    </xf>
    <xf numFmtId="0" fontId="32" fillId="0" borderId="66" xfId="0" applyFont="1" applyBorder="1" applyAlignment="1">
      <alignment vertical="center"/>
    </xf>
    <xf numFmtId="0" fontId="31" fillId="0" borderId="115" xfId="0" applyFont="1" applyBorder="1" applyAlignment="1">
      <alignment horizontal="center" vertical="center"/>
    </xf>
  </cellXfs>
  <cellStyles count="1098">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Bon" xfId="27"/>
    <cellStyle name="Calcul 2" xfId="28"/>
    <cellStyle name="Calcul 2 2" xfId="54"/>
    <cellStyle name="Calcul 2 2 10" xfId="98"/>
    <cellStyle name="Calcul 2 2 2" xfId="118"/>
    <cellStyle name="Calcul 2 2 2 2" xfId="700"/>
    <cellStyle name="Calcul 2 2 2 3" xfId="400"/>
    <cellStyle name="Calcul 2 2 3" xfId="141"/>
    <cellStyle name="Calcul 2 2 3 2" xfId="423"/>
    <cellStyle name="Calcul 2 2 4" xfId="166"/>
    <cellStyle name="Calcul 2 2 4 2" xfId="448"/>
    <cellStyle name="Calcul 2 2 5" xfId="199"/>
    <cellStyle name="Calcul 2 2 5 2" xfId="481"/>
    <cellStyle name="Calcul 2 2 6" xfId="220"/>
    <cellStyle name="Calcul 2 2 6 2" xfId="502"/>
    <cellStyle name="Calcul 2 2 7" xfId="265"/>
    <cellStyle name="Calcul 2 2 7 2" xfId="546"/>
    <cellStyle name="Calcul 2 2 8" xfId="297"/>
    <cellStyle name="Calcul 2 2 8 2" xfId="578"/>
    <cellStyle name="Calcul 2 2 9" xfId="314"/>
    <cellStyle name="Calcul 2 2 9 2" xfId="595"/>
    <cellStyle name="Calcul 2 3" xfId="65"/>
    <cellStyle name="Calcul 2 3 2" xfId="129"/>
    <cellStyle name="Calcul 2 3 2 2" xfId="411"/>
    <cellStyle name="Calcul 2 3 3" xfId="170"/>
    <cellStyle name="Calcul 2 3 3 2" xfId="452"/>
    <cellStyle name="Calcul 2 3 4" xfId="190"/>
    <cellStyle name="Calcul 2 3 4 2" xfId="472"/>
    <cellStyle name="Calcul 2 3 5" xfId="229"/>
    <cellStyle name="Calcul 2 3 5 2" xfId="511"/>
    <cellStyle name="Calcul 2 3 6" xfId="269"/>
    <cellStyle name="Calcul 2 3 6 2" xfId="550"/>
    <cellStyle name="Calcul 2 3 7" xfId="286"/>
    <cellStyle name="Calcul 2 3 7 2" xfId="567"/>
    <cellStyle name="Calcul 2 3 8" xfId="306"/>
    <cellStyle name="Calcul 2 3 8 2" xfId="587"/>
    <cellStyle name="Calcul 2 3 9" xfId="340"/>
    <cellStyle name="Calcul 2 4" xfId="64"/>
    <cellStyle name="Calcul 2 4 2" xfId="128"/>
    <cellStyle name="Calcul 2 4 2 2" xfId="410"/>
    <cellStyle name="Calcul 2 4 3" xfId="154"/>
    <cellStyle name="Calcul 2 4 3 2" xfId="436"/>
    <cellStyle name="Calcul 2 4 4" xfId="97"/>
    <cellStyle name="Calcul 2 4 4 2" xfId="380"/>
    <cellStyle name="Calcul 2 4 5" xfId="228"/>
    <cellStyle name="Calcul 2 4 5 2" xfId="510"/>
    <cellStyle name="Calcul 2 4 6" xfId="268"/>
    <cellStyle name="Calcul 2 4 6 2" xfId="549"/>
    <cellStyle name="Calcul 2 4 7" xfId="285"/>
    <cellStyle name="Calcul 2 4 7 2" xfId="566"/>
    <cellStyle name="Calcul 2 4 8" xfId="305"/>
    <cellStyle name="Calcul 2 4 8 2" xfId="586"/>
    <cellStyle name="Calcul 2 4 9" xfId="327"/>
    <cellStyle name="Cellule liée 2" xfId="29"/>
    <cellStyle name="Entrée 2" xfId="30"/>
    <cellStyle name="Entrée 2 2" xfId="55"/>
    <cellStyle name="Entrée 2 2 10" xfId="241"/>
    <cellStyle name="Entrée 2 2 2" xfId="119"/>
    <cellStyle name="Entrée 2 2 2 2" xfId="701"/>
    <cellStyle name="Entrée 2 2 2 3" xfId="401"/>
    <cellStyle name="Entrée 2 2 3" xfId="142"/>
    <cellStyle name="Entrée 2 2 3 2" xfId="424"/>
    <cellStyle name="Entrée 2 2 4" xfId="178"/>
    <cellStyle name="Entrée 2 2 4 2" xfId="460"/>
    <cellStyle name="Entrée 2 2 5" xfId="209"/>
    <cellStyle name="Entrée 2 2 5 2" xfId="491"/>
    <cellStyle name="Entrée 2 2 6" xfId="237"/>
    <cellStyle name="Entrée 2 2 6 2" xfId="519"/>
    <cellStyle name="Entrée 2 2 7" xfId="277"/>
    <cellStyle name="Entrée 2 2 7 2" xfId="558"/>
    <cellStyle name="Entrée 2 2 8" xfId="298"/>
    <cellStyle name="Entrée 2 2 8 2" xfId="579"/>
    <cellStyle name="Entrée 2 2 9" xfId="315"/>
    <cellStyle name="Entrée 2 2 9 2" xfId="596"/>
    <cellStyle name="Entrée 2 3" xfId="67"/>
    <cellStyle name="Entrée 2 3 2" xfId="131"/>
    <cellStyle name="Entrée 2 3 2 2" xfId="413"/>
    <cellStyle name="Entrée 2 3 3" xfId="172"/>
    <cellStyle name="Entrée 2 3 3 2" xfId="454"/>
    <cellStyle name="Entrée 2 3 4" xfId="203"/>
    <cellStyle name="Entrée 2 3 4 2" xfId="485"/>
    <cellStyle name="Entrée 2 3 5" xfId="231"/>
    <cellStyle name="Entrée 2 3 5 2" xfId="513"/>
    <cellStyle name="Entrée 2 3 6" xfId="271"/>
    <cellStyle name="Entrée 2 3 6 2" xfId="552"/>
    <cellStyle name="Entrée 2 3 7" xfId="288"/>
    <cellStyle name="Entrée 2 3 7 2" xfId="569"/>
    <cellStyle name="Entrée 2 3 8" xfId="308"/>
    <cellStyle name="Entrée 2 3 8 2" xfId="589"/>
    <cellStyle name="Entrée 2 3 9" xfId="341"/>
    <cellStyle name="Entrée 2 4" xfId="66"/>
    <cellStyle name="Entrée 2 4 2" xfId="130"/>
    <cellStyle name="Entrée 2 4 2 2" xfId="412"/>
    <cellStyle name="Entrée 2 4 3" xfId="171"/>
    <cellStyle name="Entrée 2 4 3 2" xfId="453"/>
    <cellStyle name="Entrée 2 4 4" xfId="202"/>
    <cellStyle name="Entrée 2 4 4 2" xfId="484"/>
    <cellStyle name="Entrée 2 4 5" xfId="230"/>
    <cellStyle name="Entrée 2 4 5 2" xfId="512"/>
    <cellStyle name="Entrée 2 4 6" xfId="270"/>
    <cellStyle name="Entrée 2 4 6 2" xfId="551"/>
    <cellStyle name="Entrée 2 4 7" xfId="287"/>
    <cellStyle name="Entrée 2 4 7 2" xfId="568"/>
    <cellStyle name="Entrée 2 4 8" xfId="307"/>
    <cellStyle name="Entrée 2 4 8 2" xfId="588"/>
    <cellStyle name="Entrée 2 4 9" xfId="328"/>
    <cellStyle name="Euro" xfId="31"/>
    <cellStyle name="Insatisfaisant 2" xfId="32"/>
    <cellStyle name="Lien hypertexte" xfId="1097" builtinId="8"/>
    <cellStyle name="Milliers" xfId="59" builtinId="3"/>
    <cellStyle name="Milliers 2" xfId="346"/>
    <cellStyle name="Milliers 3" xfId="353"/>
    <cellStyle name="Motif" xfId="33"/>
    <cellStyle name="Neutre 2" xfId="34"/>
    <cellStyle name="Normal" xfId="0" builtinId="0"/>
    <cellStyle name="Normal 2" xfId="35"/>
    <cellStyle name="Normal_Schema (version 1)" xfId="50"/>
    <cellStyle name="Pourcentage" xfId="1" builtinId="5"/>
    <cellStyle name="Pourcentage 2" xfId="36"/>
    <cellStyle name="Remarque" xfId="37"/>
    <cellStyle name="Remarque 2" xfId="48"/>
    <cellStyle name="Remarque 2 2" xfId="58"/>
    <cellStyle name="Remarque 2 2 10" xfId="335"/>
    <cellStyle name="Remarque 2 2 2" xfId="122"/>
    <cellStyle name="Remarque 2 2 2 2" xfId="704"/>
    <cellStyle name="Remarque 2 2 2 3" xfId="404"/>
    <cellStyle name="Remarque 2 2 3" xfId="145"/>
    <cellStyle name="Remarque 2 2 3 2" xfId="427"/>
    <cellStyle name="Remarque 2 2 4" xfId="181"/>
    <cellStyle name="Remarque 2 2 4 2" xfId="463"/>
    <cellStyle name="Remarque 2 2 5" xfId="212"/>
    <cellStyle name="Remarque 2 2 5 2" xfId="494"/>
    <cellStyle name="Remarque 2 2 6" xfId="240"/>
    <cellStyle name="Remarque 2 2 6 2" xfId="522"/>
    <cellStyle name="Remarque 2 2 7" xfId="280"/>
    <cellStyle name="Remarque 2 2 7 2" xfId="561"/>
    <cellStyle name="Remarque 2 2 8" xfId="300"/>
    <cellStyle name="Remarque 2 2 8 2" xfId="581"/>
    <cellStyle name="Remarque 2 2 9" xfId="318"/>
    <cellStyle name="Remarque 2 2 9 2" xfId="599"/>
    <cellStyle name="Remarque 2 3" xfId="62"/>
    <cellStyle name="Remarque 2 3 2" xfId="126"/>
    <cellStyle name="Remarque 2 3 2 2" xfId="408"/>
    <cellStyle name="Remarque 2 3 3" xfId="79"/>
    <cellStyle name="Remarque 2 3 3 2" xfId="362"/>
    <cellStyle name="Remarque 2 3 4" xfId="165"/>
    <cellStyle name="Remarque 2 3 4 2" xfId="447"/>
    <cellStyle name="Remarque 2 3 5" xfId="226"/>
    <cellStyle name="Remarque 2 3 5 2" xfId="508"/>
    <cellStyle name="Remarque 2 3 6" xfId="187"/>
    <cellStyle name="Remarque 2 3 6 2" xfId="469"/>
    <cellStyle name="Remarque 2 3 7" xfId="283"/>
    <cellStyle name="Remarque 2 3 7 2" xfId="564"/>
    <cellStyle name="Remarque 2 3 8" xfId="320"/>
    <cellStyle name="Remarque 2 3 8 2" xfId="601"/>
    <cellStyle name="Remarque 2 3 9" xfId="338"/>
    <cellStyle name="Remarque 2 4" xfId="70"/>
    <cellStyle name="Remarque 2 4 2" xfId="134"/>
    <cellStyle name="Remarque 2 4 2 2" xfId="416"/>
    <cellStyle name="Remarque 2 4 3" xfId="175"/>
    <cellStyle name="Remarque 2 4 3 2" xfId="457"/>
    <cellStyle name="Remarque 2 4 4" xfId="206"/>
    <cellStyle name="Remarque 2 4 4 2" xfId="488"/>
    <cellStyle name="Remarque 2 4 5" xfId="234"/>
    <cellStyle name="Remarque 2 4 5 2" xfId="516"/>
    <cellStyle name="Remarque 2 4 6" xfId="274"/>
    <cellStyle name="Remarque 2 4 6 2" xfId="555"/>
    <cellStyle name="Remarque 2 4 7" xfId="291"/>
    <cellStyle name="Remarque 2 4 7 2" xfId="572"/>
    <cellStyle name="Remarque 2 4 8" xfId="311"/>
    <cellStyle name="Remarque 2 4 8 2" xfId="592"/>
    <cellStyle name="Remarque 2 4 9" xfId="331"/>
    <cellStyle name="Sortie 2" xfId="38"/>
    <cellStyle name="Sortie 2 2" xfId="56"/>
    <cellStyle name="Sortie 2 2 10" xfId="299"/>
    <cellStyle name="Sortie 2 2 10 2" xfId="864"/>
    <cellStyle name="Sortie 2 2 10 3" xfId="580"/>
    <cellStyle name="Sortie 2 2 11" xfId="316"/>
    <cellStyle name="Sortie 2 2 11 2" xfId="875"/>
    <cellStyle name="Sortie 2 2 11 3" xfId="597"/>
    <cellStyle name="Sortie 2 2 12" xfId="322"/>
    <cellStyle name="Sortie 2 2 12 2" xfId="881"/>
    <cellStyle name="Sortie 2 2 12 3" xfId="603"/>
    <cellStyle name="Sortie 2 2 13" xfId="351"/>
    <cellStyle name="Sortie 2 2 2" xfId="120"/>
    <cellStyle name="Sortie 2 2 2 2" xfId="702"/>
    <cellStyle name="Sortie 2 2 2 3" xfId="402"/>
    <cellStyle name="Sortie 2 2 3" xfId="143"/>
    <cellStyle name="Sortie 2 2 3 2" xfId="723"/>
    <cellStyle name="Sortie 2 2 3 3" xfId="425"/>
    <cellStyle name="Sortie 2 2 4" xfId="179"/>
    <cellStyle name="Sortie 2 2 4 2" xfId="756"/>
    <cellStyle name="Sortie 2 2 4 3" xfId="461"/>
    <cellStyle name="Sortie 2 2 5" xfId="210"/>
    <cellStyle name="Sortie 2 2 5 2" xfId="784"/>
    <cellStyle name="Sortie 2 2 5 3" xfId="492"/>
    <cellStyle name="Sortie 2 2 6" xfId="238"/>
    <cellStyle name="Sortie 2 2 6 2" xfId="810"/>
    <cellStyle name="Sortie 2 2 6 3" xfId="520"/>
    <cellStyle name="Sortie 2 2 7" xfId="200"/>
    <cellStyle name="Sortie 2 2 7 2" xfId="776"/>
    <cellStyle name="Sortie 2 2 7 3" xfId="482"/>
    <cellStyle name="Sortie 2 2 8" xfId="92"/>
    <cellStyle name="Sortie 2 2 8 2" xfId="674"/>
    <cellStyle name="Sortie 2 2 8 3" xfId="375"/>
    <cellStyle name="Sortie 2 2 9" xfId="278"/>
    <cellStyle name="Sortie 2 2 9 2" xfId="848"/>
    <cellStyle name="Sortie 2 2 9 3" xfId="559"/>
    <cellStyle name="Sortie 2 3" xfId="68"/>
    <cellStyle name="Sortie 2 3 10" xfId="309"/>
    <cellStyle name="Sortie 2 3 10 2" xfId="871"/>
    <cellStyle name="Sortie 2 3 10 3" xfId="590"/>
    <cellStyle name="Sortie 2 3 11" xfId="329"/>
    <cellStyle name="Sortie 2 3 11 2" xfId="888"/>
    <cellStyle name="Sortie 2 3 11 3" xfId="608"/>
    <cellStyle name="Sortie 2 3 12" xfId="342"/>
    <cellStyle name="Sortie 2 3 12 2" xfId="899"/>
    <cellStyle name="Sortie 2 3 13" xfId="650"/>
    <cellStyle name="Sortie 2 3 2" xfId="132"/>
    <cellStyle name="Sortie 2 3 2 2" xfId="712"/>
    <cellStyle name="Sortie 2 3 2 3" xfId="414"/>
    <cellStyle name="Sortie 2 3 3" xfId="173"/>
    <cellStyle name="Sortie 2 3 3 2" xfId="750"/>
    <cellStyle name="Sortie 2 3 3 3" xfId="455"/>
    <cellStyle name="Sortie 2 3 4" xfId="204"/>
    <cellStyle name="Sortie 2 3 4 2" xfId="779"/>
    <cellStyle name="Sortie 2 3 4 3" xfId="486"/>
    <cellStyle name="Sortie 2 3 5" xfId="232"/>
    <cellStyle name="Sortie 2 3 5 2" xfId="805"/>
    <cellStyle name="Sortie 2 3 5 3" xfId="514"/>
    <cellStyle name="Sortie 2 3 6" xfId="247"/>
    <cellStyle name="Sortie 2 3 6 2" xfId="819"/>
    <cellStyle name="Sortie 2 3 6 3" xfId="528"/>
    <cellStyle name="Sortie 2 3 7" xfId="258"/>
    <cellStyle name="Sortie 2 3 7 2" xfId="830"/>
    <cellStyle name="Sortie 2 3 7 3" xfId="539"/>
    <cellStyle name="Sortie 2 3 8" xfId="272"/>
    <cellStyle name="Sortie 2 3 8 2" xfId="843"/>
    <cellStyle name="Sortie 2 3 8 3" xfId="553"/>
    <cellStyle name="Sortie 2 3 9" xfId="289"/>
    <cellStyle name="Sortie 2 3 9 2" xfId="857"/>
    <cellStyle name="Sortie 2 3 9 3" xfId="570"/>
    <cellStyle name="Sortie 2 4" xfId="61"/>
    <cellStyle name="Sortie 2 4 10" xfId="302"/>
    <cellStyle name="Sortie 2 4 10 2" xfId="866"/>
    <cellStyle name="Sortie 2 4 10 3" xfId="583"/>
    <cellStyle name="Sortie 2 4 11" xfId="325"/>
    <cellStyle name="Sortie 2 4 11 2" xfId="884"/>
    <cellStyle name="Sortie 2 4 11 3" xfId="606"/>
    <cellStyle name="Sortie 2 4 12" xfId="337"/>
    <cellStyle name="Sortie 2 4 12 2" xfId="895"/>
    <cellStyle name="Sortie 2 4 13" xfId="645"/>
    <cellStyle name="Sortie 2 4 2" xfId="125"/>
    <cellStyle name="Sortie 2 4 2 2" xfId="707"/>
    <cellStyle name="Sortie 2 4 2 3" xfId="407"/>
    <cellStyle name="Sortie 2 4 3" xfId="80"/>
    <cellStyle name="Sortie 2 4 3 2" xfId="662"/>
    <cellStyle name="Sortie 2 4 3 3" xfId="363"/>
    <cellStyle name="Sortie 2 4 4" xfId="96"/>
    <cellStyle name="Sortie 2 4 4 2" xfId="678"/>
    <cellStyle name="Sortie 2 4 4 3" xfId="379"/>
    <cellStyle name="Sortie 2 4 5" xfId="225"/>
    <cellStyle name="Sortie 2 4 5 2" xfId="799"/>
    <cellStyle name="Sortie 2 4 5 3" xfId="507"/>
    <cellStyle name="Sortie 2 4 6" xfId="243"/>
    <cellStyle name="Sortie 2 4 6 2" xfId="815"/>
    <cellStyle name="Sortie 2 4 6 3" xfId="524"/>
    <cellStyle name="Sortie 2 4 7" xfId="255"/>
    <cellStyle name="Sortie 2 4 7 2" xfId="827"/>
    <cellStyle name="Sortie 2 4 7 3" xfId="536"/>
    <cellStyle name="Sortie 2 4 8" xfId="160"/>
    <cellStyle name="Sortie 2 4 8 2" xfId="739"/>
    <cellStyle name="Sortie 2 4 8 3" xfId="442"/>
    <cellStyle name="Sortie 2 4 9" xfId="282"/>
    <cellStyle name="Sortie 2 4 9 2" xfId="852"/>
    <cellStyle name="Sortie 2 4 9 3" xfId="563"/>
    <cellStyle name="Style 1" xfId="39"/>
    <cellStyle name="Texte explicatif 2" xfId="40"/>
    <cellStyle name="Titre 1" xfId="41"/>
    <cellStyle name="Titre 2" xfId="42"/>
    <cellStyle name="Titre 3" xfId="43"/>
    <cellStyle name="Titre 3 10" xfId="81"/>
    <cellStyle name="Titre 3 10 2" xfId="663"/>
    <cellStyle name="Titre 3 10 3" xfId="854"/>
    <cellStyle name="Titre 3 10 4" xfId="1017"/>
    <cellStyle name="Titre 3 10 5" xfId="364"/>
    <cellStyle name="Titre 3 11" xfId="123"/>
    <cellStyle name="Titre 3 11 2" xfId="705"/>
    <cellStyle name="Titre 3 11 3" xfId="619"/>
    <cellStyle name="Titre 3 11 4" xfId="786"/>
    <cellStyle name="Titre 3 11 5" xfId="405"/>
    <cellStyle name="Titre 3 12" xfId="89"/>
    <cellStyle name="Titre 3 12 2" xfId="671"/>
    <cellStyle name="Titre 3 12 3" xfId="869"/>
    <cellStyle name="Titre 3 12 4" xfId="955"/>
    <cellStyle name="Titre 3 12 5" xfId="372"/>
    <cellStyle name="Titre 3 13" xfId="107"/>
    <cellStyle name="Titre 3 13 2" xfId="689"/>
    <cellStyle name="Titre 3 13 3" xfId="633"/>
    <cellStyle name="Titre 3 13 4" xfId="936"/>
    <cellStyle name="Titre 3 13 5" xfId="389"/>
    <cellStyle name="Titre 3 14" xfId="182"/>
    <cellStyle name="Titre 3 14 2" xfId="758"/>
    <cellStyle name="Titre 3 14 3" xfId="937"/>
    <cellStyle name="Titre 3 14 4" xfId="803"/>
    <cellStyle name="Titre 3 14 5" xfId="464"/>
    <cellStyle name="Titre 3 15" xfId="198"/>
    <cellStyle name="Titre 3 15 2" xfId="774"/>
    <cellStyle name="Titre 3 15 3" xfId="950"/>
    <cellStyle name="Titre 3 15 4" xfId="845"/>
    <cellStyle name="Titre 3 15 5" xfId="480"/>
    <cellStyle name="Titre 3 16" xfId="163"/>
    <cellStyle name="Titre 3 16 2" xfId="742"/>
    <cellStyle name="Titre 3 16 3" xfId="926"/>
    <cellStyle name="Titre 3 16 4" xfId="778"/>
    <cellStyle name="Titre 3 16 5" xfId="445"/>
    <cellStyle name="Titre 3 17" xfId="222"/>
    <cellStyle name="Titre 3 17 2" xfId="796"/>
    <cellStyle name="Titre 3 17 3" xfId="969"/>
    <cellStyle name="Titre 3 17 4" xfId="1053"/>
    <cellStyle name="Titre 3 17 5" xfId="504"/>
    <cellStyle name="Titre 3 18" xfId="151"/>
    <cellStyle name="Titre 3 18 2" xfId="730"/>
    <cellStyle name="Titre 3 18 3" xfId="916"/>
    <cellStyle name="Titre 3 18 4" xfId="981"/>
    <cellStyle name="Titre 3 18 5" xfId="433"/>
    <cellStyle name="Titre 3 19" xfId="246"/>
    <cellStyle name="Titre 3 19 2" xfId="818"/>
    <cellStyle name="Titre 3 19 3" xfId="985"/>
    <cellStyle name="Titre 3 19 4" xfId="1062"/>
    <cellStyle name="Titre 3 19 5" xfId="527"/>
    <cellStyle name="Titre 3 2" xfId="49"/>
    <cellStyle name="Titre 3 2 10" xfId="101"/>
    <cellStyle name="Titre 3 2 10 2" xfId="683"/>
    <cellStyle name="Titre 3 2 10 3" xfId="775"/>
    <cellStyle name="Titre 3 2 10 4" xfId="842"/>
    <cellStyle name="Titre 3 2 10 5" xfId="383"/>
    <cellStyle name="Titre 3 2 11" xfId="164"/>
    <cellStyle name="Titre 3 2 11 2" xfId="743"/>
    <cellStyle name="Titre 3 2 11 3" xfId="927"/>
    <cellStyle name="Titre 3 2 11 4" xfId="1041"/>
    <cellStyle name="Titre 3 2 11 5" xfId="446"/>
    <cellStyle name="Titre 3 2 12" xfId="162"/>
    <cellStyle name="Titre 3 2 12 2" xfId="741"/>
    <cellStyle name="Titre 3 2 12 3" xfId="925"/>
    <cellStyle name="Titre 3 2 12 4" xfId="615"/>
    <cellStyle name="Titre 3 2 12 5" xfId="444"/>
    <cellStyle name="Titre 3 2 13" xfId="218"/>
    <cellStyle name="Titre 3 2 13 2" xfId="792"/>
    <cellStyle name="Titre 3 2 13 3" xfId="966"/>
    <cellStyle name="Titre 3 2 13 4" xfId="1050"/>
    <cellStyle name="Titre 3 2 13 5" xfId="500"/>
    <cellStyle name="Titre 3 2 14" xfId="84"/>
    <cellStyle name="Titre 3 2 14 2" xfId="666"/>
    <cellStyle name="Titre 3 2 14 3" xfId="679"/>
    <cellStyle name="Titre 3 2 14 4" xfId="1035"/>
    <cellStyle name="Titre 3 2 14 5" xfId="367"/>
    <cellStyle name="Titre 3 2 15" xfId="217"/>
    <cellStyle name="Titre 3 2 15 2" xfId="791"/>
    <cellStyle name="Titre 3 2 15 3" xfId="965"/>
    <cellStyle name="Titre 3 2 15 4" xfId="1049"/>
    <cellStyle name="Titre 3 2 15 5" xfId="499"/>
    <cellStyle name="Titre 3 2 16" xfId="221"/>
    <cellStyle name="Titre 3 2 16 2" xfId="795"/>
    <cellStyle name="Titre 3 2 16 3" xfId="968"/>
    <cellStyle name="Titre 3 2 16 4" xfId="1052"/>
    <cellStyle name="Titre 3 2 16 5" xfId="503"/>
    <cellStyle name="Titre 3 2 17" xfId="303"/>
    <cellStyle name="Titre 3 2 17 2" xfId="867"/>
    <cellStyle name="Titre 3 2 17 3" xfId="1021"/>
    <cellStyle name="Titre 3 2 17 4" xfId="1083"/>
    <cellStyle name="Titre 3 2 17 5" xfId="584"/>
    <cellStyle name="Titre 3 2 18" xfId="347"/>
    <cellStyle name="Titre 3 2 2" xfId="113"/>
    <cellStyle name="Titre 3 2 2 2" xfId="695"/>
    <cellStyle name="Titre 3 2 2 3" xfId="628"/>
    <cellStyle name="Titre 3 2 2 4" xfId="639"/>
    <cellStyle name="Titre 3 2 2 5" xfId="395"/>
    <cellStyle name="Titre 3 2 3" xfId="75"/>
    <cellStyle name="Titre 3 2 3 2" xfId="657"/>
    <cellStyle name="Titre 3 2 3 3" xfId="813"/>
    <cellStyle name="Titre 3 2 3 4" xfId="958"/>
    <cellStyle name="Titre 3 2 3 5" xfId="358"/>
    <cellStyle name="Titre 3 2 4" xfId="74"/>
    <cellStyle name="Titre 3 2 4 2" xfId="656"/>
    <cellStyle name="Titre 3 2 4 3" xfId="722"/>
    <cellStyle name="Titre 3 2 4 4" xfId="979"/>
    <cellStyle name="Titre 3 2 4 5" xfId="357"/>
    <cellStyle name="Titre 3 2 5" xfId="87"/>
    <cellStyle name="Titre 3 2 5 2" xfId="669"/>
    <cellStyle name="Titre 3 2 5 3" xfId="648"/>
    <cellStyle name="Titre 3 2 5 4" xfId="1002"/>
    <cellStyle name="Titre 3 2 5 5" xfId="370"/>
    <cellStyle name="Titre 3 2 6" xfId="100"/>
    <cellStyle name="Titre 3 2 6 2" xfId="682"/>
    <cellStyle name="Titre 3 2 6 3" xfId="794"/>
    <cellStyle name="Titre 3 2 6 4" xfId="617"/>
    <cellStyle name="Titre 3 2 6 5" xfId="382"/>
    <cellStyle name="Titre 3 2 7" xfId="111"/>
    <cellStyle name="Titre 3 2 7 2" xfId="693"/>
    <cellStyle name="Titre 3 2 7 3" xfId="630"/>
    <cellStyle name="Titre 3 2 7 4" xfId="649"/>
    <cellStyle name="Titre 3 2 7 5" xfId="393"/>
    <cellStyle name="Titre 3 2 8" xfId="155"/>
    <cellStyle name="Titre 3 2 8 2" xfId="734"/>
    <cellStyle name="Titre 3 2 8 3" xfId="919"/>
    <cellStyle name="Titre 3 2 8 4" xfId="1034"/>
    <cellStyle name="Titre 3 2 8 5" xfId="437"/>
    <cellStyle name="Titre 3 2 9" xfId="103"/>
    <cellStyle name="Titre 3 2 9 2" xfId="685"/>
    <cellStyle name="Titre 3 2 9 3" xfId="721"/>
    <cellStyle name="Titre 3 2 9 4" xfId="1018"/>
    <cellStyle name="Titre 3 2 9 5" xfId="385"/>
    <cellStyle name="Titre 3 20" xfId="137"/>
    <cellStyle name="Titre 3 20 2" xfId="717"/>
    <cellStyle name="Titre 3 20 3" xfId="905"/>
    <cellStyle name="Titre 3 20 4" xfId="1000"/>
    <cellStyle name="Titre 3 20 5" xfId="419"/>
    <cellStyle name="Titre 3 3" xfId="51"/>
    <cellStyle name="Titre 3 3 10" xfId="91"/>
    <cellStyle name="Titre 3 3 10 2" xfId="673"/>
    <cellStyle name="Titre 3 3 10 3" xfId="841"/>
    <cellStyle name="Titre 3 3 10 4" xfId="903"/>
    <cellStyle name="Titre 3 3 10 5" xfId="374"/>
    <cellStyle name="Titre 3 3 11" xfId="193"/>
    <cellStyle name="Titre 3 3 11 2" xfId="769"/>
    <cellStyle name="Titre 3 3 11 3" xfId="946"/>
    <cellStyle name="Titre 3 3 11 4" xfId="652"/>
    <cellStyle name="Titre 3 3 11 5" xfId="475"/>
    <cellStyle name="Titre 3 3 12" xfId="244"/>
    <cellStyle name="Titre 3 3 12 2" xfId="816"/>
    <cellStyle name="Titre 3 3 12 3" xfId="983"/>
    <cellStyle name="Titre 3 3 12 4" xfId="1060"/>
    <cellStyle name="Titre 3 3 12 5" xfId="525"/>
    <cellStyle name="Titre 3 3 13" xfId="197"/>
    <cellStyle name="Titre 3 3 13 2" xfId="773"/>
    <cellStyle name="Titre 3 3 13 3" xfId="949"/>
    <cellStyle name="Titre 3 3 13 4" xfId="807"/>
    <cellStyle name="Titre 3 3 13 5" xfId="479"/>
    <cellStyle name="Titre 3 3 14" xfId="195"/>
    <cellStyle name="Titre 3 3 14 2" xfId="771"/>
    <cellStyle name="Titre 3 3 14 3" xfId="948"/>
    <cellStyle name="Titre 3 3 14 4" xfId="752"/>
    <cellStyle name="Titre 3 3 14 5" xfId="477"/>
    <cellStyle name="Titre 3 3 15" xfId="294"/>
    <cellStyle name="Titre 3 3 15 2" xfId="861"/>
    <cellStyle name="Titre 3 3 15 3" xfId="1014"/>
    <cellStyle name="Titre 3 3 15 4" xfId="1080"/>
    <cellStyle name="Titre 3 3 15 5" xfId="575"/>
    <cellStyle name="Titre 3 3 16" xfId="266"/>
    <cellStyle name="Titre 3 3 16 2" xfId="838"/>
    <cellStyle name="Titre 3 3 16 3" xfId="996"/>
    <cellStyle name="Titre 3 3 16 4" xfId="1073"/>
    <cellStyle name="Titre 3 3 16 5" xfId="547"/>
    <cellStyle name="Titre 3 3 17" xfId="214"/>
    <cellStyle name="Titre 3 3 17 2" xfId="788"/>
    <cellStyle name="Titre 3 3 17 3" xfId="962"/>
    <cellStyle name="Titre 3 3 17 4" xfId="1046"/>
    <cellStyle name="Titre 3 3 17 5" xfId="496"/>
    <cellStyle name="Titre 3 3 18" xfId="348"/>
    <cellStyle name="Titre 3 3 2" xfId="115"/>
    <cellStyle name="Titre 3 3 2 2" xfId="697"/>
    <cellStyle name="Titre 3 3 2 3" xfId="626"/>
    <cellStyle name="Titre 3 3 2 4" xfId="640"/>
    <cellStyle name="Titre 3 3 2 5" xfId="397"/>
    <cellStyle name="Titre 3 3 3" xfId="138"/>
    <cellStyle name="Titre 3 3 3 2" xfId="718"/>
    <cellStyle name="Titre 3 3 3 3" xfId="906"/>
    <cellStyle name="Titre 3 3 3 4" xfId="975"/>
    <cellStyle name="Titre 3 3 3 5" xfId="420"/>
    <cellStyle name="Titre 3 3 4" xfId="104"/>
    <cellStyle name="Titre 3 3 4 2" xfId="686"/>
    <cellStyle name="Titre 3 3 4 3" xfId="680"/>
    <cellStyle name="Titre 3 3 4 4" xfId="1005"/>
    <cellStyle name="Titre 3 3 4 5" xfId="386"/>
    <cellStyle name="Titre 3 3 5" xfId="76"/>
    <cellStyle name="Titre 3 3 5 2" xfId="658"/>
    <cellStyle name="Titre 3 3 5 3" xfId="641"/>
    <cellStyle name="Titre 3 3 5 4" xfId="934"/>
    <cellStyle name="Titre 3 3 5 5" xfId="359"/>
    <cellStyle name="Titre 3 3 6" xfId="102"/>
    <cellStyle name="Titre 3 3 6 2" xfId="684"/>
    <cellStyle name="Titre 3 3 6 3" xfId="744"/>
    <cellStyle name="Titre 3 3 6 4" xfId="1027"/>
    <cellStyle name="Titre 3 3 6 5" xfId="384"/>
    <cellStyle name="Titre 3 3 7" xfId="153"/>
    <cellStyle name="Titre 3 3 7 2" xfId="732"/>
    <cellStyle name="Titre 3 3 7 3" xfId="917"/>
    <cellStyle name="Titre 3 3 7 4" xfId="850"/>
    <cellStyle name="Titre 3 3 7 5" xfId="435"/>
    <cellStyle name="Titre 3 3 8" xfId="95"/>
    <cellStyle name="Titre 3 3 8 2" xfId="677"/>
    <cellStyle name="Titre 3 3 8 3" xfId="710"/>
    <cellStyle name="Titre 3 3 8 4" xfId="1007"/>
    <cellStyle name="Titre 3 3 8 5" xfId="378"/>
    <cellStyle name="Titre 3 3 9" xfId="86"/>
    <cellStyle name="Titre 3 3 9 2" xfId="668"/>
    <cellStyle name="Titre 3 3 9 3" xfId="709"/>
    <cellStyle name="Titre 3 3 9 4" xfId="1012"/>
    <cellStyle name="Titre 3 3 9 5" xfId="369"/>
    <cellStyle name="Titre 3 4" xfId="52"/>
    <cellStyle name="Titre 3 4 10" xfId="189"/>
    <cellStyle name="Titre 3 4 10 2" xfId="765"/>
    <cellStyle name="Titre 3 4 10 3" xfId="942"/>
    <cellStyle name="Titre 3 4 10 4" xfId="763"/>
    <cellStyle name="Titre 3 4 10 5" xfId="471"/>
    <cellStyle name="Titre 3 4 11" xfId="106"/>
    <cellStyle name="Titre 3 4 11 2" xfId="688"/>
    <cellStyle name="Titre 3 4 11 3" xfId="634"/>
    <cellStyle name="Titre 3 4 11 4" xfId="960"/>
    <cellStyle name="Titre 3 4 11 5" xfId="388"/>
    <cellStyle name="Titre 3 4 12" xfId="90"/>
    <cellStyle name="Titre 3 4 12 2" xfId="672"/>
    <cellStyle name="Titre 3 4 12 3" xfId="855"/>
    <cellStyle name="Titre 3 4 12 4" xfId="931"/>
    <cellStyle name="Titre 3 4 12 5" xfId="373"/>
    <cellStyle name="Titre 3 4 13" xfId="249"/>
    <cellStyle name="Titre 3 4 13 2" xfId="821"/>
    <cellStyle name="Titre 3 4 13 3" xfId="986"/>
    <cellStyle name="Titre 3 4 13 4" xfId="1063"/>
    <cellStyle name="Titre 3 4 13 5" xfId="530"/>
    <cellStyle name="Titre 3 4 14" xfId="253"/>
    <cellStyle name="Titre 3 4 14 2" xfId="825"/>
    <cellStyle name="Titre 3 4 14 3" xfId="989"/>
    <cellStyle name="Titre 3 4 14 4" xfId="1066"/>
    <cellStyle name="Titre 3 4 14 5" xfId="534"/>
    <cellStyle name="Titre 3 4 15" xfId="156"/>
    <cellStyle name="Titre 3 4 15 2" xfId="735"/>
    <cellStyle name="Titre 3 4 15 3" xfId="920"/>
    <cellStyle name="Titre 3 4 15 4" xfId="1023"/>
    <cellStyle name="Titre 3 4 15 5" xfId="438"/>
    <cellStyle name="Titre 3 4 16" xfId="295"/>
    <cellStyle name="Titre 3 4 16 2" xfId="862"/>
    <cellStyle name="Titre 3 4 16 3" xfId="1015"/>
    <cellStyle name="Titre 3 4 16 4" xfId="1081"/>
    <cellStyle name="Titre 3 4 16 5" xfId="576"/>
    <cellStyle name="Titre 3 4 17" xfId="264"/>
    <cellStyle name="Titre 3 4 17 2" xfId="836"/>
    <cellStyle name="Titre 3 4 17 3" xfId="995"/>
    <cellStyle name="Titre 3 4 17 4" xfId="1072"/>
    <cellStyle name="Titre 3 4 17 5" xfId="545"/>
    <cellStyle name="Titre 3 4 18" xfId="188"/>
    <cellStyle name="Titre 3 4 18 2" xfId="764"/>
    <cellStyle name="Titre 3 4 18 3" xfId="941"/>
    <cellStyle name="Titre 3 4 18 4" xfId="800"/>
    <cellStyle name="Titre 3 4 18 5" xfId="470"/>
    <cellStyle name="Titre 3 4 19" xfId="256"/>
    <cellStyle name="Titre 3 4 19 2" xfId="828"/>
    <cellStyle name="Titre 3 4 19 3" xfId="991"/>
    <cellStyle name="Titre 3 4 19 4" xfId="1068"/>
    <cellStyle name="Titre 3 4 19 5" xfId="537"/>
    <cellStyle name="Titre 3 4 2" xfId="116"/>
    <cellStyle name="Titre 3 4 2 2" xfId="698"/>
    <cellStyle name="Titre 3 4 2 3" xfId="625"/>
    <cellStyle name="Titre 3 4 2 4" xfId="887"/>
    <cellStyle name="Titre 3 4 2 5" xfId="398"/>
    <cellStyle name="Titre 3 4 20" xfId="856"/>
    <cellStyle name="Titre 3 4 21" xfId="349"/>
    <cellStyle name="Titre 3 4 3" xfId="139"/>
    <cellStyle name="Titre 3 4 3 2" xfId="719"/>
    <cellStyle name="Titre 3 4 3 3" xfId="907"/>
    <cellStyle name="Titre 3 4 3 4" xfId="954"/>
    <cellStyle name="Titre 3 4 3 5" xfId="421"/>
    <cellStyle name="Titre 3 4 4" xfId="112"/>
    <cellStyle name="Titre 3 4 4 2" xfId="694"/>
    <cellStyle name="Titre 3 4 4 3" xfId="629"/>
    <cellStyle name="Titre 3 4 4 4" xfId="637"/>
    <cellStyle name="Titre 3 4 4 5" xfId="394"/>
    <cellStyle name="Titre 3 4 5" xfId="149"/>
    <cellStyle name="Titre 3 4 5 2" xfId="728"/>
    <cellStyle name="Titre 3 4 5 3" xfId="914"/>
    <cellStyle name="Titre 3 4 5 4" xfId="908"/>
    <cellStyle name="Titre 3 4 5 5" xfId="431"/>
    <cellStyle name="Titre 3 4 6" xfId="73"/>
    <cellStyle name="Titre 3 4 6 2" xfId="655"/>
    <cellStyle name="Titre 3 4 6 3" xfId="755"/>
    <cellStyle name="Titre 3 4 6 4" xfId="952"/>
    <cellStyle name="Titre 3 4 6 5" xfId="356"/>
    <cellStyle name="Titre 3 4 7" xfId="148"/>
    <cellStyle name="Titre 3 4 7 2" xfId="727"/>
    <cellStyle name="Titre 3 4 7 3" xfId="913"/>
    <cellStyle name="Titre 3 4 7 4" xfId="933"/>
    <cellStyle name="Titre 3 4 7 5" xfId="430"/>
    <cellStyle name="Titre 3 4 8" xfId="99"/>
    <cellStyle name="Titre 3 4 8 2" xfId="681"/>
    <cellStyle name="Titre 3 4 8 3" xfId="837"/>
    <cellStyle name="Titre 3 4 8 4" xfId="886"/>
    <cellStyle name="Titre 3 4 8 5" xfId="381"/>
    <cellStyle name="Titre 3 4 9" xfId="168"/>
    <cellStyle name="Titre 3 4 9 2" xfId="746"/>
    <cellStyle name="Titre 3 4 9 3" xfId="929"/>
    <cellStyle name="Titre 3 4 9 4" xfId="974"/>
    <cellStyle name="Titre 3 4 9 5" xfId="450"/>
    <cellStyle name="Titre 3 5" xfId="57"/>
    <cellStyle name="Titre 3 5 10" xfId="94"/>
    <cellStyle name="Titre 3 5 10 2" xfId="676"/>
    <cellStyle name="Titre 3 5 10 3" xfId="748"/>
    <cellStyle name="Titre 3 5 10 4" xfId="1029"/>
    <cellStyle name="Titre 3 5 10 5" xfId="377"/>
    <cellStyle name="Titre 3 5 11" xfId="239"/>
    <cellStyle name="Titre 3 5 11 2" xfId="811"/>
    <cellStyle name="Titre 3 5 11 3" xfId="980"/>
    <cellStyle name="Titre 3 5 11 4" xfId="1058"/>
    <cellStyle name="Titre 3 5 11 5" xfId="521"/>
    <cellStyle name="Titre 3 5 12" xfId="252"/>
    <cellStyle name="Titre 3 5 12 2" xfId="824"/>
    <cellStyle name="Titre 3 5 12 3" xfId="988"/>
    <cellStyle name="Titre 3 5 12 4" xfId="1065"/>
    <cellStyle name="Titre 3 5 12 5" xfId="533"/>
    <cellStyle name="Titre 3 5 13" xfId="215"/>
    <cellStyle name="Titre 3 5 13 2" xfId="789"/>
    <cellStyle name="Titre 3 5 13 3" xfId="963"/>
    <cellStyle name="Titre 3 5 13 4" xfId="1047"/>
    <cellStyle name="Titre 3 5 13 5" xfId="497"/>
    <cellStyle name="Titre 3 5 14" xfId="93"/>
    <cellStyle name="Titre 3 5 14 2" xfId="675"/>
    <cellStyle name="Titre 3 5 14 3" xfId="766"/>
    <cellStyle name="Titre 3 5 14 4" xfId="1039"/>
    <cellStyle name="Titre 3 5 14 5" xfId="376"/>
    <cellStyle name="Titre 3 5 15" xfId="279"/>
    <cellStyle name="Titre 3 5 15 2" xfId="849"/>
    <cellStyle name="Titre 3 5 15 3" xfId="1004"/>
    <cellStyle name="Titre 3 5 15 4" xfId="1076"/>
    <cellStyle name="Titre 3 5 15 5" xfId="560"/>
    <cellStyle name="Titre 3 5 16" xfId="317"/>
    <cellStyle name="Titre 3 5 16 2" xfId="876"/>
    <cellStyle name="Titre 3 5 16 3" xfId="1026"/>
    <cellStyle name="Titre 3 5 16 4" xfId="1086"/>
    <cellStyle name="Titre 3 5 16 5" xfId="598"/>
    <cellStyle name="Titre 3 5 17" xfId="301"/>
    <cellStyle name="Titre 3 5 17 2" xfId="865"/>
    <cellStyle name="Titre 3 5 17 3" xfId="1019"/>
    <cellStyle name="Titre 3 5 17 4" xfId="1082"/>
    <cellStyle name="Titre 3 5 17 5" xfId="582"/>
    <cellStyle name="Titre 3 5 18" xfId="334"/>
    <cellStyle name="Titre 3 5 18 2" xfId="893"/>
    <cellStyle name="Titre 3 5 18 3" xfId="1037"/>
    <cellStyle name="Titre 3 5 18 4" xfId="1093"/>
    <cellStyle name="Titre 3 5 18 5" xfId="612"/>
    <cellStyle name="Titre 3 5 19" xfId="642"/>
    <cellStyle name="Titre 3 5 2" xfId="121"/>
    <cellStyle name="Titre 3 5 2 2" xfId="703"/>
    <cellStyle name="Titre 3 5 2 3" xfId="621"/>
    <cellStyle name="Titre 3 5 2 4" xfId="1043"/>
    <cellStyle name="Titre 3 5 2 5" xfId="403"/>
    <cellStyle name="Titre 3 5 20" xfId="711"/>
    <cellStyle name="Titre 3 5 21" xfId="1020"/>
    <cellStyle name="Titre 3 5 22" xfId="352"/>
    <cellStyle name="Titre 3 5 3" xfId="144"/>
    <cellStyle name="Titre 3 5 3 2" xfId="724"/>
    <cellStyle name="Titre 3 5 3 3" xfId="910"/>
    <cellStyle name="Titre 3 5 3 4" xfId="1016"/>
    <cellStyle name="Titre 3 5 3 5" xfId="426"/>
    <cellStyle name="Titre 3 5 4" xfId="108"/>
    <cellStyle name="Titre 3 5 4 2" xfId="690"/>
    <cellStyle name="Titre 3 5 4 3" xfId="632"/>
    <cellStyle name="Titre 3 5 4 4" xfId="911"/>
    <cellStyle name="Titre 3 5 4 5" xfId="390"/>
    <cellStyle name="Titre 3 5 5" xfId="85"/>
    <cellStyle name="Titre 3 5 5 2" xfId="667"/>
    <cellStyle name="Titre 3 5 5 3" xfId="733"/>
    <cellStyle name="Titre 3 5 5 4" xfId="1024"/>
    <cellStyle name="Titre 3 5 5 5" xfId="368"/>
    <cellStyle name="Titre 3 5 6" xfId="180"/>
    <cellStyle name="Titre 3 5 6 2" xfId="757"/>
    <cellStyle name="Titre 3 5 6 3" xfId="935"/>
    <cellStyle name="Titre 3 5 6 4" xfId="624"/>
    <cellStyle name="Titre 3 5 6 5" xfId="462"/>
    <cellStyle name="Titre 3 5 7" xfId="88"/>
    <cellStyle name="Titre 3 5 7 2" xfId="670"/>
    <cellStyle name="Titre 3 5 7 3" xfId="898"/>
    <cellStyle name="Titre 3 5 7 4" xfId="977"/>
    <cellStyle name="Titre 3 5 7 5" xfId="371"/>
    <cellStyle name="Titre 3 5 8" xfId="184"/>
    <cellStyle name="Titre 3 5 8 2" xfId="760"/>
    <cellStyle name="Titre 3 5 8 3" xfId="939"/>
    <cellStyle name="Titre 3 5 8 4" xfId="646"/>
    <cellStyle name="Titre 3 5 8 5" xfId="466"/>
    <cellStyle name="Titre 3 5 9" xfId="211"/>
    <cellStyle name="Titre 3 5 9 2" xfId="785"/>
    <cellStyle name="Titre 3 5 9 3" xfId="959"/>
    <cellStyle name="Titre 3 5 9 4" xfId="1044"/>
    <cellStyle name="Titre 3 5 9 5" xfId="493"/>
    <cellStyle name="Titre 3 6" xfId="60"/>
    <cellStyle name="Titre 3 6 10" xfId="224"/>
    <cellStyle name="Titre 3 6 10 2" xfId="798"/>
    <cellStyle name="Titre 3 6 10 3" xfId="971"/>
    <cellStyle name="Titre 3 6 10 4" xfId="1055"/>
    <cellStyle name="Titre 3 6 10 5" xfId="506"/>
    <cellStyle name="Titre 3 6 11" xfId="242"/>
    <cellStyle name="Titre 3 6 11 2" xfId="814"/>
    <cellStyle name="Titre 3 6 11 3" xfId="982"/>
    <cellStyle name="Titre 3 6 11 4" xfId="1059"/>
    <cellStyle name="Titre 3 6 11 5" xfId="523"/>
    <cellStyle name="Titre 3 6 12" xfId="254"/>
    <cellStyle name="Titre 3 6 12 2" xfId="826"/>
    <cellStyle name="Titre 3 6 12 3" xfId="990"/>
    <cellStyle name="Titre 3 6 12 4" xfId="1067"/>
    <cellStyle name="Titre 3 6 12 5" xfId="535"/>
    <cellStyle name="Titre 3 6 13" xfId="219"/>
    <cellStyle name="Titre 3 6 13 2" xfId="793"/>
    <cellStyle name="Titre 3 6 13 3" xfId="967"/>
    <cellStyle name="Titre 3 6 13 4" xfId="1051"/>
    <cellStyle name="Titre 3 6 13 5" xfId="501"/>
    <cellStyle name="Titre 3 6 14" xfId="77"/>
    <cellStyle name="Titre 3 6 14 2" xfId="659"/>
    <cellStyle name="Titre 3 6 14 3" xfId="636"/>
    <cellStyle name="Titre 3 6 14 4" xfId="909"/>
    <cellStyle name="Titre 3 6 14 5" xfId="360"/>
    <cellStyle name="Titre 3 6 15" xfId="281"/>
    <cellStyle name="Titre 3 6 15 2" xfId="851"/>
    <cellStyle name="Titre 3 6 15 3" xfId="1006"/>
    <cellStyle name="Titre 3 6 15 4" xfId="1077"/>
    <cellStyle name="Titre 3 6 15 5" xfId="562"/>
    <cellStyle name="Titre 3 6 16" xfId="319"/>
    <cellStyle name="Titre 3 6 16 2" xfId="878"/>
    <cellStyle name="Titre 3 6 16 3" xfId="1028"/>
    <cellStyle name="Titre 3 6 16 4" xfId="1087"/>
    <cellStyle name="Titre 3 6 16 5" xfId="600"/>
    <cellStyle name="Titre 3 6 17" xfId="324"/>
    <cellStyle name="Titre 3 6 17 2" xfId="883"/>
    <cellStyle name="Titre 3 6 17 3" xfId="1032"/>
    <cellStyle name="Titre 3 6 17 4" xfId="1090"/>
    <cellStyle name="Titre 3 6 17 5" xfId="605"/>
    <cellStyle name="Titre 3 6 18" xfId="336"/>
    <cellStyle name="Titre 3 6 18 2" xfId="894"/>
    <cellStyle name="Titre 3 6 18 3" xfId="1038"/>
    <cellStyle name="Titre 3 6 18 4" xfId="1094"/>
    <cellStyle name="Titre 3 6 18 5" xfId="613"/>
    <cellStyle name="Titre 3 6 19" xfId="644"/>
    <cellStyle name="Titre 3 6 2" xfId="124"/>
    <cellStyle name="Titre 3 6 2 2" xfId="706"/>
    <cellStyle name="Titre 3 6 2 3" xfId="618"/>
    <cellStyle name="Titre 3 6 2 4" xfId="812"/>
    <cellStyle name="Titre 3 6 2 5" xfId="406"/>
    <cellStyle name="Titre 3 6 20" xfId="870"/>
    <cellStyle name="Titre 3 6 21" xfId="1001"/>
    <cellStyle name="Titre 3 6 22" xfId="354"/>
    <cellStyle name="Titre 3 6 3" xfId="147"/>
    <cellStyle name="Titre 3 6 3 2" xfId="726"/>
    <cellStyle name="Titre 3 6 3 3" xfId="912"/>
    <cellStyle name="Titre 3 6 3 4" xfId="957"/>
    <cellStyle name="Titre 3 6 3 5" xfId="429"/>
    <cellStyle name="Titre 3 6 4" xfId="158"/>
    <cellStyle name="Titre 3 6 4 2" xfId="737"/>
    <cellStyle name="Titre 3 6 4 3" xfId="922"/>
    <cellStyle name="Titre 3 6 4 4" xfId="998"/>
    <cellStyle name="Titre 3 6 4 5" xfId="440"/>
    <cellStyle name="Titre 3 6 5" xfId="82"/>
    <cellStyle name="Titre 3 6 5 2" xfId="664"/>
    <cellStyle name="Titre 3 6 5 3" xfId="840"/>
    <cellStyle name="Titre 3 6 5 4" xfId="749"/>
    <cellStyle name="Titre 3 6 5 5" xfId="365"/>
    <cellStyle name="Titre 3 6 6" xfId="183"/>
    <cellStyle name="Titre 3 6 6 2" xfId="759"/>
    <cellStyle name="Titre 3 6 6 3" xfId="938"/>
    <cellStyle name="Titre 3 6 6 4" xfId="877"/>
    <cellStyle name="Titre 3 6 6 5" xfId="465"/>
    <cellStyle name="Titre 3 6 7" xfId="192"/>
    <cellStyle name="Titre 3 6 7 2" xfId="768"/>
    <cellStyle name="Titre 3 6 7 3" xfId="945"/>
    <cellStyle name="Titre 3 6 7 4" xfId="896"/>
    <cellStyle name="Titre 3 6 7 5" xfId="474"/>
    <cellStyle name="Titre 3 6 8" xfId="167"/>
    <cellStyle name="Titre 3 6 8 2" xfId="745"/>
    <cellStyle name="Titre 3 6 8 3" xfId="928"/>
    <cellStyle name="Titre 3 6 8 4" xfId="999"/>
    <cellStyle name="Titre 3 6 8 5" xfId="449"/>
    <cellStyle name="Titre 3 6 9" xfId="213"/>
    <cellStyle name="Titre 3 6 9 2" xfId="787"/>
    <cellStyle name="Titre 3 6 9 3" xfId="961"/>
    <cellStyle name="Titre 3 6 9 4" xfId="1045"/>
    <cellStyle name="Titre 3 6 9 5" xfId="495"/>
    <cellStyle name="Titre 3 7" xfId="63"/>
    <cellStyle name="Titre 3 7 10" xfId="227"/>
    <cellStyle name="Titre 3 7 10 2" xfId="801"/>
    <cellStyle name="Titre 3 7 10 3" xfId="972"/>
    <cellStyle name="Titre 3 7 10 4" xfId="1056"/>
    <cellStyle name="Titre 3 7 10 5" xfId="509"/>
    <cellStyle name="Titre 3 7 11" xfId="245"/>
    <cellStyle name="Titre 3 7 11 2" xfId="817"/>
    <cellStyle name="Titre 3 7 11 3" xfId="984"/>
    <cellStyle name="Titre 3 7 11 4" xfId="1061"/>
    <cellStyle name="Titre 3 7 11 5" xfId="526"/>
    <cellStyle name="Titre 3 7 12" xfId="257"/>
    <cellStyle name="Titre 3 7 12 2" xfId="829"/>
    <cellStyle name="Titre 3 7 12 3" xfId="992"/>
    <cellStyle name="Titre 3 7 12 4" xfId="1069"/>
    <cellStyle name="Titre 3 7 12 5" xfId="538"/>
    <cellStyle name="Titre 3 7 13" xfId="263"/>
    <cellStyle name="Titre 3 7 13 2" xfId="835"/>
    <cellStyle name="Titre 3 7 13 3" xfId="994"/>
    <cellStyle name="Titre 3 7 13 4" xfId="1071"/>
    <cellStyle name="Titre 3 7 13 5" xfId="544"/>
    <cellStyle name="Titre 3 7 14" xfId="114"/>
    <cellStyle name="Titre 3 7 14 2" xfId="696"/>
    <cellStyle name="Titre 3 7 14 3" xfId="627"/>
    <cellStyle name="Titre 3 7 14 4" xfId="643"/>
    <cellStyle name="Titre 3 7 14 5" xfId="396"/>
    <cellStyle name="Titre 3 7 15" xfId="284"/>
    <cellStyle name="Titre 3 7 15 2" xfId="853"/>
    <cellStyle name="Titre 3 7 15 3" xfId="1008"/>
    <cellStyle name="Titre 3 7 15 4" xfId="1078"/>
    <cellStyle name="Titre 3 7 15 5" xfId="565"/>
    <cellStyle name="Titre 3 7 16" xfId="304"/>
    <cellStyle name="Titre 3 7 16 2" xfId="868"/>
    <cellStyle name="Titre 3 7 16 3" xfId="1022"/>
    <cellStyle name="Titre 3 7 16 4" xfId="1084"/>
    <cellStyle name="Titre 3 7 16 5" xfId="585"/>
    <cellStyle name="Titre 3 7 17" xfId="321"/>
    <cellStyle name="Titre 3 7 17 2" xfId="880"/>
    <cellStyle name="Titre 3 7 17 3" xfId="1030"/>
    <cellStyle name="Titre 3 7 17 4" xfId="1088"/>
    <cellStyle name="Titre 3 7 17 5" xfId="602"/>
    <cellStyle name="Titre 3 7 18" xfId="326"/>
    <cellStyle name="Titre 3 7 18 2" xfId="885"/>
    <cellStyle name="Titre 3 7 18 3" xfId="1033"/>
    <cellStyle name="Titre 3 7 18 4" xfId="1091"/>
    <cellStyle name="Titre 3 7 18 5" xfId="607"/>
    <cellStyle name="Titre 3 7 19" xfId="339"/>
    <cellStyle name="Titre 3 7 19 2" xfId="897"/>
    <cellStyle name="Titre 3 7 19 3" xfId="1040"/>
    <cellStyle name="Titre 3 7 19 4" xfId="1095"/>
    <cellStyle name="Titre 3 7 19 5" xfId="614"/>
    <cellStyle name="Titre 3 7 2" xfId="127"/>
    <cellStyle name="Titre 3 7 2 2" xfId="708"/>
    <cellStyle name="Titre 3 7 2 3" xfId="616"/>
    <cellStyle name="Titre 3 7 2 4" xfId="1010"/>
    <cellStyle name="Titre 3 7 2 5" xfId="409"/>
    <cellStyle name="Titre 3 7 20" xfId="647"/>
    <cellStyle name="Titre 3 7 21" xfId="804"/>
    <cellStyle name="Titre 3 7 22" xfId="976"/>
    <cellStyle name="Titre 3 7 23" xfId="355"/>
    <cellStyle name="Titre 3 7 3" xfId="150"/>
    <cellStyle name="Titre 3 7 3 2" xfId="729"/>
    <cellStyle name="Titre 3 7 3 3" xfId="915"/>
    <cellStyle name="Titre 3 7 3 4" xfId="623"/>
    <cellStyle name="Titre 3 7 3 5" xfId="432"/>
    <cellStyle name="Titre 3 7 4" xfId="161"/>
    <cellStyle name="Titre 3 7 4 2" xfId="740"/>
    <cellStyle name="Titre 3 7 4 3" xfId="924"/>
    <cellStyle name="Titre 3 7 4 4" xfId="918"/>
    <cellStyle name="Titre 3 7 4 5" xfId="443"/>
    <cellStyle name="Titre 3 7 5" xfId="78"/>
    <cellStyle name="Titre 3 7 5 2" xfId="660"/>
    <cellStyle name="Titre 3 7 5 3" xfId="635"/>
    <cellStyle name="Titre 3 7 5 4" xfId="622"/>
    <cellStyle name="Titre 3 7 5 5" xfId="361"/>
    <cellStyle name="Titre 3 7 6" xfId="186"/>
    <cellStyle name="Titre 3 7 6 2" xfId="762"/>
    <cellStyle name="Titre 3 7 6 3" xfId="940"/>
    <cellStyle name="Titre 3 7 6 4" xfId="661"/>
    <cellStyle name="Titre 3 7 6 5" xfId="468"/>
    <cellStyle name="Titre 3 7 7" xfId="194"/>
    <cellStyle name="Titre 3 7 7 2" xfId="770"/>
    <cellStyle name="Titre 3 7 7 3" xfId="947"/>
    <cellStyle name="Titre 3 7 7 4" xfId="714"/>
    <cellStyle name="Titre 3 7 7 5" xfId="476"/>
    <cellStyle name="Titre 3 7 8" xfId="159"/>
    <cellStyle name="Titre 3 7 8 2" xfId="738"/>
    <cellStyle name="Titre 3 7 8 3" xfId="923"/>
    <cellStyle name="Titre 3 7 8 4" xfId="973"/>
    <cellStyle name="Titre 3 7 8 5" xfId="441"/>
    <cellStyle name="Titre 3 7 9" xfId="216"/>
    <cellStyle name="Titre 3 7 9 2" xfId="790"/>
    <cellStyle name="Titre 3 7 9 3" xfId="964"/>
    <cellStyle name="Titre 3 7 9 4" xfId="1048"/>
    <cellStyle name="Titre 3 7 9 5" xfId="498"/>
    <cellStyle name="Titre 3 8" xfId="72"/>
    <cellStyle name="Titre 3 8 10" xfId="236"/>
    <cellStyle name="Titre 3 8 10 2" xfId="809"/>
    <cellStyle name="Titre 3 8 10 3" xfId="978"/>
    <cellStyle name="Titre 3 8 10 4" xfId="1057"/>
    <cellStyle name="Titre 3 8 10 5" xfId="518"/>
    <cellStyle name="Titre 3 8 11" xfId="251"/>
    <cellStyle name="Titre 3 8 11 2" xfId="823"/>
    <cellStyle name="Titre 3 8 11 3" xfId="987"/>
    <cellStyle name="Titre 3 8 11 4" xfId="1064"/>
    <cellStyle name="Titre 3 8 11 5" xfId="532"/>
    <cellStyle name="Titre 3 8 12" xfId="261"/>
    <cellStyle name="Titre 3 8 12 2" xfId="833"/>
    <cellStyle name="Titre 3 8 12 3" xfId="993"/>
    <cellStyle name="Titre 3 8 12 4" xfId="1070"/>
    <cellStyle name="Titre 3 8 12 5" xfId="542"/>
    <cellStyle name="Titre 3 8 13" xfId="267"/>
    <cellStyle name="Titre 3 8 13 2" xfId="839"/>
    <cellStyle name="Titre 3 8 13 3" xfId="997"/>
    <cellStyle name="Titre 3 8 13 4" xfId="1074"/>
    <cellStyle name="Titre 3 8 13 5" xfId="548"/>
    <cellStyle name="Titre 3 8 14" xfId="276"/>
    <cellStyle name="Titre 3 8 14 2" xfId="847"/>
    <cellStyle name="Titre 3 8 14 3" xfId="1003"/>
    <cellStyle name="Titre 3 8 14 4" xfId="1075"/>
    <cellStyle name="Titre 3 8 14 5" xfId="557"/>
    <cellStyle name="Titre 3 8 15" xfId="293"/>
    <cellStyle name="Titre 3 8 15 2" xfId="860"/>
    <cellStyle name="Titre 3 8 15 3" xfId="1013"/>
    <cellStyle name="Titre 3 8 15 4" xfId="1079"/>
    <cellStyle name="Titre 3 8 15 5" xfId="574"/>
    <cellStyle name="Titre 3 8 16" xfId="313"/>
    <cellStyle name="Titre 3 8 16 2" xfId="874"/>
    <cellStyle name="Titre 3 8 16 3" xfId="1025"/>
    <cellStyle name="Titre 3 8 16 4" xfId="1085"/>
    <cellStyle name="Titre 3 8 16 5" xfId="594"/>
    <cellStyle name="Titre 3 8 17" xfId="323"/>
    <cellStyle name="Titre 3 8 17 2" xfId="882"/>
    <cellStyle name="Titre 3 8 17 3" xfId="1031"/>
    <cellStyle name="Titre 3 8 17 4" xfId="1089"/>
    <cellStyle name="Titre 3 8 17 5" xfId="604"/>
    <cellStyle name="Titre 3 8 18" xfId="333"/>
    <cellStyle name="Titre 3 8 18 2" xfId="892"/>
    <cellStyle name="Titre 3 8 18 3" xfId="1036"/>
    <cellStyle name="Titre 3 8 18 4" xfId="1092"/>
    <cellStyle name="Titre 3 8 18 5" xfId="611"/>
    <cellStyle name="Titre 3 8 19" xfId="345"/>
    <cellStyle name="Titre 3 8 19 2" xfId="902"/>
    <cellStyle name="Titre 3 8 19 3" xfId="1042"/>
    <cellStyle name="Titre 3 8 19 4" xfId="1096"/>
    <cellStyle name="Titre 3 8 2" xfId="136"/>
    <cellStyle name="Titre 3 8 2 2" xfId="716"/>
    <cellStyle name="Titre 3 8 2 3" xfId="904"/>
    <cellStyle name="Titre 3 8 2 4" xfId="1011"/>
    <cellStyle name="Titre 3 8 2 5" xfId="418"/>
    <cellStyle name="Titre 3 8 20" xfId="654"/>
    <cellStyle name="Titre 3 8 21" xfId="783"/>
    <cellStyle name="Titre 3 8 22" xfId="802"/>
    <cellStyle name="Titre 3 8 3" xfId="157"/>
    <cellStyle name="Titre 3 8 3 2" xfId="736"/>
    <cellStyle name="Titre 3 8 3 3" xfId="921"/>
    <cellStyle name="Titre 3 8 3 4" xfId="1009"/>
    <cellStyle name="Titre 3 8 3 5" xfId="439"/>
    <cellStyle name="Titre 3 8 4" xfId="169"/>
    <cellStyle name="Titre 3 8 4 2" xfId="747"/>
    <cellStyle name="Titre 3 8 4 3" xfId="930"/>
    <cellStyle name="Titre 3 8 4 4" xfId="943"/>
    <cellStyle name="Titre 3 8 4 5" xfId="451"/>
    <cellStyle name="Titre 3 8 5" xfId="177"/>
    <cellStyle name="Titre 3 8 5 2" xfId="754"/>
    <cellStyle name="Titre 3 8 5 3" xfId="932"/>
    <cellStyle name="Titre 3 8 5 4" xfId="951"/>
    <cellStyle name="Titre 3 8 5 5" xfId="459"/>
    <cellStyle name="Titre 3 8 6" xfId="191"/>
    <cellStyle name="Titre 3 8 6 2" xfId="767"/>
    <cellStyle name="Titre 3 8 6 3" xfId="944"/>
    <cellStyle name="Titre 3 8 6 4" xfId="879"/>
    <cellStyle name="Titre 3 8 6 5" xfId="473"/>
    <cellStyle name="Titre 3 8 7" xfId="201"/>
    <cellStyle name="Titre 3 8 7 2" xfId="777"/>
    <cellStyle name="Titre 3 8 7 3" xfId="953"/>
    <cellStyle name="Titre 3 8 7 4" xfId="890"/>
    <cellStyle name="Titre 3 8 7 5" xfId="483"/>
    <cellStyle name="Titre 3 8 8" xfId="208"/>
    <cellStyle name="Titre 3 8 8 2" xfId="782"/>
    <cellStyle name="Titre 3 8 8 3" xfId="956"/>
    <cellStyle name="Titre 3 8 8 4" xfId="638"/>
    <cellStyle name="Titre 3 8 8 5" xfId="490"/>
    <cellStyle name="Titre 3 8 9" xfId="223"/>
    <cellStyle name="Titre 3 8 9 2" xfId="797"/>
    <cellStyle name="Titre 3 8 9 3" xfId="970"/>
    <cellStyle name="Titre 3 8 9 4" xfId="1054"/>
    <cellStyle name="Titre 3 8 9 5" xfId="505"/>
    <cellStyle name="Titre 3 9" xfId="109"/>
    <cellStyle name="Titre 3 9 2" xfId="691"/>
    <cellStyle name="Titre 3 9 3" xfId="631"/>
    <cellStyle name="Titre 3 9 4" xfId="620"/>
    <cellStyle name="Titre 3 9 5" xfId="391"/>
    <cellStyle name="Titre 4" xfId="44"/>
    <cellStyle name="Titre " xfId="45"/>
    <cellStyle name="Total 2" xfId="46"/>
    <cellStyle name="Total 2 2" xfId="53"/>
    <cellStyle name="Total 2 2 10" xfId="296"/>
    <cellStyle name="Total 2 2 10 2" xfId="863"/>
    <cellStyle name="Total 2 2 10 3" xfId="577"/>
    <cellStyle name="Total 2 2 11" xfId="262"/>
    <cellStyle name="Total 2 2 11 2" xfId="834"/>
    <cellStyle name="Total 2 2 11 3" xfId="543"/>
    <cellStyle name="Total 2 2 12" xfId="196"/>
    <cellStyle name="Total 2 2 12 2" xfId="772"/>
    <cellStyle name="Total 2 2 12 3" xfId="478"/>
    <cellStyle name="Total 2 2 13" xfId="350"/>
    <cellStyle name="Total 2 2 2" xfId="117"/>
    <cellStyle name="Total 2 2 2 2" xfId="699"/>
    <cellStyle name="Total 2 2 2 3" xfId="399"/>
    <cellStyle name="Total 2 2 3" xfId="140"/>
    <cellStyle name="Total 2 2 3 2" xfId="720"/>
    <cellStyle name="Total 2 2 3 3" xfId="422"/>
    <cellStyle name="Total 2 2 4" xfId="105"/>
    <cellStyle name="Total 2 2 4 2" xfId="687"/>
    <cellStyle name="Total 2 2 4 3" xfId="387"/>
    <cellStyle name="Total 2 2 5" xfId="152"/>
    <cellStyle name="Total 2 2 5 2" xfId="731"/>
    <cellStyle name="Total 2 2 5 3" xfId="434"/>
    <cellStyle name="Total 2 2 6" xfId="83"/>
    <cellStyle name="Total 2 2 6 2" xfId="665"/>
    <cellStyle name="Total 2 2 6 3" xfId="366"/>
    <cellStyle name="Total 2 2 7" xfId="110"/>
    <cellStyle name="Total 2 2 7 2" xfId="692"/>
    <cellStyle name="Total 2 2 7 3" xfId="392"/>
    <cellStyle name="Total 2 2 8" xfId="185"/>
    <cellStyle name="Total 2 2 8 2" xfId="761"/>
    <cellStyle name="Total 2 2 8 3" xfId="467"/>
    <cellStyle name="Total 2 2 9" xfId="146"/>
    <cellStyle name="Total 2 2 9 2" xfId="725"/>
    <cellStyle name="Total 2 2 9 3" xfId="428"/>
    <cellStyle name="Total 2 3" xfId="69"/>
    <cellStyle name="Total 2 3 10" xfId="310"/>
    <cellStyle name="Total 2 3 10 2" xfId="872"/>
    <cellStyle name="Total 2 3 10 3" xfId="591"/>
    <cellStyle name="Total 2 3 11" xfId="330"/>
    <cellStyle name="Total 2 3 11 2" xfId="889"/>
    <cellStyle name="Total 2 3 11 3" xfId="609"/>
    <cellStyle name="Total 2 3 12" xfId="343"/>
    <cellStyle name="Total 2 3 12 2" xfId="900"/>
    <cellStyle name="Total 2 3 13" xfId="651"/>
    <cellStyle name="Total 2 3 2" xfId="133"/>
    <cellStyle name="Total 2 3 2 2" xfId="713"/>
    <cellStyle name="Total 2 3 2 3" xfId="415"/>
    <cellStyle name="Total 2 3 3" xfId="174"/>
    <cellStyle name="Total 2 3 3 2" xfId="751"/>
    <cellStyle name="Total 2 3 3 3" xfId="456"/>
    <cellStyle name="Total 2 3 4" xfId="205"/>
    <cellStyle name="Total 2 3 4 2" xfId="780"/>
    <cellStyle name="Total 2 3 4 3" xfId="487"/>
    <cellStyle name="Total 2 3 5" xfId="233"/>
    <cellStyle name="Total 2 3 5 2" xfId="806"/>
    <cellStyle name="Total 2 3 5 3" xfId="515"/>
    <cellStyle name="Total 2 3 6" xfId="248"/>
    <cellStyle name="Total 2 3 6 2" xfId="820"/>
    <cellStyle name="Total 2 3 6 3" xfId="529"/>
    <cellStyle name="Total 2 3 7" xfId="259"/>
    <cellStyle name="Total 2 3 7 2" xfId="831"/>
    <cellStyle name="Total 2 3 7 3" xfId="540"/>
    <cellStyle name="Total 2 3 8" xfId="273"/>
    <cellStyle name="Total 2 3 8 2" xfId="844"/>
    <cellStyle name="Total 2 3 8 3" xfId="554"/>
    <cellStyle name="Total 2 3 9" xfId="290"/>
    <cellStyle name="Total 2 3 9 2" xfId="858"/>
    <cellStyle name="Total 2 3 9 3" xfId="571"/>
    <cellStyle name="Total 2 4" xfId="71"/>
    <cellStyle name="Total 2 4 10" xfId="312"/>
    <cellStyle name="Total 2 4 10 2" xfId="873"/>
    <cellStyle name="Total 2 4 10 3" xfId="593"/>
    <cellStyle name="Total 2 4 11" xfId="332"/>
    <cellStyle name="Total 2 4 11 2" xfId="891"/>
    <cellStyle name="Total 2 4 11 3" xfId="610"/>
    <cellStyle name="Total 2 4 12" xfId="344"/>
    <cellStyle name="Total 2 4 12 2" xfId="901"/>
    <cellStyle name="Total 2 4 13" xfId="653"/>
    <cellStyle name="Total 2 4 2" xfId="135"/>
    <cellStyle name="Total 2 4 2 2" xfId="715"/>
    <cellStyle name="Total 2 4 2 3" xfId="417"/>
    <cellStyle name="Total 2 4 3" xfId="176"/>
    <cellStyle name="Total 2 4 3 2" xfId="753"/>
    <cellStyle name="Total 2 4 3 3" xfId="458"/>
    <cellStyle name="Total 2 4 4" xfId="207"/>
    <cellStyle name="Total 2 4 4 2" xfId="781"/>
    <cellStyle name="Total 2 4 4 3" xfId="489"/>
    <cellStyle name="Total 2 4 5" xfId="235"/>
    <cellStyle name="Total 2 4 5 2" xfId="808"/>
    <cellStyle name="Total 2 4 5 3" xfId="517"/>
    <cellStyle name="Total 2 4 6" xfId="250"/>
    <cellStyle name="Total 2 4 6 2" xfId="822"/>
    <cellStyle name="Total 2 4 6 3" xfId="531"/>
    <cellStyle name="Total 2 4 7" xfId="260"/>
    <cellStyle name="Total 2 4 7 2" xfId="832"/>
    <cellStyle name="Total 2 4 7 3" xfId="541"/>
    <cellStyle name="Total 2 4 8" xfId="275"/>
    <cellStyle name="Total 2 4 8 2" xfId="846"/>
    <cellStyle name="Total 2 4 8 3" xfId="556"/>
    <cellStyle name="Total 2 4 9" xfId="292"/>
    <cellStyle name="Total 2 4 9 2" xfId="859"/>
    <cellStyle name="Total 2 4 9 3" xfId="573"/>
    <cellStyle name="Vérification de cellule"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'source FT 4.6-2'!$B$8</c:f>
              <c:strCache>
                <c:ptCount val="1"/>
                <c:pt idx="0">
                  <c:v>Mobilité simple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4.6-2'!$A$9:$A$12</c:f>
              <c:strCache>
                <c:ptCount val="4"/>
                <c:pt idx="0">
                  <c:v>Changement d'employeur</c:v>
                </c:pt>
                <c:pt idx="1">
                  <c:v>Changement de zone d'emploi</c:v>
                </c:pt>
                <c:pt idx="2">
                  <c:v>Changement de statut ou de situation d'emploi</c:v>
                </c:pt>
                <c:pt idx="3">
                  <c:v>Total</c:v>
                </c:pt>
              </c:strCache>
            </c:strRef>
          </c:cat>
          <c:val>
            <c:numRef>
              <c:f>'source FT 4.6-2'!$B$9:$B$12</c:f>
              <c:numCache>
                <c:formatCode>0</c:formatCode>
                <c:ptCount val="4"/>
                <c:pt idx="0">
                  <c:v>45.52242908063814</c:v>
                </c:pt>
                <c:pt idx="1">
                  <c:v>50.922301021692519</c:v>
                </c:pt>
                <c:pt idx="2">
                  <c:v>71.100041952505038</c:v>
                </c:pt>
                <c:pt idx="3">
                  <c:v>71.880782929261173</c:v>
                </c:pt>
              </c:numCache>
            </c:numRef>
          </c:val>
        </c:ser>
        <c:ser>
          <c:idx val="1"/>
          <c:order val="1"/>
          <c:tx>
            <c:strRef>
              <c:f>'source FT 4.6-2'!$C$8</c:f>
              <c:strCache>
                <c:ptCount val="1"/>
                <c:pt idx="0">
                  <c:v>Double mobilité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4.6-2'!$A$9:$A$12</c:f>
              <c:strCache>
                <c:ptCount val="4"/>
                <c:pt idx="0">
                  <c:v>Changement d'employeur</c:v>
                </c:pt>
                <c:pt idx="1">
                  <c:v>Changement de zone d'emploi</c:v>
                </c:pt>
                <c:pt idx="2">
                  <c:v>Changement de statut ou de situation d'emploi</c:v>
                </c:pt>
                <c:pt idx="3">
                  <c:v>Total</c:v>
                </c:pt>
              </c:strCache>
            </c:strRef>
          </c:cat>
          <c:val>
            <c:numRef>
              <c:f>'source FT 4.6-2'!$C$9:$C$12</c:f>
              <c:numCache>
                <c:formatCode>0</c:formatCode>
                <c:ptCount val="4"/>
                <c:pt idx="0">
                  <c:v>45.743569794630886</c:v>
                </c:pt>
                <c:pt idx="1">
                  <c:v>40.112499023445977</c:v>
                </c:pt>
                <c:pt idx="2">
                  <c:v>16.694733483416943</c:v>
                </c:pt>
                <c:pt idx="3">
                  <c:v>23.819475812914629</c:v>
                </c:pt>
              </c:numCache>
            </c:numRef>
          </c:val>
        </c:ser>
        <c:ser>
          <c:idx val="2"/>
          <c:order val="2"/>
          <c:tx>
            <c:strRef>
              <c:f>'source FT 4.6-2'!$D$8</c:f>
              <c:strCache>
                <c:ptCount val="1"/>
                <c:pt idx="0">
                  <c:v>Triple mobilité</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4.6-2'!$A$9:$A$12</c:f>
              <c:strCache>
                <c:ptCount val="4"/>
                <c:pt idx="0">
                  <c:v>Changement d'employeur</c:v>
                </c:pt>
                <c:pt idx="1">
                  <c:v>Changement de zone d'emploi</c:v>
                </c:pt>
                <c:pt idx="2">
                  <c:v>Changement de statut ou de situation d'emploi</c:v>
                </c:pt>
                <c:pt idx="3">
                  <c:v>Total</c:v>
                </c:pt>
              </c:strCache>
            </c:strRef>
          </c:cat>
          <c:val>
            <c:numRef>
              <c:f>'source FT 4.6-2'!$D$9:$D$12</c:f>
              <c:numCache>
                <c:formatCode>0</c:formatCode>
                <c:ptCount val="4"/>
                <c:pt idx="0">
                  <c:v>8.7340011247309732</c:v>
                </c:pt>
                <c:pt idx="1">
                  <c:v>8.965199954861502</c:v>
                </c:pt>
                <c:pt idx="2">
                  <c:v>12.205224564078019</c:v>
                </c:pt>
                <c:pt idx="3">
                  <c:v>4.2997412578241923</c:v>
                </c:pt>
              </c:numCache>
            </c:numRef>
          </c:val>
        </c:ser>
        <c:dLbls>
          <c:showLegendKey val="0"/>
          <c:showVal val="0"/>
          <c:showCatName val="0"/>
          <c:showSerName val="0"/>
          <c:showPercent val="0"/>
          <c:showBubbleSize val="0"/>
        </c:dLbls>
        <c:gapWidth val="150"/>
        <c:overlap val="100"/>
        <c:axId val="192810960"/>
        <c:axId val="192811744"/>
      </c:barChart>
      <c:catAx>
        <c:axId val="19281096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2811744"/>
        <c:crosses val="autoZero"/>
        <c:auto val="1"/>
        <c:lblAlgn val="ctr"/>
        <c:lblOffset val="100"/>
        <c:noMultiLvlLbl val="0"/>
      </c:catAx>
      <c:valAx>
        <c:axId val="192811744"/>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solidFill>
              <a:srgbClr xmlns:mc="http://schemas.openxmlformats.org/markup-compatibility/2006" xmlns:a14="http://schemas.microsoft.com/office/drawing/2010/main" val="000000" mc:Ignorable="a14" a14:legacySpreadsheetColorIndex="6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2810960"/>
        <c:crosses val="autoZero"/>
        <c:crossBetween val="between"/>
      </c:valAx>
      <c:spPr>
        <a:noFill/>
        <a:ln>
          <a:noFill/>
        </a:ln>
        <a:effectLst/>
      </c:spPr>
    </c:plotArea>
    <c:legend>
      <c:legendPos val="b"/>
      <c:layout>
        <c:manualLayout>
          <c:xMode val="edge"/>
          <c:yMode val="edge"/>
          <c:x val="0.30220600598229158"/>
          <c:y val="0.92209411649867878"/>
          <c:w val="0.46366590687362108"/>
          <c:h val="5.747165891042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179026333715234"/>
          <c:y val="0"/>
          <c:w val="0.63845895764590754"/>
          <c:h val="0.73862123471113184"/>
        </c:manualLayout>
      </c:layout>
      <c:barChart>
        <c:barDir val="bar"/>
        <c:grouping val="stacked"/>
        <c:varyColors val="0"/>
        <c:ser>
          <c:idx val="0"/>
          <c:order val="0"/>
          <c:tx>
            <c:strRef>
              <c:f>'source FT 4.6-4'!$G$4</c:f>
              <c:strCache>
                <c:ptCount val="1"/>
                <c:pt idx="0">
                  <c:v>Changement d'employeur seul</c:v>
                </c:pt>
              </c:strCache>
            </c:strRef>
          </c:tx>
          <c:spPr>
            <a:solidFill>
              <a:schemeClr val="accent1"/>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4.6-4'!$H$3:$J$3</c:f>
              <c:strCache>
                <c:ptCount val="3"/>
                <c:pt idx="0">
                  <c:v>Mobilité inter-employeur</c:v>
                </c:pt>
                <c:pt idx="1">
                  <c:v>Mobilité géographique</c:v>
                </c:pt>
                <c:pt idx="2">
                  <c:v>Changement de statut ou de situation d'emploi</c:v>
                </c:pt>
              </c:strCache>
            </c:strRef>
          </c:cat>
          <c:val>
            <c:numRef>
              <c:f>'source FT 4.6-4'!$H$4:$J$4</c:f>
              <c:numCache>
                <c:formatCode>#,##0</c:formatCode>
                <c:ptCount val="3"/>
                <c:pt idx="0">
                  <c:v>45.52242908063814</c:v>
                </c:pt>
              </c:numCache>
            </c:numRef>
          </c:val>
        </c:ser>
        <c:ser>
          <c:idx val="1"/>
          <c:order val="1"/>
          <c:tx>
            <c:strRef>
              <c:f>'source FT 4.6-4'!$G$5</c:f>
              <c:strCache>
                <c:ptCount val="1"/>
                <c:pt idx="0">
                  <c:v>Changement de zone d'emploi seul</c:v>
                </c:pt>
              </c:strCache>
            </c:strRef>
          </c:tx>
          <c:spPr>
            <a:solidFill>
              <a:schemeClr val="accent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4.6-4'!$H$3:$J$3</c:f>
              <c:strCache>
                <c:ptCount val="3"/>
                <c:pt idx="0">
                  <c:v>Mobilité inter-employeur</c:v>
                </c:pt>
                <c:pt idx="1">
                  <c:v>Mobilité géographique</c:v>
                </c:pt>
                <c:pt idx="2">
                  <c:v>Changement de statut ou de situation d'emploi</c:v>
                </c:pt>
              </c:strCache>
            </c:strRef>
          </c:cat>
          <c:val>
            <c:numRef>
              <c:f>'source FT 4.6-4'!$H$5:$J$5</c:f>
              <c:numCache>
                <c:formatCode>0</c:formatCode>
                <c:ptCount val="3"/>
                <c:pt idx="1">
                  <c:v>50.922301021692519</c:v>
                </c:pt>
              </c:numCache>
            </c:numRef>
          </c:val>
        </c:ser>
        <c:ser>
          <c:idx val="2"/>
          <c:order val="2"/>
          <c:tx>
            <c:strRef>
              <c:f>'source FT 4.6-4'!$G$6</c:f>
              <c:strCache>
                <c:ptCount val="1"/>
                <c:pt idx="0">
                  <c:v>Changement de statut seul</c:v>
                </c:pt>
              </c:strCache>
            </c:strRef>
          </c:tx>
          <c:spPr>
            <a:solidFill>
              <a:srgbClr val="92D050"/>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4.6-4'!$H$3:$J$3</c:f>
              <c:strCache>
                <c:ptCount val="3"/>
                <c:pt idx="0">
                  <c:v>Mobilité inter-employeur</c:v>
                </c:pt>
                <c:pt idx="1">
                  <c:v>Mobilité géographique</c:v>
                </c:pt>
                <c:pt idx="2">
                  <c:v>Changement de statut ou de situation d'emploi</c:v>
                </c:pt>
              </c:strCache>
            </c:strRef>
          </c:cat>
          <c:val>
            <c:numRef>
              <c:f>'source FT 4.6-4'!$H$6:$J$6</c:f>
              <c:numCache>
                <c:formatCode>General</c:formatCode>
                <c:ptCount val="3"/>
                <c:pt idx="2" formatCode="0">
                  <c:v>71.100041952505038</c:v>
                </c:pt>
              </c:numCache>
            </c:numRef>
          </c:val>
        </c:ser>
        <c:ser>
          <c:idx val="3"/>
          <c:order val="3"/>
          <c:tx>
            <c:strRef>
              <c:f>'source FT 4.6-4'!$G$7</c:f>
              <c:strCache>
                <c:ptCount val="1"/>
                <c:pt idx="0">
                  <c:v>Changement d'employeur + zone d'emploi</c:v>
                </c:pt>
              </c:strCache>
            </c:strRef>
          </c:tx>
          <c:spPr>
            <a:pattFill prst="lgCheck">
              <a:fgClr>
                <a:schemeClr val="accent1"/>
              </a:fgClr>
              <a:bgClr>
                <a:schemeClr val="accent2"/>
              </a:bgClr>
            </a:patt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4.6-4'!$H$3:$J$3</c:f>
              <c:strCache>
                <c:ptCount val="3"/>
                <c:pt idx="0">
                  <c:v>Mobilité inter-employeur</c:v>
                </c:pt>
                <c:pt idx="1">
                  <c:v>Mobilité géographique</c:v>
                </c:pt>
                <c:pt idx="2">
                  <c:v>Changement de statut ou de situation d'emploi</c:v>
                </c:pt>
              </c:strCache>
            </c:strRef>
          </c:cat>
          <c:val>
            <c:numRef>
              <c:f>'source FT 4.6-4'!$H$7:$J$7</c:f>
              <c:numCache>
                <c:formatCode>0</c:formatCode>
                <c:ptCount val="3"/>
                <c:pt idx="0">
                  <c:v>36.437478065631858</c:v>
                </c:pt>
                <c:pt idx="1">
                  <c:v>37.402019079695485</c:v>
                </c:pt>
              </c:numCache>
            </c:numRef>
          </c:val>
        </c:ser>
        <c:ser>
          <c:idx val="4"/>
          <c:order val="4"/>
          <c:tx>
            <c:strRef>
              <c:f>'source FT 4.6-4'!$G$8</c:f>
              <c:strCache>
                <c:ptCount val="1"/>
                <c:pt idx="0">
                  <c:v>Changement d'employeur + statut</c:v>
                </c:pt>
              </c:strCache>
            </c:strRef>
          </c:tx>
          <c:spPr>
            <a:pattFill prst="lgCheck">
              <a:fgClr>
                <a:srgbClr val="92D050"/>
              </a:fgClr>
              <a:bgClr>
                <a:schemeClr val="accent1"/>
              </a:bgClr>
            </a:patt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4.6-4'!$H$3:$J$3</c:f>
              <c:strCache>
                <c:ptCount val="3"/>
                <c:pt idx="0">
                  <c:v>Mobilité inter-employeur</c:v>
                </c:pt>
                <c:pt idx="1">
                  <c:v>Mobilité géographique</c:v>
                </c:pt>
                <c:pt idx="2">
                  <c:v>Changement de statut ou de situation d'emploi</c:v>
                </c:pt>
              </c:strCache>
            </c:strRef>
          </c:cat>
          <c:val>
            <c:numRef>
              <c:f>'source FT 4.6-4'!$H$8:$J$8</c:f>
              <c:numCache>
                <c:formatCode>0</c:formatCode>
                <c:ptCount val="3"/>
                <c:pt idx="0">
                  <c:v>9.3060917289990321</c:v>
                </c:pt>
                <c:pt idx="2">
                  <c:v>13.004685681196415</c:v>
                </c:pt>
              </c:numCache>
            </c:numRef>
          </c:val>
        </c:ser>
        <c:ser>
          <c:idx val="5"/>
          <c:order val="5"/>
          <c:tx>
            <c:strRef>
              <c:f>'source FT 4.6-4'!$G$9</c:f>
              <c:strCache>
                <c:ptCount val="1"/>
                <c:pt idx="0">
                  <c:v>Changement de zone d'emploi + statut</c:v>
                </c:pt>
              </c:strCache>
            </c:strRef>
          </c:tx>
          <c:spPr>
            <a:pattFill prst="lgCheck">
              <a:fgClr>
                <a:srgbClr val="92D050"/>
              </a:fgClr>
              <a:bgClr>
                <a:schemeClr val="accent2"/>
              </a:bgClr>
            </a:patt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4.6-4'!$H$3:$J$3</c:f>
              <c:strCache>
                <c:ptCount val="3"/>
                <c:pt idx="0">
                  <c:v>Mobilité inter-employeur</c:v>
                </c:pt>
                <c:pt idx="1">
                  <c:v>Mobilité géographique</c:v>
                </c:pt>
                <c:pt idx="2">
                  <c:v>Changement de statut ou de situation d'emploi</c:v>
                </c:pt>
              </c:strCache>
            </c:strRef>
          </c:cat>
          <c:val>
            <c:numRef>
              <c:f>'source FT 4.6-4'!$H$9:$J$9</c:f>
              <c:numCache>
                <c:formatCode>0</c:formatCode>
                <c:ptCount val="3"/>
                <c:pt idx="1">
                  <c:v>2.7104799437504883</c:v>
                </c:pt>
                <c:pt idx="2">
                  <c:v>3.6900478022205285</c:v>
                </c:pt>
              </c:numCache>
            </c:numRef>
          </c:val>
        </c:ser>
        <c:ser>
          <c:idx val="6"/>
          <c:order val="6"/>
          <c:tx>
            <c:strRef>
              <c:f>'source FT 4.6-4'!$G$10</c:f>
              <c:strCache>
                <c:ptCount val="1"/>
                <c:pt idx="0">
                  <c:v>Changement d'employeur + zone d'emploi + statut</c:v>
                </c:pt>
              </c:strCache>
            </c:strRef>
          </c:tx>
          <c:spPr>
            <a:solidFill>
              <a:schemeClr val="accent4">
                <a:lumMod val="60000"/>
                <a:lumOff val="40000"/>
              </a:schemeClr>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4.6-4'!$H$3:$J$3</c:f>
              <c:strCache>
                <c:ptCount val="3"/>
                <c:pt idx="0">
                  <c:v>Mobilité inter-employeur</c:v>
                </c:pt>
                <c:pt idx="1">
                  <c:v>Mobilité géographique</c:v>
                </c:pt>
                <c:pt idx="2">
                  <c:v>Changement de statut ou de situation d'emploi</c:v>
                </c:pt>
              </c:strCache>
            </c:strRef>
          </c:cat>
          <c:val>
            <c:numRef>
              <c:f>'source FT 4.6-4'!$H$10:$J$10</c:f>
              <c:numCache>
                <c:formatCode>0</c:formatCode>
                <c:ptCount val="3"/>
                <c:pt idx="0">
                  <c:v>8.7340011247309732</c:v>
                </c:pt>
                <c:pt idx="1">
                  <c:v>8.965199954861502</c:v>
                </c:pt>
                <c:pt idx="2">
                  <c:v>12.205224564078019</c:v>
                </c:pt>
              </c:numCache>
            </c:numRef>
          </c:val>
        </c:ser>
        <c:dLbls>
          <c:showLegendKey val="0"/>
          <c:showVal val="0"/>
          <c:showCatName val="0"/>
          <c:showSerName val="0"/>
          <c:showPercent val="0"/>
          <c:showBubbleSize val="0"/>
        </c:dLbls>
        <c:gapWidth val="150"/>
        <c:overlap val="100"/>
        <c:axId val="192812920"/>
        <c:axId val="195951024"/>
      </c:barChart>
      <c:catAx>
        <c:axId val="192812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951024"/>
        <c:crosses val="autoZero"/>
        <c:auto val="1"/>
        <c:lblAlgn val="ctr"/>
        <c:lblOffset val="100"/>
        <c:noMultiLvlLbl val="0"/>
      </c:catAx>
      <c:valAx>
        <c:axId val="195951024"/>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2812920"/>
        <c:crosses val="autoZero"/>
        <c:crossBetween val="between"/>
      </c:valAx>
      <c:spPr>
        <a:noFill/>
        <a:ln>
          <a:noFill/>
        </a:ln>
        <a:effectLst/>
      </c:spPr>
    </c:plotArea>
    <c:legend>
      <c:legendPos val="b"/>
      <c:layout>
        <c:manualLayout>
          <c:xMode val="edge"/>
          <c:yMode val="edge"/>
          <c:x val="2.1933740341739654E-2"/>
          <c:y val="0.82802062785630048"/>
          <c:w val="0.96275832135647632"/>
          <c:h val="0.17002418175988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32180786230073E-2"/>
          <c:y val="4.4934640522875817E-2"/>
          <c:w val="0.92391604150892359"/>
          <c:h val="0.72198355720240848"/>
        </c:manualLayout>
      </c:layout>
      <c:barChart>
        <c:barDir val="col"/>
        <c:grouping val="clustered"/>
        <c:varyColors val="0"/>
        <c:ser>
          <c:idx val="0"/>
          <c:order val="0"/>
          <c:tx>
            <c:strRef>
              <c:f>'source FT 4.6-7'!$A$3</c:f>
              <c:strCache>
                <c:ptCount val="1"/>
                <c:pt idx="0">
                  <c:v>2014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4.6-7'!$B$2:$E$2</c:f>
              <c:strCache>
                <c:ptCount val="4"/>
                <c:pt idx="0">
                  <c:v>Taux de mobilité</c:v>
                </c:pt>
                <c:pt idx="1">
                  <c:v>Changement d'employeur</c:v>
                </c:pt>
                <c:pt idx="2">
                  <c:v>Changement de zone d'emploi</c:v>
                </c:pt>
                <c:pt idx="3">
                  <c:v>Changement de statut ou de situation d'emploi</c:v>
                </c:pt>
              </c:strCache>
            </c:strRef>
          </c:cat>
          <c:val>
            <c:numRef>
              <c:f>'source FT 4.6-7'!$B$3:$E$3</c:f>
              <c:numCache>
                <c:formatCode>0.0</c:formatCode>
                <c:ptCount val="4"/>
                <c:pt idx="0">
                  <c:v>8.5</c:v>
                </c:pt>
                <c:pt idx="1">
                  <c:v>4</c:v>
                </c:pt>
                <c:pt idx="2">
                  <c:v>3.9</c:v>
                </c:pt>
                <c:pt idx="3">
                  <c:v>3.2</c:v>
                </c:pt>
              </c:numCache>
            </c:numRef>
          </c:val>
        </c:ser>
        <c:ser>
          <c:idx val="1"/>
          <c:order val="1"/>
          <c:tx>
            <c:strRef>
              <c:f>'source FT 4.6-7'!$A$4</c:f>
              <c:strCache>
                <c:ptCount val="1"/>
                <c:pt idx="0">
                  <c:v>2015</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4.6-7'!$B$2:$E$2</c:f>
              <c:strCache>
                <c:ptCount val="4"/>
                <c:pt idx="0">
                  <c:v>Taux de mobilité</c:v>
                </c:pt>
                <c:pt idx="1">
                  <c:v>Changement d'employeur</c:v>
                </c:pt>
                <c:pt idx="2">
                  <c:v>Changement de zone d'emploi</c:v>
                </c:pt>
                <c:pt idx="3">
                  <c:v>Changement de statut ou de situation d'emploi</c:v>
                </c:pt>
              </c:strCache>
            </c:strRef>
          </c:cat>
          <c:val>
            <c:numRef>
              <c:f>'source FT 4.6-7'!$B$4:$E$4</c:f>
              <c:numCache>
                <c:formatCode>0.0</c:formatCode>
                <c:ptCount val="4"/>
                <c:pt idx="0">
                  <c:v>8.9</c:v>
                </c:pt>
                <c:pt idx="1">
                  <c:v>4.5</c:v>
                </c:pt>
                <c:pt idx="2">
                  <c:v>4.2</c:v>
                </c:pt>
                <c:pt idx="3">
                  <c:v>2.9</c:v>
                </c:pt>
              </c:numCache>
            </c:numRef>
          </c:val>
        </c:ser>
        <c:ser>
          <c:idx val="2"/>
          <c:order val="2"/>
          <c:tx>
            <c:strRef>
              <c:f>'source FT 4.6-7'!$A$5</c:f>
              <c:strCache>
                <c:ptCount val="1"/>
                <c:pt idx="0">
                  <c:v>2016</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4.6-7'!$B$2:$E$2</c:f>
              <c:strCache>
                <c:ptCount val="4"/>
                <c:pt idx="0">
                  <c:v>Taux de mobilité</c:v>
                </c:pt>
                <c:pt idx="1">
                  <c:v>Changement d'employeur</c:v>
                </c:pt>
                <c:pt idx="2">
                  <c:v>Changement de zone d'emploi</c:v>
                </c:pt>
                <c:pt idx="3">
                  <c:v>Changement de statut ou de situation d'emploi</c:v>
                </c:pt>
              </c:strCache>
            </c:strRef>
          </c:cat>
          <c:val>
            <c:numRef>
              <c:f>'source FT 4.6-7'!$B$5:$E$5</c:f>
              <c:numCache>
                <c:formatCode>0.0</c:formatCode>
                <c:ptCount val="4"/>
                <c:pt idx="0">
                  <c:v>10.091549245327622</c:v>
                </c:pt>
                <c:pt idx="1">
                  <c:v>5.76</c:v>
                </c:pt>
                <c:pt idx="2">
                  <c:v>4.33</c:v>
                </c:pt>
                <c:pt idx="3">
                  <c:v>3.04</c:v>
                </c:pt>
              </c:numCache>
            </c:numRef>
          </c:val>
        </c:ser>
        <c:ser>
          <c:idx val="3"/>
          <c:order val="3"/>
          <c:tx>
            <c:strRef>
              <c:f>'source FT 4.6-7'!$A$6</c:f>
              <c:strCache>
                <c:ptCount val="1"/>
                <c:pt idx="0">
                  <c:v>2017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4.6-7'!$B$2:$E$2</c:f>
              <c:strCache>
                <c:ptCount val="4"/>
                <c:pt idx="0">
                  <c:v>Taux de mobilité</c:v>
                </c:pt>
                <c:pt idx="1">
                  <c:v>Changement d'employeur</c:v>
                </c:pt>
                <c:pt idx="2">
                  <c:v>Changement de zone d'emploi</c:v>
                </c:pt>
                <c:pt idx="3">
                  <c:v>Changement de statut ou de situation d'emploi</c:v>
                </c:pt>
              </c:strCache>
            </c:strRef>
          </c:cat>
          <c:val>
            <c:numRef>
              <c:f>'source FT 4.6-7'!$B$6:$E$6</c:f>
              <c:numCache>
                <c:formatCode>0.0</c:formatCode>
                <c:ptCount val="4"/>
                <c:pt idx="0">
                  <c:v>9.96909338008704</c:v>
                </c:pt>
                <c:pt idx="1">
                  <c:v>5.64</c:v>
                </c:pt>
                <c:pt idx="2">
                  <c:v>4.24</c:v>
                </c:pt>
                <c:pt idx="3">
                  <c:v>3.19</c:v>
                </c:pt>
              </c:numCache>
            </c:numRef>
          </c:val>
        </c:ser>
        <c:ser>
          <c:idx val="4"/>
          <c:order val="4"/>
          <c:tx>
            <c:strRef>
              <c:f>'source FT 4.6-7'!$A$7</c:f>
              <c:strCache>
                <c:ptCount val="1"/>
                <c:pt idx="0">
                  <c:v>2018</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4.6-7'!$B$2:$E$2</c:f>
              <c:strCache>
                <c:ptCount val="4"/>
                <c:pt idx="0">
                  <c:v>Taux de mobilité</c:v>
                </c:pt>
                <c:pt idx="1">
                  <c:v>Changement d'employeur</c:v>
                </c:pt>
                <c:pt idx="2">
                  <c:v>Changement de zone d'emploi</c:v>
                </c:pt>
                <c:pt idx="3">
                  <c:v>Changement de statut ou de situation d'emploi</c:v>
                </c:pt>
              </c:strCache>
            </c:strRef>
          </c:cat>
          <c:val>
            <c:numRef>
              <c:f>'source FT 4.6-7'!$B$7:$E$7</c:f>
              <c:numCache>
                <c:formatCode>0.0</c:formatCode>
                <c:ptCount val="4"/>
                <c:pt idx="0">
                  <c:v>9.0690026985730015</c:v>
                </c:pt>
                <c:pt idx="1">
                  <c:v>4.5199999999999996</c:v>
                </c:pt>
                <c:pt idx="2">
                  <c:v>4.34</c:v>
                </c:pt>
                <c:pt idx="3">
                  <c:v>3.31</c:v>
                </c:pt>
              </c:numCache>
            </c:numRef>
          </c:val>
        </c:ser>
        <c:ser>
          <c:idx val="5"/>
          <c:order val="5"/>
          <c:tx>
            <c:strRef>
              <c:f>'source FT 4.6-7'!$A$8</c:f>
              <c:strCache>
                <c:ptCount val="1"/>
                <c:pt idx="0">
                  <c:v>2019</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'source FT 4.6-7'!$B$2:$E$2</c:f>
              <c:strCache>
                <c:ptCount val="4"/>
                <c:pt idx="0">
                  <c:v>Taux de mobilité</c:v>
                </c:pt>
                <c:pt idx="1">
                  <c:v>Changement d'employeur</c:v>
                </c:pt>
                <c:pt idx="2">
                  <c:v>Changement de zone d'emploi</c:v>
                </c:pt>
                <c:pt idx="3">
                  <c:v>Changement de statut ou de situation d'emploi</c:v>
                </c:pt>
              </c:strCache>
            </c:strRef>
          </c:cat>
          <c:val>
            <c:numRef>
              <c:f>'source FT 4.6-7'!$B$8:$E$8</c:f>
              <c:numCache>
                <c:formatCode>0.0</c:formatCode>
                <c:ptCount val="4"/>
                <c:pt idx="0">
                  <c:v>9.0781261456291666</c:v>
                </c:pt>
                <c:pt idx="1">
                  <c:v>4.47</c:v>
                </c:pt>
                <c:pt idx="2">
                  <c:v>4.3499999999999996</c:v>
                </c:pt>
                <c:pt idx="3">
                  <c:v>3.2</c:v>
                </c:pt>
              </c:numCache>
            </c:numRef>
          </c:val>
        </c:ser>
        <c:dLbls>
          <c:dLblPos val="outEnd"/>
          <c:showLegendKey val="0"/>
          <c:showVal val="1"/>
          <c:showCatName val="0"/>
          <c:showSerName val="0"/>
          <c:showPercent val="0"/>
          <c:showBubbleSize val="0"/>
        </c:dLbls>
        <c:gapWidth val="219"/>
        <c:axId val="195952200"/>
        <c:axId val="195955728"/>
      </c:barChart>
      <c:catAx>
        <c:axId val="195952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955728"/>
        <c:crosses val="autoZero"/>
        <c:auto val="1"/>
        <c:lblAlgn val="ctr"/>
        <c:lblOffset val="100"/>
        <c:noMultiLvlLbl val="0"/>
      </c:catAx>
      <c:valAx>
        <c:axId val="195955728"/>
        <c:scaling>
          <c:orientation val="minMax"/>
          <c:max val="11"/>
          <c:min val="0"/>
        </c:scaling>
        <c:delete val="0"/>
        <c:axPos val="l"/>
        <c:majorGridlines>
          <c:spPr>
            <a:ln w="9525" cap="flat" cmpd="sng" algn="ctr">
              <a:noFill/>
              <a:round/>
            </a:ln>
            <a:effectLst/>
          </c:spPr>
        </c:majorGridlines>
        <c:numFmt formatCode="0.0"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5952200"/>
        <c:crosses val="autoZero"/>
        <c:crossBetween val="between"/>
        <c:majorUnit val="1"/>
      </c:valAx>
      <c:spPr>
        <a:noFill/>
        <a:ln>
          <a:noFill/>
        </a:ln>
        <a:effectLst/>
      </c:spPr>
    </c:plotArea>
    <c:legend>
      <c:legendPos val="b"/>
      <c:layout>
        <c:manualLayout>
          <c:xMode val="edge"/>
          <c:yMode val="edge"/>
          <c:x val="0.25693416447944006"/>
          <c:y val="0.89409667541557303"/>
          <c:w val="0.42335331233814932"/>
          <c:h val="7.05776583447771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10</xdr:col>
      <xdr:colOff>28574</xdr:colOff>
      <xdr:row>21</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81583</xdr:colOff>
      <xdr:row>1</xdr:row>
      <xdr:rowOff>110572</xdr:rowOff>
    </xdr:from>
    <xdr:to>
      <xdr:col>9</xdr:col>
      <xdr:colOff>207064</xdr:colOff>
      <xdr:row>17</xdr:row>
      <xdr:rowOff>82825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438149</xdr:colOff>
      <xdr:row>2</xdr:row>
      <xdr:rowOff>47625</xdr:rowOff>
    </xdr:from>
    <xdr:to>
      <xdr:col>2</xdr:col>
      <xdr:colOff>757148</xdr:colOff>
      <xdr:row>12</xdr:row>
      <xdr:rowOff>47625</xdr:rowOff>
    </xdr:to>
    <xdr:grpSp>
      <xdr:nvGrpSpPr>
        <xdr:cNvPr id="2" name="Group 29"/>
        <xdr:cNvGrpSpPr>
          <a:grpSpLocks/>
        </xdr:cNvGrpSpPr>
      </xdr:nvGrpSpPr>
      <xdr:grpSpPr bwMode="auto">
        <a:xfrm>
          <a:off x="438149" y="428625"/>
          <a:ext cx="1890624" cy="1905000"/>
          <a:chOff x="47" y="110"/>
          <a:chExt cx="176" cy="170"/>
        </a:xfrm>
      </xdr:grpSpPr>
      <xdr:sp macro="" textlink="">
        <xdr:nvSpPr>
          <xdr:cNvPr id="3" name="Line 30"/>
          <xdr:cNvSpPr>
            <a:spLocks noChangeShapeType="1"/>
          </xdr:cNvSpPr>
        </xdr:nvSpPr>
        <xdr:spPr bwMode="auto">
          <a:xfrm>
            <a:off x="48" y="111"/>
            <a:ext cx="0" cy="169"/>
          </a:xfrm>
          <a:prstGeom prst="line">
            <a:avLst/>
          </a:prstGeom>
          <a:noFill/>
          <a:ln w="19050" cap="flat"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1"/>
          <xdr:cNvSpPr>
            <a:spLocks noChangeShapeType="1"/>
          </xdr:cNvSpPr>
        </xdr:nvSpPr>
        <xdr:spPr bwMode="auto">
          <a:xfrm>
            <a:off x="47" y="280"/>
            <a:ext cx="33"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Line 32"/>
          <xdr:cNvSpPr>
            <a:spLocks noChangeShapeType="1"/>
          </xdr:cNvSpPr>
        </xdr:nvSpPr>
        <xdr:spPr bwMode="auto">
          <a:xfrm flipH="1">
            <a:off x="47" y="110"/>
            <a:ext cx="176" cy="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409575</xdr:colOff>
      <xdr:row>5</xdr:row>
      <xdr:rowOff>0</xdr:rowOff>
    </xdr:from>
    <xdr:to>
      <xdr:col>7</xdr:col>
      <xdr:colOff>447675</xdr:colOff>
      <xdr:row>7</xdr:row>
      <xdr:rowOff>0</xdr:rowOff>
    </xdr:to>
    <xdr:grpSp>
      <xdr:nvGrpSpPr>
        <xdr:cNvPr id="8" name="Group 1"/>
        <xdr:cNvGrpSpPr>
          <a:grpSpLocks/>
        </xdr:cNvGrpSpPr>
      </xdr:nvGrpSpPr>
      <xdr:grpSpPr bwMode="auto">
        <a:xfrm>
          <a:off x="2743200" y="952500"/>
          <a:ext cx="2038350" cy="381000"/>
          <a:chOff x="244" y="138"/>
          <a:chExt cx="199" cy="35"/>
        </a:xfrm>
      </xdr:grpSpPr>
      <xdr:sp macro="" textlink="">
        <xdr:nvSpPr>
          <xdr:cNvPr id="9" name="Line 2"/>
          <xdr:cNvSpPr>
            <a:spLocks noChangeShapeType="1"/>
          </xdr:cNvSpPr>
        </xdr:nvSpPr>
        <xdr:spPr bwMode="auto">
          <a:xfrm>
            <a:off x="244" y="156"/>
            <a:ext cx="19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3"/>
          <xdr:cNvSpPr>
            <a:spLocks noChangeShapeType="1"/>
          </xdr:cNvSpPr>
        </xdr:nvSpPr>
        <xdr:spPr bwMode="auto">
          <a:xfrm>
            <a:off x="340" y="138"/>
            <a:ext cx="0" cy="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4"/>
          <xdr:cNvSpPr>
            <a:spLocks noChangeShapeType="1"/>
          </xdr:cNvSpPr>
        </xdr:nvSpPr>
        <xdr:spPr bwMode="auto">
          <a:xfrm>
            <a:off x="442" y="156"/>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Line 5"/>
          <xdr:cNvSpPr>
            <a:spLocks noChangeShapeType="1"/>
          </xdr:cNvSpPr>
        </xdr:nvSpPr>
        <xdr:spPr bwMode="auto">
          <a:xfrm>
            <a:off x="244" y="155"/>
            <a:ext cx="0" cy="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Line 6"/>
          <xdr:cNvSpPr>
            <a:spLocks noChangeShapeType="1"/>
          </xdr:cNvSpPr>
        </xdr:nvSpPr>
        <xdr:spPr bwMode="auto">
          <a:xfrm>
            <a:off x="340" y="156"/>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409575</xdr:colOff>
      <xdr:row>4</xdr:row>
      <xdr:rowOff>180975</xdr:rowOff>
    </xdr:from>
    <xdr:to>
      <xdr:col>13</xdr:col>
      <xdr:colOff>447675</xdr:colOff>
      <xdr:row>7</xdr:row>
      <xdr:rowOff>0</xdr:rowOff>
    </xdr:to>
    <xdr:grpSp>
      <xdr:nvGrpSpPr>
        <xdr:cNvPr id="14" name="Group 7"/>
        <xdr:cNvGrpSpPr>
          <a:grpSpLocks/>
        </xdr:cNvGrpSpPr>
      </xdr:nvGrpSpPr>
      <xdr:grpSpPr bwMode="auto">
        <a:xfrm>
          <a:off x="5743575" y="942975"/>
          <a:ext cx="2133600" cy="390525"/>
          <a:chOff x="547" y="138"/>
          <a:chExt cx="202" cy="36"/>
        </a:xfrm>
      </xdr:grpSpPr>
      <xdr:sp macro="" textlink="">
        <xdr:nvSpPr>
          <xdr:cNvPr id="15" name="Line 8"/>
          <xdr:cNvSpPr>
            <a:spLocks noChangeShapeType="1"/>
          </xdr:cNvSpPr>
        </xdr:nvSpPr>
        <xdr:spPr bwMode="auto">
          <a:xfrm>
            <a:off x="547" y="157"/>
            <a:ext cx="20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9"/>
          <xdr:cNvSpPr>
            <a:spLocks noChangeShapeType="1"/>
          </xdr:cNvSpPr>
        </xdr:nvSpPr>
        <xdr:spPr bwMode="auto">
          <a:xfrm>
            <a:off x="644" y="138"/>
            <a:ext cx="0" cy="1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0"/>
          <xdr:cNvSpPr>
            <a:spLocks noChangeShapeType="1"/>
          </xdr:cNvSpPr>
        </xdr:nvSpPr>
        <xdr:spPr bwMode="auto">
          <a:xfrm>
            <a:off x="7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11"/>
          <xdr:cNvSpPr>
            <a:spLocks noChangeShapeType="1"/>
          </xdr:cNvSpPr>
        </xdr:nvSpPr>
        <xdr:spPr bwMode="auto">
          <a:xfrm>
            <a:off x="5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12"/>
          <xdr:cNvSpPr>
            <a:spLocks noChangeShapeType="1"/>
          </xdr:cNvSpPr>
        </xdr:nvSpPr>
        <xdr:spPr bwMode="auto">
          <a:xfrm>
            <a:off x="644"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15</xdr:col>
      <xdr:colOff>361950</xdr:colOff>
      <xdr:row>5</xdr:row>
      <xdr:rowOff>0</xdr:rowOff>
    </xdr:from>
    <xdr:to>
      <xdr:col>19</xdr:col>
      <xdr:colOff>409575</xdr:colOff>
      <xdr:row>7</xdr:row>
      <xdr:rowOff>9525</xdr:rowOff>
    </xdr:to>
    <xdr:grpSp>
      <xdr:nvGrpSpPr>
        <xdr:cNvPr id="25" name="Group 7"/>
        <xdr:cNvGrpSpPr>
          <a:grpSpLocks/>
        </xdr:cNvGrpSpPr>
      </xdr:nvGrpSpPr>
      <xdr:grpSpPr bwMode="auto">
        <a:xfrm>
          <a:off x="8753475" y="952500"/>
          <a:ext cx="2238375" cy="390525"/>
          <a:chOff x="547" y="138"/>
          <a:chExt cx="202" cy="36"/>
        </a:xfrm>
      </xdr:grpSpPr>
      <xdr:sp macro="" textlink="">
        <xdr:nvSpPr>
          <xdr:cNvPr id="26" name="Line 8"/>
          <xdr:cNvSpPr>
            <a:spLocks noChangeShapeType="1"/>
          </xdr:cNvSpPr>
        </xdr:nvSpPr>
        <xdr:spPr bwMode="auto">
          <a:xfrm>
            <a:off x="547" y="157"/>
            <a:ext cx="20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9"/>
          <xdr:cNvSpPr>
            <a:spLocks noChangeShapeType="1"/>
          </xdr:cNvSpPr>
        </xdr:nvSpPr>
        <xdr:spPr bwMode="auto">
          <a:xfrm>
            <a:off x="644" y="138"/>
            <a:ext cx="0" cy="1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10"/>
          <xdr:cNvSpPr>
            <a:spLocks noChangeShapeType="1"/>
          </xdr:cNvSpPr>
        </xdr:nvSpPr>
        <xdr:spPr bwMode="auto">
          <a:xfrm>
            <a:off x="7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9" name="Line 11"/>
          <xdr:cNvSpPr>
            <a:spLocks noChangeShapeType="1"/>
          </xdr:cNvSpPr>
        </xdr:nvSpPr>
        <xdr:spPr bwMode="auto">
          <a:xfrm>
            <a:off x="5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Line 12"/>
          <xdr:cNvSpPr>
            <a:spLocks noChangeShapeType="1"/>
          </xdr:cNvSpPr>
        </xdr:nvSpPr>
        <xdr:spPr bwMode="auto">
          <a:xfrm>
            <a:off x="644"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47625</xdr:colOff>
      <xdr:row>2</xdr:row>
      <xdr:rowOff>180975</xdr:rowOff>
    </xdr:from>
    <xdr:to>
      <xdr:col>8</xdr:col>
      <xdr:colOff>209550</xdr:colOff>
      <xdr:row>3</xdr:row>
      <xdr:rowOff>180975</xdr:rowOff>
    </xdr:to>
    <xdr:sp macro="" textlink="">
      <xdr:nvSpPr>
        <xdr:cNvPr id="33" name="WordArt 23"/>
        <xdr:cNvSpPr>
          <a:spLocks noChangeArrowheads="1" noChangeShapeType="1" noTextEdit="1"/>
        </xdr:cNvSpPr>
      </xdr:nvSpPr>
      <xdr:spPr bwMode="auto">
        <a:xfrm>
          <a:off x="4991100" y="561975"/>
          <a:ext cx="161925" cy="1905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47625</xdr:colOff>
      <xdr:row>2</xdr:row>
      <xdr:rowOff>180975</xdr:rowOff>
    </xdr:from>
    <xdr:to>
      <xdr:col>15</xdr:col>
      <xdr:colOff>9525</xdr:colOff>
      <xdr:row>3</xdr:row>
      <xdr:rowOff>180975</xdr:rowOff>
    </xdr:to>
    <xdr:sp macro="" textlink="">
      <xdr:nvSpPr>
        <xdr:cNvPr id="34" name="WordArt 23"/>
        <xdr:cNvSpPr>
          <a:spLocks noChangeArrowheads="1" noChangeShapeType="1" noTextEdit="1"/>
        </xdr:cNvSpPr>
      </xdr:nvSpPr>
      <xdr:spPr bwMode="auto">
        <a:xfrm>
          <a:off x="7915275" y="561975"/>
          <a:ext cx="161925" cy="1905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4</xdr:col>
      <xdr:colOff>19051</xdr:colOff>
      <xdr:row>15</xdr:row>
      <xdr:rowOff>9525</xdr:rowOff>
    </xdr:from>
    <xdr:to>
      <xdr:col>4</xdr:col>
      <xdr:colOff>142875</xdr:colOff>
      <xdr:row>15</xdr:row>
      <xdr:rowOff>123825</xdr:rowOff>
    </xdr:to>
    <xdr:sp macro="" textlink="">
      <xdr:nvSpPr>
        <xdr:cNvPr id="35" name="WordArt 23"/>
        <xdr:cNvSpPr>
          <a:spLocks noChangeArrowheads="1" noChangeShapeType="1" noTextEdit="1"/>
        </xdr:cNvSpPr>
      </xdr:nvSpPr>
      <xdr:spPr bwMode="auto">
        <a:xfrm>
          <a:off x="3067051" y="2867025"/>
          <a:ext cx="123824"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6</xdr:col>
      <xdr:colOff>47625</xdr:colOff>
      <xdr:row>15</xdr:row>
      <xdr:rowOff>9525</xdr:rowOff>
    </xdr:from>
    <xdr:to>
      <xdr:col>6</xdr:col>
      <xdr:colOff>133350</xdr:colOff>
      <xdr:row>15</xdr:row>
      <xdr:rowOff>123825</xdr:rowOff>
    </xdr:to>
    <xdr:sp macro="" textlink="">
      <xdr:nvSpPr>
        <xdr:cNvPr id="36" name="WordArt 23"/>
        <xdr:cNvSpPr>
          <a:spLocks noChangeArrowheads="1" noChangeShapeType="1" noTextEdit="1"/>
        </xdr:cNvSpPr>
      </xdr:nvSpPr>
      <xdr:spPr bwMode="auto">
        <a:xfrm>
          <a:off x="4038600" y="2867025"/>
          <a:ext cx="85725"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60960</xdr:colOff>
      <xdr:row>15</xdr:row>
      <xdr:rowOff>1905</xdr:rowOff>
    </xdr:from>
    <xdr:to>
      <xdr:col>8</xdr:col>
      <xdr:colOff>167641</xdr:colOff>
      <xdr:row>15</xdr:row>
      <xdr:rowOff>129540</xdr:rowOff>
    </xdr:to>
    <xdr:sp macro="" textlink="">
      <xdr:nvSpPr>
        <xdr:cNvPr id="37" name="WordArt 23"/>
        <xdr:cNvSpPr>
          <a:spLocks noChangeArrowheads="1" noChangeShapeType="1" noTextEdit="1"/>
        </xdr:cNvSpPr>
      </xdr:nvSpPr>
      <xdr:spPr bwMode="auto">
        <a:xfrm>
          <a:off x="5334000" y="2760345"/>
          <a:ext cx="106681" cy="12763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38101</xdr:colOff>
      <xdr:row>18</xdr:row>
      <xdr:rowOff>0</xdr:rowOff>
    </xdr:from>
    <xdr:to>
      <xdr:col>8</xdr:col>
      <xdr:colOff>171451</xdr:colOff>
      <xdr:row>18</xdr:row>
      <xdr:rowOff>95250</xdr:rowOff>
    </xdr:to>
    <xdr:sp macro="" textlink="">
      <xdr:nvSpPr>
        <xdr:cNvPr id="38" name="WordArt 23"/>
        <xdr:cNvSpPr>
          <a:spLocks noChangeArrowheads="1" noChangeShapeType="1" noTextEdit="1"/>
        </xdr:cNvSpPr>
      </xdr:nvSpPr>
      <xdr:spPr bwMode="auto">
        <a:xfrm>
          <a:off x="4981576" y="3429000"/>
          <a:ext cx="133350"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10</xdr:col>
      <xdr:colOff>66674</xdr:colOff>
      <xdr:row>15</xdr:row>
      <xdr:rowOff>38099</xdr:rowOff>
    </xdr:from>
    <xdr:to>
      <xdr:col>10</xdr:col>
      <xdr:colOff>142875</xdr:colOff>
      <xdr:row>15</xdr:row>
      <xdr:rowOff>161924</xdr:rowOff>
    </xdr:to>
    <xdr:sp macro="" textlink="">
      <xdr:nvSpPr>
        <xdr:cNvPr id="39" name="WordArt 23"/>
        <xdr:cNvSpPr>
          <a:spLocks noChangeArrowheads="1" noChangeShapeType="1" noTextEdit="1"/>
        </xdr:cNvSpPr>
      </xdr:nvSpPr>
      <xdr:spPr bwMode="auto">
        <a:xfrm>
          <a:off x="6010274" y="2895599"/>
          <a:ext cx="76201" cy="1238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12</xdr:col>
      <xdr:colOff>38100</xdr:colOff>
      <xdr:row>14</xdr:row>
      <xdr:rowOff>171451</xdr:rowOff>
    </xdr:from>
    <xdr:to>
      <xdr:col>12</xdr:col>
      <xdr:colOff>123825</xdr:colOff>
      <xdr:row>15</xdr:row>
      <xdr:rowOff>85725</xdr:rowOff>
    </xdr:to>
    <xdr:sp macro="" textlink="">
      <xdr:nvSpPr>
        <xdr:cNvPr id="40" name="WordArt 23"/>
        <xdr:cNvSpPr>
          <a:spLocks noChangeArrowheads="1" noChangeShapeType="1" noTextEdit="1"/>
        </xdr:cNvSpPr>
      </xdr:nvSpPr>
      <xdr:spPr bwMode="auto">
        <a:xfrm>
          <a:off x="6972300" y="2838451"/>
          <a:ext cx="85725" cy="104774"/>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66676</xdr:colOff>
      <xdr:row>15</xdr:row>
      <xdr:rowOff>28575</xdr:rowOff>
    </xdr:from>
    <xdr:to>
      <xdr:col>14</xdr:col>
      <xdr:colOff>161926</xdr:colOff>
      <xdr:row>15</xdr:row>
      <xdr:rowOff>142875</xdr:rowOff>
    </xdr:to>
    <xdr:sp macro="" textlink="">
      <xdr:nvSpPr>
        <xdr:cNvPr id="41" name="WordArt 23"/>
        <xdr:cNvSpPr>
          <a:spLocks noChangeArrowheads="1" noChangeShapeType="1" noTextEdit="1"/>
        </xdr:cNvSpPr>
      </xdr:nvSpPr>
      <xdr:spPr bwMode="auto">
        <a:xfrm>
          <a:off x="7934326" y="2886075"/>
          <a:ext cx="9525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16</xdr:col>
      <xdr:colOff>28575</xdr:colOff>
      <xdr:row>15</xdr:row>
      <xdr:rowOff>28575</xdr:rowOff>
    </xdr:from>
    <xdr:to>
      <xdr:col>16</xdr:col>
      <xdr:colOff>161924</xdr:colOff>
      <xdr:row>15</xdr:row>
      <xdr:rowOff>142875</xdr:rowOff>
    </xdr:to>
    <xdr:sp macro="" textlink="">
      <xdr:nvSpPr>
        <xdr:cNvPr id="42" name="WordArt 23"/>
        <xdr:cNvSpPr>
          <a:spLocks noChangeArrowheads="1" noChangeShapeType="1" noTextEdit="1"/>
        </xdr:cNvSpPr>
      </xdr:nvSpPr>
      <xdr:spPr bwMode="auto">
        <a:xfrm>
          <a:off x="8858250" y="2886075"/>
          <a:ext cx="133349"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18</xdr:col>
      <xdr:colOff>57151</xdr:colOff>
      <xdr:row>15</xdr:row>
      <xdr:rowOff>38100</xdr:rowOff>
    </xdr:from>
    <xdr:to>
      <xdr:col>18</xdr:col>
      <xdr:colOff>190501</xdr:colOff>
      <xdr:row>15</xdr:row>
      <xdr:rowOff>123825</xdr:rowOff>
    </xdr:to>
    <xdr:sp macro="" textlink="">
      <xdr:nvSpPr>
        <xdr:cNvPr id="43" name="WordArt 23"/>
        <xdr:cNvSpPr>
          <a:spLocks noChangeArrowheads="1" noChangeShapeType="1" noTextEdit="1"/>
        </xdr:cNvSpPr>
      </xdr:nvSpPr>
      <xdr:spPr bwMode="auto">
        <a:xfrm>
          <a:off x="9877426" y="2895600"/>
          <a:ext cx="133350" cy="857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10</xdr:col>
      <xdr:colOff>57150</xdr:colOff>
      <xdr:row>18</xdr:row>
      <xdr:rowOff>28575</xdr:rowOff>
    </xdr:from>
    <xdr:to>
      <xdr:col>10</xdr:col>
      <xdr:colOff>161925</xdr:colOff>
      <xdr:row>18</xdr:row>
      <xdr:rowOff>123825</xdr:rowOff>
    </xdr:to>
    <xdr:sp macro="" textlink="">
      <xdr:nvSpPr>
        <xdr:cNvPr id="44" name="WordArt 23"/>
        <xdr:cNvSpPr>
          <a:spLocks noChangeArrowheads="1" noChangeShapeType="1" noTextEdit="1"/>
        </xdr:cNvSpPr>
      </xdr:nvSpPr>
      <xdr:spPr bwMode="auto">
        <a:xfrm>
          <a:off x="6000750" y="3457575"/>
          <a:ext cx="104775"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38101</xdr:colOff>
      <xdr:row>18</xdr:row>
      <xdr:rowOff>0</xdr:rowOff>
    </xdr:from>
    <xdr:to>
      <xdr:col>14</xdr:col>
      <xdr:colOff>142875</xdr:colOff>
      <xdr:row>18</xdr:row>
      <xdr:rowOff>95250</xdr:rowOff>
    </xdr:to>
    <xdr:sp macro="" textlink="">
      <xdr:nvSpPr>
        <xdr:cNvPr id="45" name="WordArt 23"/>
        <xdr:cNvSpPr>
          <a:spLocks noChangeArrowheads="1" noChangeShapeType="1" noTextEdit="1"/>
        </xdr:cNvSpPr>
      </xdr:nvSpPr>
      <xdr:spPr bwMode="auto">
        <a:xfrm>
          <a:off x="7905751" y="3429000"/>
          <a:ext cx="104774"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16</xdr:col>
      <xdr:colOff>57151</xdr:colOff>
      <xdr:row>18</xdr:row>
      <xdr:rowOff>0</xdr:rowOff>
    </xdr:from>
    <xdr:to>
      <xdr:col>16</xdr:col>
      <xdr:colOff>161925</xdr:colOff>
      <xdr:row>18</xdr:row>
      <xdr:rowOff>85725</xdr:rowOff>
    </xdr:to>
    <xdr:sp macro="" textlink="">
      <xdr:nvSpPr>
        <xdr:cNvPr id="46" name="WordArt 23"/>
        <xdr:cNvSpPr>
          <a:spLocks noChangeArrowheads="1" noChangeShapeType="1" noTextEdit="1"/>
        </xdr:cNvSpPr>
      </xdr:nvSpPr>
      <xdr:spPr bwMode="auto">
        <a:xfrm>
          <a:off x="8886826" y="3429000"/>
          <a:ext cx="104774" cy="857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38101</xdr:colOff>
      <xdr:row>22</xdr:row>
      <xdr:rowOff>28576</xdr:rowOff>
    </xdr:from>
    <xdr:to>
      <xdr:col>8</xdr:col>
      <xdr:colOff>171450</xdr:colOff>
      <xdr:row>22</xdr:row>
      <xdr:rowOff>123826</xdr:rowOff>
    </xdr:to>
    <xdr:sp macro="" textlink="">
      <xdr:nvSpPr>
        <xdr:cNvPr id="47" name="WordArt 23"/>
        <xdr:cNvSpPr>
          <a:spLocks noChangeArrowheads="1" noChangeShapeType="1" noTextEdit="1"/>
        </xdr:cNvSpPr>
      </xdr:nvSpPr>
      <xdr:spPr bwMode="auto">
        <a:xfrm>
          <a:off x="4981576" y="4219576"/>
          <a:ext cx="133349"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76201</xdr:colOff>
      <xdr:row>22</xdr:row>
      <xdr:rowOff>19050</xdr:rowOff>
    </xdr:from>
    <xdr:to>
      <xdr:col>14</xdr:col>
      <xdr:colOff>190501</xdr:colOff>
      <xdr:row>22</xdr:row>
      <xdr:rowOff>142875</xdr:rowOff>
    </xdr:to>
    <xdr:sp macro="" textlink="">
      <xdr:nvSpPr>
        <xdr:cNvPr id="48" name="WordArt 23"/>
        <xdr:cNvSpPr>
          <a:spLocks noChangeArrowheads="1" noChangeShapeType="1" noTextEdit="1"/>
        </xdr:cNvSpPr>
      </xdr:nvSpPr>
      <xdr:spPr bwMode="auto">
        <a:xfrm>
          <a:off x="7943851" y="4210050"/>
          <a:ext cx="114300" cy="1238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2</xdr:col>
      <xdr:colOff>470995</xdr:colOff>
      <xdr:row>14</xdr:row>
      <xdr:rowOff>137948</xdr:rowOff>
    </xdr:from>
    <xdr:to>
      <xdr:col>2</xdr:col>
      <xdr:colOff>617483</xdr:colOff>
      <xdr:row>15</xdr:row>
      <xdr:rowOff>91965</xdr:rowOff>
    </xdr:to>
    <xdr:sp macro="" textlink="">
      <xdr:nvSpPr>
        <xdr:cNvPr id="49" name="WordArt 50"/>
        <xdr:cNvSpPr>
          <a:spLocks noChangeArrowheads="1" noChangeShapeType="1" noTextEdit="1"/>
        </xdr:cNvSpPr>
      </xdr:nvSpPr>
      <xdr:spPr bwMode="auto">
        <a:xfrm>
          <a:off x="2040978" y="2804948"/>
          <a:ext cx="146488" cy="144517"/>
        </a:xfrm>
        <a:prstGeom prst="rect">
          <a:avLst/>
        </a:prstGeom>
        <a:extLst>
          <a:ext uri="{AF507438-7753-43E0-B8FC-AC1667EBCBE1}">
            <a14:hiddenEffects xmlns:a14="http://schemas.microsoft.com/office/drawing/2010/main">
              <a:effectLst/>
            </a14:hiddenEffects>
          </a:ext>
        </a:extLst>
      </xdr:spPr>
      <xdr:txBody>
        <a:bodyPr wrap="none" fromWordArt="1" anchor="ctr">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editAs="oneCell">
    <xdr:from>
      <xdr:col>0</xdr:col>
      <xdr:colOff>381000</xdr:colOff>
      <xdr:row>12</xdr:row>
      <xdr:rowOff>135257</xdr:rowOff>
    </xdr:from>
    <xdr:to>
      <xdr:col>2</xdr:col>
      <xdr:colOff>704851</xdr:colOff>
      <xdr:row>24</xdr:row>
      <xdr:rowOff>19050</xdr:rowOff>
    </xdr:to>
    <xdr:pic>
      <xdr:nvPicPr>
        <xdr:cNvPr id="60" name="Image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421257"/>
          <a:ext cx="1895476" cy="2169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350519</xdr:colOff>
      <xdr:row>21</xdr:row>
      <xdr:rowOff>137623</xdr:rowOff>
    </xdr:from>
    <xdr:to>
      <xdr:col>2</xdr:col>
      <xdr:colOff>578068</xdr:colOff>
      <xdr:row>23</xdr:row>
      <xdr:rowOff>1905</xdr:rowOff>
    </xdr:to>
    <xdr:pic>
      <xdr:nvPicPr>
        <xdr:cNvPr id="66" name="Image 6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0502" y="4138123"/>
          <a:ext cx="227549" cy="237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xdr:row>
      <xdr:rowOff>161925</xdr:rowOff>
    </xdr:from>
    <xdr:to>
      <xdr:col>2</xdr:col>
      <xdr:colOff>476250</xdr:colOff>
      <xdr:row>3</xdr:row>
      <xdr:rowOff>142875</xdr:rowOff>
    </xdr:to>
    <xdr:pic>
      <xdr:nvPicPr>
        <xdr:cNvPr id="67" name="Image 6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 y="5429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465740</xdr:colOff>
      <xdr:row>16</xdr:row>
      <xdr:rowOff>86710</xdr:rowOff>
    </xdr:from>
    <xdr:to>
      <xdr:col>2</xdr:col>
      <xdr:colOff>612228</xdr:colOff>
      <xdr:row>17</xdr:row>
      <xdr:rowOff>40727</xdr:rowOff>
    </xdr:to>
    <xdr:sp macro="" textlink="">
      <xdr:nvSpPr>
        <xdr:cNvPr id="52" name="WordArt 50"/>
        <xdr:cNvSpPr>
          <a:spLocks noChangeArrowheads="1" noChangeShapeType="1" noTextEdit="1"/>
        </xdr:cNvSpPr>
      </xdr:nvSpPr>
      <xdr:spPr bwMode="auto">
        <a:xfrm>
          <a:off x="2035723" y="3134710"/>
          <a:ext cx="146488" cy="144517"/>
        </a:xfrm>
        <a:prstGeom prst="rect">
          <a:avLst/>
        </a:prstGeom>
        <a:extLst>
          <a:ext uri="{AF507438-7753-43E0-B8FC-AC1667EBCBE1}">
            <a14:hiddenEffects xmlns:a14="http://schemas.microsoft.com/office/drawing/2010/main">
              <a:effectLst/>
            </a14:hiddenEffects>
          </a:ext>
        </a:extLst>
      </xdr:spPr>
      <xdr:txBody>
        <a:bodyPr wrap="none" fromWordArt="1" anchor="ctr">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259081</xdr:colOff>
      <xdr:row>1</xdr:row>
      <xdr:rowOff>49530</xdr:rowOff>
    </xdr:from>
    <xdr:to>
      <xdr:col>7</xdr:col>
      <xdr:colOff>786765</xdr:colOff>
      <xdr:row>17</xdr:row>
      <xdr:rowOff>160020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701040</xdr:colOff>
      <xdr:row>1</xdr:row>
      <xdr:rowOff>28574</xdr:rowOff>
    </xdr:from>
    <xdr:to>
      <xdr:col>1</xdr:col>
      <xdr:colOff>396240</xdr:colOff>
      <xdr:row>2</xdr:row>
      <xdr:rowOff>38099</xdr:rowOff>
    </xdr:to>
    <xdr:sp macro="" textlink="">
      <xdr:nvSpPr>
        <xdr:cNvPr id="3" name="ZoneTexte 2"/>
        <xdr:cNvSpPr txBox="1"/>
      </xdr:nvSpPr>
      <xdr:spPr>
        <a:xfrm>
          <a:off x="701040" y="211454"/>
          <a:ext cx="487680" cy="192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En %</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0.0494</cdr:x>
      <cdr:y>0.0162</cdr:y>
    </cdr:from>
    <cdr:to>
      <cdr:x>0.11925</cdr:x>
      <cdr:y>0.07788</cdr:y>
    </cdr:to>
    <cdr:sp macro="" textlink="">
      <cdr:nvSpPr>
        <cdr:cNvPr id="2" name="ZoneTexte 1"/>
        <cdr:cNvSpPr txBox="1"/>
      </cdr:nvSpPr>
      <cdr:spPr>
        <a:xfrm xmlns:a="http://schemas.openxmlformats.org/drawingml/2006/main">
          <a:off x="276226" y="49531"/>
          <a:ext cx="390525" cy="18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3:A21"/>
  <sheetViews>
    <sheetView showGridLines="0" tabSelected="1" workbookViewId="0">
      <selection activeCell="A3" sqref="A3"/>
    </sheetView>
  </sheetViews>
  <sheetFormatPr baseColWidth="10" defaultRowHeight="15" x14ac:dyDescent="0.25"/>
  <sheetData>
    <row r="3" spans="1:1" x14ac:dyDescent="0.25">
      <c r="A3" s="391" t="s">
        <v>127</v>
      </c>
    </row>
    <row r="4" spans="1:1" x14ac:dyDescent="0.25">
      <c r="A4" s="391" t="s">
        <v>218</v>
      </c>
    </row>
    <row r="5" spans="1:1" x14ac:dyDescent="0.25">
      <c r="A5" s="391" t="s">
        <v>221</v>
      </c>
    </row>
    <row r="6" spans="1:1" x14ac:dyDescent="0.25">
      <c r="A6" s="391" t="s">
        <v>143</v>
      </c>
    </row>
    <row r="7" spans="1:1" x14ac:dyDescent="0.25">
      <c r="A7" s="391" t="s">
        <v>219</v>
      </c>
    </row>
    <row r="8" spans="1:1" x14ac:dyDescent="0.25">
      <c r="A8" s="391" t="s">
        <v>220</v>
      </c>
    </row>
    <row r="9" spans="1:1" x14ac:dyDescent="0.25">
      <c r="A9" s="391" t="s">
        <v>146</v>
      </c>
    </row>
    <row r="10" spans="1:1" x14ac:dyDescent="0.25">
      <c r="A10" s="391" t="s">
        <v>148</v>
      </c>
    </row>
    <row r="11" spans="1:1" x14ac:dyDescent="0.25">
      <c r="A11" s="391" t="s">
        <v>126</v>
      </c>
    </row>
    <row r="12" spans="1:1" x14ac:dyDescent="0.25">
      <c r="A12" s="391" t="s">
        <v>222</v>
      </c>
    </row>
    <row r="13" spans="1:1" x14ac:dyDescent="0.25">
      <c r="A13" s="391" t="s">
        <v>150</v>
      </c>
    </row>
    <row r="14" spans="1:1" x14ac:dyDescent="0.25">
      <c r="A14" s="391" t="s">
        <v>154</v>
      </c>
    </row>
    <row r="15" spans="1:1" x14ac:dyDescent="0.25">
      <c r="A15" s="391" t="s">
        <v>157</v>
      </c>
    </row>
    <row r="16" spans="1:1" x14ac:dyDescent="0.25">
      <c r="A16" s="391" t="s">
        <v>161</v>
      </c>
    </row>
    <row r="17" spans="1:1" x14ac:dyDescent="0.25">
      <c r="A17" s="391" t="s">
        <v>200</v>
      </c>
    </row>
    <row r="18" spans="1:1" x14ac:dyDescent="0.25">
      <c r="A18" s="391" t="s">
        <v>165</v>
      </c>
    </row>
    <row r="19" spans="1:1" x14ac:dyDescent="0.25">
      <c r="A19" s="391" t="s">
        <v>201</v>
      </c>
    </row>
    <row r="20" spans="1:1" x14ac:dyDescent="0.25">
      <c r="A20" s="391" t="s">
        <v>169</v>
      </c>
    </row>
    <row r="21" spans="1:1" x14ac:dyDescent="0.25">
      <c r="A21" s="391" t="s">
        <v>202</v>
      </c>
    </row>
  </sheetData>
  <hyperlinks>
    <hyperlink ref="A3" location="'FT 4.6-1'!A1" display="Figure 4.6-1 : Effectif des agents mobiles et nombre d’actes de mobilité"/>
    <hyperlink ref="A4" location="'FT 4.6-2'!A1" display="Figure 4.6-2 : Répartition des agents mobiles en 2019 selon leur mobilité (en %)"/>
    <hyperlink ref="A5" location="'source FT 4.6-2'!A1" display="Source figure 4.6-2"/>
    <hyperlink ref="A6" location="'FT 4.6-3'!A1" display="Figure 4.6-3 : Répartition de l’ensemble des agents selon les diverses composantes de la mobilité en 2019"/>
    <hyperlink ref="A7" location="'FT 4.6-4'!A1" display="Figure 4.6-4 : Analyse détaillée des mobilités simples, doubles et triples en 2019 par type de changement (en %)"/>
    <hyperlink ref="A8" location="'source FT 4.6-4'!A1" display="Source figure  4.6-4"/>
    <hyperlink ref="A9" location="'FT 4.6-5'!A1" display="Figure 4.6-5 : Schéma illustratif des changements d’employeur et de zone d’emploi en 2019"/>
    <hyperlink ref="A10" location="'FT 4.6-6'!A1" display="Figure 4.6-6 : Taux de changement d’employeur, de zone d’emploi et de statut ou de situation d’emploi des agents de la fonction publique en 2019"/>
    <hyperlink ref="A11" location="'FT 4.6-7'!A1" display="Figure 4.6-7 : Taux de changement d’employeur, de zone d’emploi et de statut ou de situation d’emploi des agents de la fonction publique"/>
    <hyperlink ref="A12" location="'source FT 4.6-7'!A1" display="Source figure 4.6-7"/>
    <hyperlink ref="A13" location="'FT 4.6-8'!A1" display="Figure 4.6-8 : Changement d’employeur intra-versants et inter-versants des agents de la fonction publique en 2019"/>
    <hyperlink ref="A14" location="'FT 4.6-9'!A1" display="Figure 4.6-9 : Changement d’employeur des agents de la FPE en 2019 selon l’employeur de départ et de destination"/>
    <hyperlink ref="A15" location="'FT 4.6-10'!A1" display="Figure 4.6-10 : Changement d’employeur des agents de la FPT en 2019 selon l’employeur de départ et de destination"/>
    <hyperlink ref="A16" location="'FT 4.6-11'!A1" display="Figure 4.6-11: Changement d’employeur des agents de la FPH en 2019 selon l’employeur de départ et de destination"/>
    <hyperlink ref="A17" location="'FT 4.6-12'!A1" display="Figure 4.6-12 : Taux de changement d’employeur en 2019 en fonction des caractéristiques des agents"/>
    <hyperlink ref="A18" location="'FT 4.6-13'!A1" display="Figure 4.6-13 : Le changement de zone d’emploi en 2019 des agents de la fonction publique"/>
    <hyperlink ref="A19" location="'FT 4.6-14'!A1" display="Figure 4.6-14 : Taux de changement de zone d’emploi en 2019 en fonction des caractéristiques des agents"/>
    <hyperlink ref="A20" location="'FT 4.6-15'!A1" display="Figure 4.6-15 : Le changement de statut ou de situation d’emploi en 2019 des agents de la fonction publique"/>
    <hyperlink ref="A21" location="'FT 4.6-16'!A1" display="Figure 4.6-16 : Taux de changement de statut ou de situation d’emploi en 2019 en fonction des caractéristiques des agent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24"/>
  <sheetViews>
    <sheetView showGridLines="0" workbookViewId="0">
      <selection activeCell="C1" sqref="C1"/>
    </sheetView>
  </sheetViews>
  <sheetFormatPr baseColWidth="10" defaultRowHeight="15" x14ac:dyDescent="0.25"/>
  <sheetData>
    <row r="1" spans="1:1" ht="20.100000000000001" customHeight="1" x14ac:dyDescent="0.25">
      <c r="A1" s="398" t="s">
        <v>126</v>
      </c>
    </row>
    <row r="19" spans="1:11" ht="12" customHeight="1" x14ac:dyDescent="0.25">
      <c r="A19" s="436" t="s">
        <v>207</v>
      </c>
      <c r="B19" s="436"/>
      <c r="C19" s="436"/>
      <c r="D19" s="436"/>
      <c r="E19" s="436"/>
      <c r="F19" s="436"/>
      <c r="G19" s="436"/>
      <c r="H19" s="436"/>
      <c r="I19" s="436"/>
    </row>
    <row r="20" spans="1:11" ht="22.5" customHeight="1" x14ac:dyDescent="0.25">
      <c r="A20" s="399" t="s">
        <v>142</v>
      </c>
      <c r="B20" s="399"/>
      <c r="C20" s="399"/>
      <c r="D20" s="399"/>
      <c r="E20" s="399"/>
      <c r="F20" s="399"/>
      <c r="G20" s="399"/>
      <c r="H20" s="399"/>
      <c r="I20" s="399"/>
    </row>
    <row r="21" spans="1:11" ht="15" customHeight="1" x14ac:dyDescent="0.25">
      <c r="A21" s="401" t="s">
        <v>196</v>
      </c>
      <c r="B21" s="401"/>
      <c r="C21" s="401"/>
      <c r="D21" s="401"/>
      <c r="E21" s="401"/>
      <c r="F21" s="401"/>
      <c r="G21" s="401"/>
      <c r="H21" s="401"/>
      <c r="I21" s="401"/>
      <c r="K21" s="205"/>
    </row>
    <row r="22" spans="1:11" ht="24" customHeight="1" x14ac:dyDescent="0.25"/>
    <row r="23" spans="1:11" ht="24.75" customHeight="1" x14ac:dyDescent="0.25"/>
    <row r="24" spans="1:11" ht="27" customHeight="1" x14ac:dyDescent="0.25"/>
  </sheetData>
  <mergeCells count="3">
    <mergeCell ref="A19:I19"/>
    <mergeCell ref="A21:I21"/>
    <mergeCell ref="A20:I2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002060"/>
  </sheetPr>
  <dimension ref="A1:E8"/>
  <sheetViews>
    <sheetView workbookViewId="0"/>
  </sheetViews>
  <sheetFormatPr baseColWidth="10" defaultRowHeight="15" x14ac:dyDescent="0.25"/>
  <cols>
    <col min="1" max="1" width="4.42578125" bestFit="1" customWidth="1"/>
    <col min="2" max="2" width="12.7109375" style="65" bestFit="1" customWidth="1"/>
    <col min="3" max="3" width="19.140625" bestFit="1" customWidth="1"/>
    <col min="4" max="4" width="22.5703125" bestFit="1" customWidth="1"/>
    <col min="5" max="5" width="34.5703125" bestFit="1" customWidth="1"/>
  </cols>
  <sheetData>
    <row r="1" spans="1:5" s="205" customFormat="1" x14ac:dyDescent="0.25">
      <c r="A1" s="103" t="s">
        <v>222</v>
      </c>
    </row>
    <row r="2" spans="1:5" x14ac:dyDescent="0.25">
      <c r="A2" s="82"/>
      <c r="B2" s="82" t="s">
        <v>206</v>
      </c>
      <c r="C2" s="82" t="s">
        <v>14</v>
      </c>
      <c r="D2" s="82" t="s">
        <v>15</v>
      </c>
      <c r="E2" s="82" t="s">
        <v>16</v>
      </c>
    </row>
    <row r="3" spans="1:5" s="205" customFormat="1" x14ac:dyDescent="0.25">
      <c r="A3" s="82">
        <v>2014</v>
      </c>
      <c r="B3" s="104">
        <v>8.5</v>
      </c>
      <c r="C3" s="81">
        <v>4</v>
      </c>
      <c r="D3" s="81">
        <v>3.9</v>
      </c>
      <c r="E3" s="81">
        <v>3.2</v>
      </c>
    </row>
    <row r="4" spans="1:5" s="205" customFormat="1" x14ac:dyDescent="0.25">
      <c r="A4" s="82">
        <v>2015</v>
      </c>
      <c r="B4" s="104">
        <v>8.9</v>
      </c>
      <c r="C4" s="81">
        <v>4.5</v>
      </c>
      <c r="D4" s="81">
        <v>4.2</v>
      </c>
      <c r="E4" s="81">
        <v>2.9</v>
      </c>
    </row>
    <row r="5" spans="1:5" x14ac:dyDescent="0.25">
      <c r="A5" s="82">
        <v>2016</v>
      </c>
      <c r="B5" s="104">
        <f>'FT 4.6-1'!G5</f>
        <v>10.091549245327622</v>
      </c>
      <c r="C5" s="81">
        <v>5.76</v>
      </c>
      <c r="D5" s="81">
        <v>4.33</v>
      </c>
      <c r="E5" s="81">
        <v>3.04</v>
      </c>
    </row>
    <row r="6" spans="1:5" x14ac:dyDescent="0.25">
      <c r="A6" s="82">
        <v>2017</v>
      </c>
      <c r="B6" s="104">
        <f>'FT 4.6-1'!H5</f>
        <v>9.96909338008704</v>
      </c>
      <c r="C6" s="81">
        <v>5.64</v>
      </c>
      <c r="D6" s="81">
        <v>4.24</v>
      </c>
      <c r="E6" s="81">
        <v>3.19</v>
      </c>
    </row>
    <row r="7" spans="1:5" x14ac:dyDescent="0.25">
      <c r="A7" s="82">
        <v>2018</v>
      </c>
      <c r="B7" s="104">
        <f>'FT 4.6-1'!I5</f>
        <v>9.0690026985730015</v>
      </c>
      <c r="C7" s="81">
        <v>4.5199999999999996</v>
      </c>
      <c r="D7" s="81">
        <v>4.34</v>
      </c>
      <c r="E7" s="81">
        <v>3.31</v>
      </c>
    </row>
    <row r="8" spans="1:5" x14ac:dyDescent="0.25">
      <c r="A8" s="82">
        <v>2019</v>
      </c>
      <c r="B8" s="104">
        <f>'FT 4.6-1'!J5</f>
        <v>9.0781261456291666</v>
      </c>
      <c r="C8" s="81">
        <v>4.47</v>
      </c>
      <c r="D8" s="81">
        <v>4.3499999999999996</v>
      </c>
      <c r="E8" s="81">
        <v>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J10"/>
  <sheetViews>
    <sheetView showGridLines="0" zoomScaleNormal="100" workbookViewId="0">
      <selection activeCell="H7" sqref="H7"/>
    </sheetView>
  </sheetViews>
  <sheetFormatPr baseColWidth="10" defaultRowHeight="26.25" customHeight="1" x14ac:dyDescent="0.25"/>
  <sheetData>
    <row r="1" spans="1:10" ht="20.100000000000001" customHeight="1" thickBot="1" x14ac:dyDescent="0.3">
      <c r="A1" s="439" t="s">
        <v>150</v>
      </c>
      <c r="B1" s="439"/>
      <c r="C1" s="439"/>
      <c r="D1" s="439"/>
      <c r="E1" s="439"/>
      <c r="F1" s="439"/>
      <c r="G1" s="439"/>
      <c r="H1" s="439"/>
      <c r="I1" s="439"/>
      <c r="J1" s="439"/>
    </row>
    <row r="2" spans="1:10" ht="34.5" customHeight="1" x14ac:dyDescent="0.25">
      <c r="A2" s="440" t="s">
        <v>151</v>
      </c>
      <c r="B2" s="442" t="s">
        <v>149</v>
      </c>
      <c r="C2" s="442" t="s">
        <v>245</v>
      </c>
      <c r="D2" s="442" t="s">
        <v>66</v>
      </c>
      <c r="E2" s="442"/>
      <c r="F2" s="442"/>
      <c r="G2" s="442" t="s">
        <v>67</v>
      </c>
      <c r="H2" s="442"/>
      <c r="I2" s="442"/>
      <c r="J2" s="444"/>
    </row>
    <row r="3" spans="1:10" ht="27" customHeight="1" x14ac:dyDescent="0.25">
      <c r="A3" s="441"/>
      <c r="B3" s="443"/>
      <c r="C3" s="443"/>
      <c r="D3" s="87" t="s">
        <v>68</v>
      </c>
      <c r="E3" s="85" t="s">
        <v>69</v>
      </c>
      <c r="F3" s="272" t="s">
        <v>70</v>
      </c>
      <c r="G3" s="95" t="s">
        <v>71</v>
      </c>
      <c r="H3" s="85" t="s">
        <v>72</v>
      </c>
      <c r="I3" s="85" t="s">
        <v>73</v>
      </c>
      <c r="J3" s="85" t="s">
        <v>13</v>
      </c>
    </row>
    <row r="4" spans="1:10" ht="15" x14ac:dyDescent="0.25">
      <c r="A4" s="89" t="s">
        <v>71</v>
      </c>
      <c r="B4" s="105">
        <v>2176202</v>
      </c>
      <c r="C4" s="105">
        <v>76780</v>
      </c>
      <c r="D4" s="96">
        <f>C4/B4*100</f>
        <v>3.5281651243772409</v>
      </c>
      <c r="E4" s="96">
        <v>2.9230282850580966</v>
      </c>
      <c r="F4" s="273">
        <v>0.60513683931914408</v>
      </c>
      <c r="G4" s="97"/>
      <c r="H4" s="90">
        <v>70.255904017009641</v>
      </c>
      <c r="I4" s="90">
        <v>29.744095982990356</v>
      </c>
      <c r="J4" s="90">
        <f>H4+I4</f>
        <v>100</v>
      </c>
    </row>
    <row r="5" spans="1:10" ht="15" x14ac:dyDescent="0.25">
      <c r="A5" s="91" t="s">
        <v>72</v>
      </c>
      <c r="B5" s="106">
        <v>1944655</v>
      </c>
      <c r="C5" s="106">
        <v>98173</v>
      </c>
      <c r="D5" s="98">
        <f>C5/B5*100</f>
        <v>5.048350478619601</v>
      </c>
      <c r="E5" s="98">
        <v>4.2566419236316984</v>
      </c>
      <c r="F5" s="274">
        <v>0.79170855498790271</v>
      </c>
      <c r="G5" s="92">
        <v>62.191478306053519</v>
      </c>
      <c r="H5" s="99"/>
      <c r="I5" s="92">
        <v>37.808521693946481</v>
      </c>
      <c r="J5" s="92">
        <f>G5+H5+I5</f>
        <v>100</v>
      </c>
    </row>
    <row r="6" spans="1:10" ht="15" x14ac:dyDescent="0.25">
      <c r="A6" s="93" t="s">
        <v>73</v>
      </c>
      <c r="B6" s="107">
        <v>1170995</v>
      </c>
      <c r="C6" s="107">
        <v>61548</v>
      </c>
      <c r="D6" s="100">
        <f>C6/B6*100</f>
        <v>5.2560429378434579</v>
      </c>
      <c r="E6" s="100">
        <v>4.2840490352221829</v>
      </c>
      <c r="F6" s="275">
        <v>0.97199390262127516</v>
      </c>
      <c r="G6" s="94">
        <v>41.099982428395712</v>
      </c>
      <c r="H6" s="94">
        <v>58.900017571604288</v>
      </c>
      <c r="I6" s="101"/>
      <c r="J6" s="94">
        <f>G6+H6+I6</f>
        <v>100</v>
      </c>
    </row>
    <row r="7" spans="1:10" ht="15.75" thickBot="1" x14ac:dyDescent="0.3">
      <c r="A7" s="83" t="s">
        <v>13</v>
      </c>
      <c r="B7" s="86">
        <v>5291852</v>
      </c>
      <c r="C7" s="86">
        <v>236501</v>
      </c>
      <c r="D7" s="88">
        <f>C7/B7*100</f>
        <v>4.4691537102700529</v>
      </c>
      <c r="E7" s="88">
        <v>3.7142762118063768</v>
      </c>
      <c r="F7" s="276">
        <v>0.75487749846367591</v>
      </c>
      <c r="G7" s="84">
        <v>35.679775702806218</v>
      </c>
      <c r="H7" s="84">
        <v>39.942924374796604</v>
      </c>
      <c r="I7" s="84">
        <v>24.377299922397178</v>
      </c>
      <c r="J7" s="84">
        <f>G7+H7+I7</f>
        <v>100</v>
      </c>
    </row>
    <row r="8" spans="1:10" ht="12" customHeight="1" x14ac:dyDescent="0.25">
      <c r="A8" s="438" t="s">
        <v>207</v>
      </c>
      <c r="B8" s="438"/>
      <c r="C8" s="438"/>
      <c r="D8" s="438"/>
      <c r="E8" s="438"/>
      <c r="F8" s="438"/>
      <c r="G8" s="438"/>
      <c r="H8" s="438"/>
      <c r="I8" s="438"/>
      <c r="J8" s="438"/>
    </row>
    <row r="9" spans="1:10" ht="12" customHeight="1" x14ac:dyDescent="0.25">
      <c r="A9" s="437" t="s">
        <v>145</v>
      </c>
      <c r="B9" s="437"/>
      <c r="C9" s="437"/>
      <c r="D9" s="437"/>
      <c r="E9" s="437"/>
      <c r="F9" s="437"/>
      <c r="G9" s="437"/>
      <c r="H9" s="437"/>
      <c r="I9" s="437"/>
      <c r="J9" s="437"/>
    </row>
    <row r="10" spans="1:10" ht="24" customHeight="1" x14ac:dyDescent="0.25">
      <c r="A10" s="432" t="s">
        <v>153</v>
      </c>
      <c r="B10" s="432"/>
      <c r="C10" s="432"/>
      <c r="D10" s="432"/>
      <c r="E10" s="432"/>
      <c r="F10" s="432"/>
      <c r="G10" s="432"/>
      <c r="H10" s="432"/>
      <c r="I10" s="432"/>
      <c r="J10" s="432"/>
    </row>
  </sheetData>
  <mergeCells count="9">
    <mergeCell ref="A10:J10"/>
    <mergeCell ref="A9:J9"/>
    <mergeCell ref="A8:J8"/>
    <mergeCell ref="A1:J1"/>
    <mergeCell ref="A2:A3"/>
    <mergeCell ref="B2:B3"/>
    <mergeCell ref="C2:C3"/>
    <mergeCell ref="D2:F2"/>
    <mergeCell ref="G2:J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19"/>
  <sheetViews>
    <sheetView showGridLines="0" zoomScaleNormal="100" workbookViewId="0">
      <selection activeCell="L2" sqref="L2:M2"/>
    </sheetView>
  </sheetViews>
  <sheetFormatPr baseColWidth="10" defaultRowHeight="15" x14ac:dyDescent="0.25"/>
  <cols>
    <col min="1" max="1" width="39.42578125" bestFit="1" customWidth="1"/>
    <col min="5" max="13" width="8.28515625" customWidth="1"/>
  </cols>
  <sheetData>
    <row r="1" spans="1:15" ht="20.100000000000001" customHeight="1" thickBot="1" x14ac:dyDescent="0.3">
      <c r="A1" s="447" t="s">
        <v>154</v>
      </c>
      <c r="B1" s="439"/>
      <c r="C1" s="439"/>
      <c r="D1" s="439"/>
      <c r="E1" s="439"/>
      <c r="F1" s="439"/>
      <c r="G1" s="439"/>
      <c r="H1" s="439"/>
      <c r="I1" s="439"/>
      <c r="J1" s="439"/>
      <c r="K1" s="439"/>
      <c r="L1" s="439"/>
      <c r="M1" s="439"/>
    </row>
    <row r="2" spans="1:15" ht="37.15" customHeight="1" x14ac:dyDescent="0.25">
      <c r="A2" s="496" t="s">
        <v>236</v>
      </c>
      <c r="B2" s="497" t="s">
        <v>155</v>
      </c>
      <c r="C2" s="497" t="s">
        <v>152</v>
      </c>
      <c r="D2" s="498" t="s">
        <v>251</v>
      </c>
      <c r="E2" s="442" t="s">
        <v>247</v>
      </c>
      <c r="F2" s="442"/>
      <c r="G2" s="442"/>
      <c r="H2" s="442" t="s">
        <v>248</v>
      </c>
      <c r="I2" s="442"/>
      <c r="J2" s="442"/>
      <c r="K2" s="442"/>
      <c r="L2" s="442" t="s">
        <v>246</v>
      </c>
      <c r="M2" s="444"/>
    </row>
    <row r="3" spans="1:15" ht="70.150000000000006" customHeight="1" x14ac:dyDescent="0.25">
      <c r="A3" s="499"/>
      <c r="B3" s="500"/>
      <c r="C3" s="500"/>
      <c r="D3" s="501"/>
      <c r="E3" s="502" t="s">
        <v>74</v>
      </c>
      <c r="F3" s="502" t="s">
        <v>75</v>
      </c>
      <c r="G3" s="502" t="s">
        <v>76</v>
      </c>
      <c r="H3" s="502" t="s">
        <v>77</v>
      </c>
      <c r="I3" s="502" t="s">
        <v>78</v>
      </c>
      <c r="J3" s="502" t="s">
        <v>79</v>
      </c>
      <c r="K3" s="502" t="s">
        <v>80</v>
      </c>
      <c r="L3" s="502" t="s">
        <v>249</v>
      </c>
      <c r="M3" s="503" t="s">
        <v>250</v>
      </c>
    </row>
    <row r="4" spans="1:15" x14ac:dyDescent="0.25">
      <c r="A4" s="504" t="s">
        <v>174</v>
      </c>
      <c r="B4" s="505">
        <v>43596</v>
      </c>
      <c r="C4" s="505">
        <v>2231</v>
      </c>
      <c r="D4" s="506">
        <f t="shared" ref="D4:D13" si="0">C4/B4*100</f>
        <v>5.1174419671529501</v>
      </c>
      <c r="E4" s="507">
        <v>9.5024652622142529</v>
      </c>
      <c r="F4" s="507">
        <v>25.324966382787988</v>
      </c>
      <c r="G4" s="507">
        <v>7.3957866427610934</v>
      </c>
      <c r="H4" s="507">
        <v>12.505602868668758</v>
      </c>
      <c r="I4" s="507">
        <v>7.7991931869116984</v>
      </c>
      <c r="J4" s="507">
        <v>5.4235768713581347</v>
      </c>
      <c r="K4" s="507">
        <v>14.119229045271178</v>
      </c>
      <c r="L4" s="507">
        <v>15.419094576423129</v>
      </c>
      <c r="M4" s="508">
        <v>2.5100851636037649</v>
      </c>
      <c r="N4" s="270"/>
      <c r="O4" s="270"/>
    </row>
    <row r="5" spans="1:15" x14ac:dyDescent="0.25">
      <c r="A5" s="504" t="s">
        <v>175</v>
      </c>
      <c r="B5" s="505">
        <v>69798</v>
      </c>
      <c r="C5" s="505">
        <v>1302</v>
      </c>
      <c r="D5" s="506">
        <f>C5/B5*100</f>
        <v>1.8653829622625291</v>
      </c>
      <c r="E5" s="507">
        <v>3.6098310291858677</v>
      </c>
      <c r="F5" s="507">
        <v>36.098310291858674</v>
      </c>
      <c r="G5" s="507">
        <v>10.983102918586789</v>
      </c>
      <c r="H5" s="507">
        <v>4.1474654377880187</v>
      </c>
      <c r="I5" s="507">
        <v>8.2949308755760374</v>
      </c>
      <c r="J5" s="507">
        <v>1.228878648233487</v>
      </c>
      <c r="K5" s="507">
        <v>12.442396313364055</v>
      </c>
      <c r="L5" s="507">
        <v>15.207373271889402</v>
      </c>
      <c r="M5" s="508">
        <v>7.9877112135176649</v>
      </c>
      <c r="N5" s="270"/>
      <c r="O5" s="270"/>
    </row>
    <row r="6" spans="1:15" x14ac:dyDescent="0.25">
      <c r="A6" s="504" t="s">
        <v>178</v>
      </c>
      <c r="B6" s="505">
        <v>25577</v>
      </c>
      <c r="C6" s="505">
        <v>1827</v>
      </c>
      <c r="D6" s="506">
        <f t="shared" si="0"/>
        <v>7.1431364116198148</v>
      </c>
      <c r="E6" s="507">
        <v>28.516694033935412</v>
      </c>
      <c r="F6" s="507">
        <v>7.1702244116037219</v>
      </c>
      <c r="G6" s="507">
        <v>3.9408866995073892</v>
      </c>
      <c r="H6" s="507">
        <v>11.713191023535853</v>
      </c>
      <c r="I6" s="507">
        <v>7.8270388615216211</v>
      </c>
      <c r="J6" s="507">
        <v>13.902572523262178</v>
      </c>
      <c r="K6" s="507">
        <v>8.8122605363984672</v>
      </c>
      <c r="L6" s="507">
        <v>17.624521072796934</v>
      </c>
      <c r="M6" s="508">
        <v>0.49261083743842365</v>
      </c>
      <c r="N6" s="270"/>
      <c r="O6" s="270"/>
    </row>
    <row r="7" spans="1:15" x14ac:dyDescent="0.25">
      <c r="A7" s="504" t="s">
        <v>129</v>
      </c>
      <c r="B7" s="505">
        <v>149013</v>
      </c>
      <c r="C7" s="505">
        <v>2349</v>
      </c>
      <c r="D7" s="506">
        <f>C7/B7*100</f>
        <v>1.5763725312556622</v>
      </c>
      <c r="E7" s="507">
        <v>4.0868454661558111</v>
      </c>
      <c r="F7" s="507">
        <v>27.756492124308217</v>
      </c>
      <c r="G7" s="507">
        <v>9.3231162196679449</v>
      </c>
      <c r="H7" s="507">
        <v>4.0868454661558111</v>
      </c>
      <c r="I7" s="507">
        <v>32.907620263942107</v>
      </c>
      <c r="J7" s="507">
        <v>1.277139208173691</v>
      </c>
      <c r="K7" s="507">
        <v>6.5559812686249472</v>
      </c>
      <c r="L7" s="507">
        <v>11.749680715197956</v>
      </c>
      <c r="M7" s="508">
        <v>2.2562792677735208</v>
      </c>
      <c r="N7" s="270"/>
      <c r="O7" s="270"/>
    </row>
    <row r="8" spans="1:15" ht="23.25" x14ac:dyDescent="0.25">
      <c r="A8" s="504" t="s">
        <v>180</v>
      </c>
      <c r="B8" s="509">
        <v>1427149</v>
      </c>
      <c r="C8" s="509">
        <v>57809</v>
      </c>
      <c r="D8" s="506">
        <f t="shared" si="0"/>
        <v>4.0506632453934381</v>
      </c>
      <c r="E8" s="507">
        <v>8.9328651248075559</v>
      </c>
      <c r="F8" s="507">
        <v>2.2435952879309449</v>
      </c>
      <c r="G8" s="507">
        <v>0.71615146430486598</v>
      </c>
      <c r="H8" s="507">
        <v>16.710200833780206</v>
      </c>
      <c r="I8" s="507">
        <v>2.812710823574184</v>
      </c>
      <c r="J8" s="507">
        <v>51.128716981784841</v>
      </c>
      <c r="K8" s="507">
        <v>2.8576865194000933</v>
      </c>
      <c r="L8" s="507">
        <v>9.9949834800809558</v>
      </c>
      <c r="M8" s="508">
        <v>4.6030894843363495</v>
      </c>
      <c r="N8" s="270"/>
      <c r="O8" s="270"/>
    </row>
    <row r="9" spans="1:15" x14ac:dyDescent="0.25">
      <c r="A9" s="504" t="s">
        <v>177</v>
      </c>
      <c r="B9" s="505">
        <v>3163</v>
      </c>
      <c r="C9" s="505">
        <v>151</v>
      </c>
      <c r="D9" s="506">
        <f>C9/B9*100</f>
        <v>4.7739487828011375</v>
      </c>
      <c r="E9" s="507">
        <v>0.66225165562913912</v>
      </c>
      <c r="F9" s="507">
        <v>66.225165562913915</v>
      </c>
      <c r="G9" s="507">
        <v>13.90728476821192</v>
      </c>
      <c r="H9" s="507">
        <v>0</v>
      </c>
      <c r="I9" s="507">
        <v>7.2847682119205297</v>
      </c>
      <c r="J9" s="507">
        <v>0</v>
      </c>
      <c r="K9" s="507">
        <v>2.6490066225165565</v>
      </c>
      <c r="L9" s="507">
        <v>7.9470198675496695</v>
      </c>
      <c r="M9" s="508">
        <v>1.3245033112582782</v>
      </c>
      <c r="N9" s="270"/>
      <c r="O9" s="270"/>
    </row>
    <row r="10" spans="1:15" x14ac:dyDescent="0.25">
      <c r="A10" s="504" t="s">
        <v>232</v>
      </c>
      <c r="B10" s="505">
        <v>191337</v>
      </c>
      <c r="C10" s="505">
        <v>3210</v>
      </c>
      <c r="D10" s="506">
        <f>C10/B10*100</f>
        <v>1.6776681979962058</v>
      </c>
      <c r="E10" s="507">
        <v>2.8971962616822431</v>
      </c>
      <c r="F10" s="507">
        <v>46.573208722741434</v>
      </c>
      <c r="G10" s="507">
        <v>11.090342679127726</v>
      </c>
      <c r="H10" s="507">
        <v>5.4828660436137069</v>
      </c>
      <c r="I10" s="507">
        <v>2.2118380062305296</v>
      </c>
      <c r="J10" s="507">
        <v>1.5264797507788161</v>
      </c>
      <c r="K10" s="507">
        <v>1.1214953271028036</v>
      </c>
      <c r="L10" s="507">
        <v>25.482866043613704</v>
      </c>
      <c r="M10" s="508">
        <v>3.6137071651090342</v>
      </c>
      <c r="N10" s="270"/>
      <c r="O10" s="270"/>
    </row>
    <row r="11" spans="1:15" x14ac:dyDescent="0.25">
      <c r="A11" s="504" t="s">
        <v>131</v>
      </c>
      <c r="B11" s="510">
        <v>87768</v>
      </c>
      <c r="C11" s="510">
        <v>1746</v>
      </c>
      <c r="D11" s="506">
        <f t="shared" si="0"/>
        <v>1.989335520918786</v>
      </c>
      <c r="E11" s="507">
        <v>3.3791523482245132</v>
      </c>
      <c r="F11" s="507">
        <v>48.109965635738831</v>
      </c>
      <c r="G11" s="507">
        <v>13.23024054982818</v>
      </c>
      <c r="H11" s="507">
        <v>3.0355097365406642</v>
      </c>
      <c r="I11" s="507">
        <v>0.85910652920962205</v>
      </c>
      <c r="J11" s="507">
        <v>0</v>
      </c>
      <c r="K11" s="507">
        <v>0.51546391752577314</v>
      </c>
      <c r="L11" s="507">
        <v>24.68499427262314</v>
      </c>
      <c r="M11" s="508">
        <v>6.1855670103092786</v>
      </c>
      <c r="N11" s="270"/>
      <c r="O11" s="270"/>
    </row>
    <row r="12" spans="1:15" x14ac:dyDescent="0.25">
      <c r="A12" s="504" t="s">
        <v>181</v>
      </c>
      <c r="B12" s="510">
        <v>12274</v>
      </c>
      <c r="C12" s="510">
        <v>940</v>
      </c>
      <c r="D12" s="506">
        <f t="shared" si="0"/>
        <v>7.6584650480690897</v>
      </c>
      <c r="E12" s="507">
        <v>0</v>
      </c>
      <c r="F12" s="507">
        <v>67.659574468085111</v>
      </c>
      <c r="G12" s="507">
        <v>14.148936170212767</v>
      </c>
      <c r="H12" s="507">
        <v>0.10638297872340426</v>
      </c>
      <c r="I12" s="507">
        <v>2.9787234042553195</v>
      </c>
      <c r="J12" s="507">
        <v>0.21276595744680851</v>
      </c>
      <c r="K12" s="507">
        <v>0.85106382978723405</v>
      </c>
      <c r="L12" s="507">
        <v>12.340425531914894</v>
      </c>
      <c r="M12" s="508">
        <v>1.7021276595744681</v>
      </c>
      <c r="N12" s="270"/>
      <c r="O12" s="270"/>
    </row>
    <row r="13" spans="1:15" x14ac:dyDescent="0.25">
      <c r="A13" s="504" t="s">
        <v>130</v>
      </c>
      <c r="B13" s="510">
        <v>96504</v>
      </c>
      <c r="C13" s="510">
        <v>2830</v>
      </c>
      <c r="D13" s="506">
        <f t="shared" si="0"/>
        <v>2.9325209317748491</v>
      </c>
      <c r="E13" s="507">
        <v>4.8056537102473502</v>
      </c>
      <c r="F13" s="507">
        <v>17.491166077738516</v>
      </c>
      <c r="G13" s="507">
        <v>3.4982332155477032</v>
      </c>
      <c r="H13" s="507">
        <v>3.9575971731448765</v>
      </c>
      <c r="I13" s="507">
        <v>10</v>
      </c>
      <c r="J13" s="507">
        <v>8.8339222614840995</v>
      </c>
      <c r="K13" s="507">
        <v>8.3038869257950516</v>
      </c>
      <c r="L13" s="507">
        <v>16.607773851590103</v>
      </c>
      <c r="M13" s="508">
        <v>26.501766784452297</v>
      </c>
      <c r="N13" s="270"/>
      <c r="O13" s="270"/>
    </row>
    <row r="14" spans="1:15" ht="23.25" x14ac:dyDescent="0.25">
      <c r="A14" s="504" t="s">
        <v>179</v>
      </c>
      <c r="B14" s="510">
        <v>70023</v>
      </c>
      <c r="C14" s="510">
        <v>2385</v>
      </c>
      <c r="D14" s="506">
        <f>C14/B14*100</f>
        <v>3.4060237350584806</v>
      </c>
      <c r="E14" s="507">
        <v>11.320754716981133</v>
      </c>
      <c r="F14" s="507">
        <v>31.991614255765199</v>
      </c>
      <c r="G14" s="507">
        <v>4.8637316561844859</v>
      </c>
      <c r="H14" s="507">
        <v>13.375262054507337</v>
      </c>
      <c r="I14" s="507">
        <v>6.0377358490566042</v>
      </c>
      <c r="J14" s="507">
        <v>4.067085953878407</v>
      </c>
      <c r="K14" s="507">
        <v>6.1635220125786168</v>
      </c>
      <c r="L14" s="507">
        <v>20.419287211740041</v>
      </c>
      <c r="M14" s="508">
        <v>1.7610062893081762</v>
      </c>
      <c r="N14" s="270"/>
      <c r="O14" s="270"/>
    </row>
    <row r="15" spans="1:15" ht="15.75" thickBot="1" x14ac:dyDescent="0.3">
      <c r="A15" s="511" t="s">
        <v>81</v>
      </c>
      <c r="B15" s="512">
        <v>2176202</v>
      </c>
      <c r="C15" s="512">
        <v>76780</v>
      </c>
      <c r="D15" s="513">
        <f>C15/B15*100</f>
        <v>3.5281651243772409</v>
      </c>
      <c r="E15" s="513">
        <v>8.5946861161760886</v>
      </c>
      <c r="F15" s="513">
        <v>9.6952331336285482</v>
      </c>
      <c r="G15" s="513">
        <v>2.5644699140401146</v>
      </c>
      <c r="H15" s="513">
        <v>14.279760354258922</v>
      </c>
      <c r="I15" s="513">
        <v>4.396978379786403</v>
      </c>
      <c r="J15" s="513">
        <v>39.562386038030738</v>
      </c>
      <c r="K15" s="513">
        <v>3.7548840843969784</v>
      </c>
      <c r="L15" s="513">
        <v>12.050013024225059</v>
      </c>
      <c r="M15" s="514">
        <v>5.1015889554571503</v>
      </c>
      <c r="N15" s="270"/>
      <c r="O15" s="270"/>
    </row>
    <row r="16" spans="1:15" ht="12" customHeight="1" x14ac:dyDescent="0.25">
      <c r="A16" s="445" t="s">
        <v>207</v>
      </c>
      <c r="B16" s="445"/>
      <c r="C16" s="445"/>
      <c r="D16" s="445"/>
      <c r="E16" s="445"/>
      <c r="F16" s="445"/>
      <c r="G16" s="445"/>
      <c r="H16" s="445"/>
      <c r="I16" s="445"/>
      <c r="J16" s="445"/>
      <c r="K16" s="445"/>
      <c r="L16" s="445"/>
      <c r="M16" s="445"/>
    </row>
    <row r="17" spans="1:13" ht="12" customHeight="1" x14ac:dyDescent="0.25">
      <c r="A17" s="432" t="s">
        <v>156</v>
      </c>
      <c r="B17" s="432"/>
      <c r="C17" s="432"/>
      <c r="D17" s="432"/>
      <c r="E17" s="432"/>
      <c r="F17" s="432"/>
      <c r="G17" s="432"/>
      <c r="H17" s="432"/>
      <c r="I17" s="432"/>
      <c r="J17" s="432"/>
      <c r="K17" s="432"/>
      <c r="L17" s="432"/>
      <c r="M17" s="432"/>
    </row>
    <row r="18" spans="1:13" ht="12" customHeight="1" x14ac:dyDescent="0.25">
      <c r="A18" s="446" t="s">
        <v>208</v>
      </c>
      <c r="B18" s="446"/>
      <c r="C18" s="446"/>
      <c r="D18" s="446"/>
      <c r="E18" s="446"/>
      <c r="F18" s="446"/>
      <c r="G18" s="446"/>
      <c r="H18" s="446"/>
      <c r="I18" s="446"/>
      <c r="J18" s="446"/>
      <c r="K18" s="446"/>
      <c r="L18" s="446"/>
      <c r="M18" s="446"/>
    </row>
    <row r="19" spans="1:13" ht="24" customHeight="1" x14ac:dyDescent="0.25">
      <c r="A19" s="432" t="s">
        <v>182</v>
      </c>
      <c r="B19" s="432"/>
      <c r="C19" s="432"/>
      <c r="D19" s="432"/>
      <c r="E19" s="432"/>
      <c r="F19" s="432"/>
      <c r="G19" s="432"/>
      <c r="H19" s="432"/>
      <c r="I19" s="432"/>
      <c r="J19" s="432"/>
      <c r="K19" s="432"/>
      <c r="L19" s="432"/>
      <c r="M19" s="432"/>
    </row>
  </sheetData>
  <mergeCells count="12">
    <mergeCell ref="A19:M19"/>
    <mergeCell ref="A17:M17"/>
    <mergeCell ref="A16:M16"/>
    <mergeCell ref="A18:M18"/>
    <mergeCell ref="A1:M1"/>
    <mergeCell ref="E2:G2"/>
    <mergeCell ref="H2:K2"/>
    <mergeCell ref="L2:M2"/>
    <mergeCell ref="D2:D3"/>
    <mergeCell ref="C2:C3"/>
    <mergeCell ref="B2:B3"/>
    <mergeCell ref="A2:A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15"/>
  <sheetViews>
    <sheetView showGridLines="0" zoomScale="85" zoomScaleNormal="85" workbookViewId="0">
      <selection activeCell="A13" sqref="A13:N13"/>
    </sheetView>
  </sheetViews>
  <sheetFormatPr baseColWidth="10" defaultRowHeight="15" x14ac:dyDescent="0.25"/>
  <cols>
    <col min="1" max="1" width="30.85546875" bestFit="1" customWidth="1"/>
    <col min="5" max="14" width="8.85546875" customWidth="1"/>
  </cols>
  <sheetData>
    <row r="1" spans="1:16" ht="20.100000000000001" customHeight="1" thickBot="1" x14ac:dyDescent="0.3">
      <c r="A1" s="439" t="s">
        <v>157</v>
      </c>
      <c r="B1" s="439"/>
      <c r="C1" s="439"/>
      <c r="D1" s="439"/>
      <c r="E1" s="439"/>
      <c r="F1" s="439"/>
      <c r="G1" s="439"/>
      <c r="H1" s="439"/>
      <c r="I1" s="439"/>
      <c r="J1" s="439"/>
      <c r="K1" s="439"/>
      <c r="L1" s="439"/>
      <c r="M1" s="439"/>
      <c r="N1" s="439"/>
    </row>
    <row r="2" spans="1:16" ht="15" customHeight="1" x14ac:dyDescent="0.25">
      <c r="A2" s="515" t="s">
        <v>158</v>
      </c>
      <c r="B2" s="497" t="s">
        <v>237</v>
      </c>
      <c r="C2" s="497" t="s">
        <v>238</v>
      </c>
      <c r="D2" s="498" t="s">
        <v>239</v>
      </c>
      <c r="E2" s="516" t="s">
        <v>82</v>
      </c>
      <c r="F2" s="516"/>
      <c r="G2" s="516"/>
      <c r="H2" s="516"/>
      <c r="I2" s="516"/>
      <c r="J2" s="516"/>
      <c r="K2" s="516"/>
      <c r="L2" s="516"/>
      <c r="M2" s="516"/>
      <c r="N2" s="516"/>
    </row>
    <row r="3" spans="1:16" ht="79.900000000000006" customHeight="1" x14ac:dyDescent="0.25">
      <c r="A3" s="517"/>
      <c r="B3" s="500"/>
      <c r="C3" s="500"/>
      <c r="D3" s="501"/>
      <c r="E3" s="502" t="s">
        <v>83</v>
      </c>
      <c r="F3" s="502" t="s">
        <v>211</v>
      </c>
      <c r="G3" s="502" t="s">
        <v>210</v>
      </c>
      <c r="H3" s="502" t="s">
        <v>84</v>
      </c>
      <c r="I3" s="502" t="s">
        <v>209</v>
      </c>
      <c r="J3" s="502" t="s">
        <v>85</v>
      </c>
      <c r="K3" s="502" t="s">
        <v>86</v>
      </c>
      <c r="L3" s="518" t="s">
        <v>240</v>
      </c>
      <c r="M3" s="518" t="s">
        <v>241</v>
      </c>
      <c r="N3" s="502" t="s">
        <v>13</v>
      </c>
    </row>
    <row r="4" spans="1:16" x14ac:dyDescent="0.25">
      <c r="A4" s="519" t="s">
        <v>83</v>
      </c>
      <c r="B4" s="105">
        <v>1023428</v>
      </c>
      <c r="C4" s="105">
        <v>51292</v>
      </c>
      <c r="D4" s="520">
        <f t="shared" ref="D4:D11" si="0">C4/B4*100</f>
        <v>5.0117839261775137</v>
      </c>
      <c r="E4" s="520">
        <v>53.721827965374715</v>
      </c>
      <c r="F4" s="520">
        <v>3.7861654838961241</v>
      </c>
      <c r="G4" s="520">
        <v>21.757778990875771</v>
      </c>
      <c r="H4" s="520">
        <v>3.8212586758168916</v>
      </c>
      <c r="I4" s="520">
        <v>1.9184278250019497</v>
      </c>
      <c r="J4" s="520">
        <v>0.90852374639319966</v>
      </c>
      <c r="K4" s="520">
        <v>0.65507291585432426</v>
      </c>
      <c r="L4" s="520">
        <v>10.217967714263434</v>
      </c>
      <c r="M4" s="520">
        <v>3.2129766825235904</v>
      </c>
      <c r="N4" s="520">
        <f>SUM(E4:M4)</f>
        <v>100</v>
      </c>
      <c r="O4" s="268"/>
      <c r="P4" s="268"/>
    </row>
    <row r="5" spans="1:16" x14ac:dyDescent="0.25">
      <c r="A5" s="521" t="s">
        <v>233</v>
      </c>
      <c r="B5" s="106">
        <v>128845</v>
      </c>
      <c r="C5" s="106">
        <v>10184</v>
      </c>
      <c r="D5" s="139">
        <f t="shared" si="0"/>
        <v>7.9040707827234264</v>
      </c>
      <c r="E5" s="139">
        <v>29.880204241948157</v>
      </c>
      <c r="F5" s="139">
        <v>28.377847604084838</v>
      </c>
      <c r="G5" s="139">
        <v>8.729379418695995</v>
      </c>
      <c r="H5" s="139">
        <v>3.2698350353495678</v>
      </c>
      <c r="I5" s="139">
        <v>1.0997643362136684</v>
      </c>
      <c r="J5" s="139">
        <v>0.58915946582875101</v>
      </c>
      <c r="K5" s="139">
        <v>7.8554595443833475E-2</v>
      </c>
      <c r="L5" s="139">
        <v>4.9685781618224665</v>
      </c>
      <c r="M5" s="139">
        <v>23.006677140612723</v>
      </c>
      <c r="N5" s="139">
        <f t="shared" ref="N5:N11" si="1">SUM(E5:M5)</f>
        <v>100.00000000000001</v>
      </c>
      <c r="O5" s="268"/>
      <c r="P5" s="268"/>
    </row>
    <row r="6" spans="1:16" x14ac:dyDescent="0.25">
      <c r="A6" s="521" t="s">
        <v>234</v>
      </c>
      <c r="B6" s="106">
        <v>337305</v>
      </c>
      <c r="C6" s="106">
        <v>19447</v>
      </c>
      <c r="D6" s="139">
        <f t="shared" si="0"/>
        <v>5.7654051970768299</v>
      </c>
      <c r="E6" s="139">
        <v>29.660101815190004</v>
      </c>
      <c r="F6" s="139">
        <v>4.8953566102740789</v>
      </c>
      <c r="G6" s="139">
        <v>41.87278243430864</v>
      </c>
      <c r="H6" s="139">
        <v>5.1267547693731679</v>
      </c>
      <c r="I6" s="139">
        <v>2.4322517611970995</v>
      </c>
      <c r="J6" s="139">
        <v>1.3266827788347817</v>
      </c>
      <c r="K6" s="139">
        <v>1.1107111636756313</v>
      </c>
      <c r="L6" s="139">
        <v>9.1530827376973303</v>
      </c>
      <c r="M6" s="139">
        <v>4.4222759294492722</v>
      </c>
      <c r="N6" s="139">
        <f t="shared" si="1"/>
        <v>100</v>
      </c>
      <c r="O6" s="268"/>
      <c r="P6" s="268"/>
    </row>
    <row r="7" spans="1:16" x14ac:dyDescent="0.25">
      <c r="A7" s="521" t="s">
        <v>84</v>
      </c>
      <c r="B7" s="106">
        <v>282811</v>
      </c>
      <c r="C7" s="106">
        <v>11019</v>
      </c>
      <c r="D7" s="139">
        <f t="shared" si="0"/>
        <v>3.8962416596242724</v>
      </c>
      <c r="E7" s="139">
        <v>54.514928759415561</v>
      </c>
      <c r="F7" s="139">
        <v>2.5229149650603504</v>
      </c>
      <c r="G7" s="139">
        <v>8.3582902259733203</v>
      </c>
      <c r="H7" s="139">
        <v>12.58734912423995</v>
      </c>
      <c r="I7" s="139">
        <v>2.0328523459479082</v>
      </c>
      <c r="J7" s="139">
        <v>3.4122878664125604</v>
      </c>
      <c r="K7" s="139">
        <v>0.43561121698883748</v>
      </c>
      <c r="L7" s="139">
        <v>10.16426172973954</v>
      </c>
      <c r="M7" s="139">
        <v>5.9715037662219803</v>
      </c>
      <c r="N7" s="139">
        <f t="shared" si="1"/>
        <v>100</v>
      </c>
      <c r="O7" s="268"/>
      <c r="P7" s="268"/>
    </row>
    <row r="8" spans="1:16" x14ac:dyDescent="0.25">
      <c r="A8" s="521" t="s">
        <v>235</v>
      </c>
      <c r="B8" s="106">
        <v>67466</v>
      </c>
      <c r="C8" s="106">
        <v>4164</v>
      </c>
      <c r="D8" s="139">
        <f t="shared" si="0"/>
        <v>6.1719977470133101</v>
      </c>
      <c r="E8" s="139">
        <v>35.71085494716619</v>
      </c>
      <c r="F8" s="139">
        <v>4.442843419788665</v>
      </c>
      <c r="G8" s="139">
        <v>17.579250720461097</v>
      </c>
      <c r="H8" s="139">
        <v>11.863592699327571</v>
      </c>
      <c r="I8" s="139">
        <v>14.913544668587896</v>
      </c>
      <c r="J8" s="139">
        <v>1.8731988472622478</v>
      </c>
      <c r="K8" s="139">
        <v>0.31219980787704127</v>
      </c>
      <c r="L8" s="139">
        <v>9.0537944284341982</v>
      </c>
      <c r="M8" s="139">
        <v>4.250720461095101</v>
      </c>
      <c r="N8" s="139">
        <f t="shared" si="1"/>
        <v>100</v>
      </c>
      <c r="O8" s="268"/>
      <c r="P8" s="268"/>
    </row>
    <row r="9" spans="1:16" x14ac:dyDescent="0.25">
      <c r="A9" s="521" t="s">
        <v>85</v>
      </c>
      <c r="B9" s="106">
        <v>96688</v>
      </c>
      <c r="C9" s="106">
        <v>1549</v>
      </c>
      <c r="D9" s="139">
        <f t="shared" si="0"/>
        <v>1.6020602349826247</v>
      </c>
      <c r="E9" s="139">
        <v>19.690122659780503</v>
      </c>
      <c r="F9" s="139">
        <v>2.3886378308586185</v>
      </c>
      <c r="G9" s="139">
        <v>12.524209167204647</v>
      </c>
      <c r="H9" s="139">
        <v>19.62556488056811</v>
      </c>
      <c r="I9" s="139">
        <v>4.196255648805681</v>
      </c>
      <c r="J9" s="139">
        <v>6.1975468043899289</v>
      </c>
      <c r="K9" s="139">
        <v>3.2278889606197549</v>
      </c>
      <c r="L9" s="139">
        <v>25.177533892834088</v>
      </c>
      <c r="M9" s="139">
        <v>6.972240154938671</v>
      </c>
      <c r="N9" s="139">
        <f t="shared" si="1"/>
        <v>100</v>
      </c>
      <c r="O9" s="268"/>
      <c r="P9" s="268"/>
    </row>
    <row r="10" spans="1:16" x14ac:dyDescent="0.25">
      <c r="A10" s="522" t="s">
        <v>86</v>
      </c>
      <c r="B10" s="523">
        <v>8112</v>
      </c>
      <c r="C10" s="523">
        <v>518</v>
      </c>
      <c r="D10" s="140">
        <f t="shared" si="0"/>
        <v>6.385601577909271</v>
      </c>
      <c r="E10" s="140">
        <v>30.115830115830118</v>
      </c>
      <c r="F10" s="140">
        <v>1.5444015444015444</v>
      </c>
      <c r="G10" s="140">
        <v>12.355212355212355</v>
      </c>
      <c r="H10" s="140">
        <v>2.1235521235521233</v>
      </c>
      <c r="I10" s="140">
        <v>1.3513513513513513</v>
      </c>
      <c r="J10" s="140">
        <v>5.019305019305019</v>
      </c>
      <c r="K10" s="140">
        <v>11.196911196911197</v>
      </c>
      <c r="L10" s="140">
        <v>31.081081081081081</v>
      </c>
      <c r="M10" s="140">
        <v>5.2123552123552122</v>
      </c>
      <c r="N10" s="140">
        <f t="shared" si="1"/>
        <v>99.999999999999986</v>
      </c>
      <c r="O10" s="268"/>
      <c r="P10" s="268"/>
    </row>
    <row r="11" spans="1:16" ht="15.75" thickBot="1" x14ac:dyDescent="0.3">
      <c r="A11" s="524" t="s">
        <v>81</v>
      </c>
      <c r="B11" s="525">
        <v>1944655</v>
      </c>
      <c r="C11" s="525">
        <v>98173</v>
      </c>
      <c r="D11" s="526">
        <f t="shared" si="0"/>
        <v>5.048350478619601</v>
      </c>
      <c r="E11" s="527">
        <v>45.145814022185327</v>
      </c>
      <c r="F11" s="527">
        <v>6.4090941501227423</v>
      </c>
      <c r="G11" s="527">
        <v>22.514336935817383</v>
      </c>
      <c r="H11" s="527">
        <v>5.588094486264044</v>
      </c>
      <c r="I11" s="527">
        <v>2.5322644719016432</v>
      </c>
      <c r="J11" s="527">
        <v>1.3853096065109551</v>
      </c>
      <c r="K11" s="527">
        <v>0.74256669349006343</v>
      </c>
      <c r="L11" s="527">
        <v>9.7531907958399966</v>
      </c>
      <c r="M11" s="527">
        <v>5.9293288378678453</v>
      </c>
      <c r="N11" s="527">
        <f t="shared" si="1"/>
        <v>99.999999999999986</v>
      </c>
      <c r="O11" s="268"/>
      <c r="P11" s="268"/>
    </row>
    <row r="12" spans="1:16" ht="12" customHeight="1" x14ac:dyDescent="0.25">
      <c r="A12" s="438" t="s">
        <v>207</v>
      </c>
      <c r="B12" s="438"/>
      <c r="C12" s="438"/>
      <c r="D12" s="438"/>
      <c r="E12" s="438"/>
      <c r="F12" s="438"/>
      <c r="G12" s="438"/>
      <c r="H12" s="438"/>
      <c r="I12" s="438"/>
      <c r="J12" s="438"/>
      <c r="K12" s="438"/>
      <c r="L12" s="438"/>
      <c r="M12" s="438"/>
      <c r="N12" s="438"/>
    </row>
    <row r="13" spans="1:16" ht="12" customHeight="1" x14ac:dyDescent="0.25">
      <c r="A13" s="437" t="s">
        <v>159</v>
      </c>
      <c r="B13" s="437"/>
      <c r="C13" s="437"/>
      <c r="D13" s="437"/>
      <c r="E13" s="437"/>
      <c r="F13" s="437"/>
      <c r="G13" s="437"/>
      <c r="H13" s="437"/>
      <c r="I13" s="437"/>
      <c r="J13" s="437"/>
      <c r="K13" s="437"/>
      <c r="L13" s="437"/>
      <c r="M13" s="437"/>
      <c r="N13" s="437"/>
    </row>
    <row r="14" spans="1:16" ht="21" customHeight="1" x14ac:dyDescent="0.25">
      <c r="A14" s="437" t="s">
        <v>160</v>
      </c>
      <c r="B14" s="437"/>
      <c r="C14" s="437"/>
      <c r="D14" s="437"/>
      <c r="E14" s="437"/>
      <c r="F14" s="437"/>
      <c r="G14" s="437"/>
      <c r="H14" s="437"/>
      <c r="I14" s="437"/>
      <c r="J14" s="437"/>
      <c r="K14" s="437"/>
      <c r="L14" s="437"/>
      <c r="M14" s="437"/>
      <c r="N14" s="437"/>
    </row>
    <row r="15" spans="1:16" x14ac:dyDescent="0.25">
      <c r="A15" s="437"/>
      <c r="B15" s="437"/>
      <c r="C15" s="437"/>
      <c r="D15" s="437"/>
      <c r="E15" s="437"/>
      <c r="F15" s="437"/>
      <c r="G15" s="437"/>
      <c r="H15" s="437"/>
      <c r="I15" s="437"/>
      <c r="J15" s="437"/>
      <c r="K15" s="437"/>
      <c r="L15" s="437"/>
      <c r="M15" s="437"/>
      <c r="N15" s="437"/>
    </row>
  </sheetData>
  <mergeCells count="10">
    <mergeCell ref="A15:N15"/>
    <mergeCell ref="A12:N12"/>
    <mergeCell ref="A13:N13"/>
    <mergeCell ref="A14:N14"/>
    <mergeCell ref="A1:N1"/>
    <mergeCell ref="A2:A3"/>
    <mergeCell ref="B2:B3"/>
    <mergeCell ref="C2:C3"/>
    <mergeCell ref="D2:D3"/>
    <mergeCell ref="E2:N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W21"/>
  <sheetViews>
    <sheetView showGridLines="0" workbookViewId="0">
      <selection sqref="A1:J1"/>
    </sheetView>
  </sheetViews>
  <sheetFormatPr baseColWidth="10" defaultRowHeight="15" x14ac:dyDescent="0.25"/>
  <cols>
    <col min="1" max="1" width="38.7109375" bestFit="1" customWidth="1"/>
    <col min="5" max="10" width="8.7109375" customWidth="1"/>
  </cols>
  <sheetData>
    <row r="1" spans="1:23" ht="20.100000000000001" customHeight="1" thickBot="1" x14ac:dyDescent="0.3">
      <c r="A1" s="439" t="s">
        <v>161</v>
      </c>
      <c r="B1" s="439"/>
      <c r="C1" s="439"/>
      <c r="D1" s="439"/>
      <c r="E1" s="439"/>
      <c r="F1" s="439"/>
      <c r="G1" s="439"/>
      <c r="H1" s="439"/>
      <c r="I1" s="439"/>
      <c r="J1" s="439"/>
    </row>
    <row r="2" spans="1:23" ht="15" customHeight="1" x14ac:dyDescent="0.25">
      <c r="A2" s="515" t="s">
        <v>158</v>
      </c>
      <c r="B2" s="497" t="s">
        <v>155</v>
      </c>
      <c r="C2" s="497" t="s">
        <v>152</v>
      </c>
      <c r="D2" s="498" t="s">
        <v>239</v>
      </c>
      <c r="E2" s="516" t="s">
        <v>82</v>
      </c>
      <c r="F2" s="516"/>
      <c r="G2" s="516"/>
      <c r="H2" s="516"/>
      <c r="I2" s="516"/>
      <c r="J2" s="516"/>
    </row>
    <row r="3" spans="1:23" ht="88.5" x14ac:dyDescent="0.25">
      <c r="A3" s="517"/>
      <c r="B3" s="500"/>
      <c r="C3" s="500"/>
      <c r="D3" s="501"/>
      <c r="E3" s="502" t="s">
        <v>87</v>
      </c>
      <c r="F3" s="502" t="s">
        <v>242</v>
      </c>
      <c r="G3" s="502" t="s">
        <v>88</v>
      </c>
      <c r="H3" s="502" t="s">
        <v>243</v>
      </c>
      <c r="I3" s="502" t="s">
        <v>244</v>
      </c>
      <c r="J3" s="502" t="s">
        <v>13</v>
      </c>
    </row>
    <row r="4" spans="1:23" x14ac:dyDescent="0.25">
      <c r="A4" s="528" t="s">
        <v>87</v>
      </c>
      <c r="B4" s="529">
        <v>1021871</v>
      </c>
      <c r="C4" s="529">
        <v>51835</v>
      </c>
      <c r="D4" s="530">
        <f>C4/B4*100</f>
        <v>5.0725580821845417</v>
      </c>
      <c r="E4" s="530">
        <v>76.959583293141691</v>
      </c>
      <c r="F4" s="530">
        <v>4.5123950998360183</v>
      </c>
      <c r="G4" s="530">
        <v>0.79482974823960639</v>
      </c>
      <c r="H4" s="530">
        <v>8.291694800810264</v>
      </c>
      <c r="I4" s="530">
        <v>9.4414970579724127</v>
      </c>
      <c r="J4" s="530">
        <f>SUM(E4:I4)</f>
        <v>99.999999999999986</v>
      </c>
      <c r="K4" s="268"/>
      <c r="L4" s="268"/>
      <c r="M4" s="268"/>
      <c r="N4" s="268"/>
      <c r="O4" s="268"/>
      <c r="P4" s="268"/>
      <c r="Q4" s="268"/>
      <c r="R4" s="268"/>
      <c r="S4" s="268"/>
      <c r="T4" s="268"/>
      <c r="U4" s="268"/>
      <c r="V4" s="268"/>
      <c r="W4" s="268"/>
    </row>
    <row r="5" spans="1:23" x14ac:dyDescent="0.25">
      <c r="A5" s="521" t="s">
        <v>212</v>
      </c>
      <c r="B5" s="106">
        <v>108457</v>
      </c>
      <c r="C5" s="106">
        <v>7406</v>
      </c>
      <c r="D5" s="139">
        <f t="shared" ref="D5:D7" si="0">C5/B5*100</f>
        <v>6.8285126824455773</v>
      </c>
      <c r="E5" s="139">
        <v>44.409937888198755</v>
      </c>
      <c r="F5" s="139">
        <v>32.352146907912505</v>
      </c>
      <c r="G5" s="139">
        <v>2.3224412638401297</v>
      </c>
      <c r="H5" s="139">
        <v>3.2001080205238992</v>
      </c>
      <c r="I5" s="139">
        <v>17.715365919524707</v>
      </c>
      <c r="J5" s="139">
        <f t="shared" ref="J5:J7" si="1">SUM(E5:I5)</f>
        <v>100</v>
      </c>
      <c r="K5" s="268"/>
      <c r="L5" s="268"/>
      <c r="M5" s="268"/>
      <c r="N5" s="268"/>
      <c r="O5" s="268"/>
      <c r="P5" s="268"/>
      <c r="Q5" s="268"/>
      <c r="R5" s="268"/>
      <c r="S5" s="268"/>
      <c r="T5" s="268"/>
      <c r="U5" s="268"/>
      <c r="V5" s="268"/>
      <c r="W5" s="268"/>
    </row>
    <row r="6" spans="1:23" x14ac:dyDescent="0.25">
      <c r="A6" s="522" t="s">
        <v>88</v>
      </c>
      <c r="B6" s="107">
        <v>40667</v>
      </c>
      <c r="C6" s="107">
        <v>2307</v>
      </c>
      <c r="D6" s="140">
        <f t="shared" si="0"/>
        <v>5.6729043204563903</v>
      </c>
      <c r="E6" s="140">
        <v>24.057217165149545</v>
      </c>
      <c r="F6" s="140">
        <v>4.6814044213263983</v>
      </c>
      <c r="G6" s="140">
        <v>43.476376246207195</v>
      </c>
      <c r="H6" s="140">
        <v>6.1985262245340271</v>
      </c>
      <c r="I6" s="140">
        <v>21.586475942782833</v>
      </c>
      <c r="J6" s="140">
        <f t="shared" si="1"/>
        <v>100</v>
      </c>
      <c r="K6" s="268"/>
      <c r="L6" s="268"/>
      <c r="M6" s="268"/>
      <c r="N6" s="268"/>
      <c r="O6" s="268"/>
      <c r="P6" s="268"/>
      <c r="Q6" s="268"/>
      <c r="R6" s="268"/>
      <c r="S6" s="268"/>
      <c r="T6" s="268"/>
      <c r="U6" s="268"/>
      <c r="V6" s="268"/>
      <c r="W6" s="268"/>
    </row>
    <row r="7" spans="1:23" ht="15.75" thickBot="1" x14ac:dyDescent="0.3">
      <c r="A7" s="531" t="s">
        <v>13</v>
      </c>
      <c r="B7" s="525">
        <v>1170995</v>
      </c>
      <c r="C7" s="525">
        <v>61548</v>
      </c>
      <c r="D7" s="526">
        <f t="shared" si="0"/>
        <v>5.2560429378434579</v>
      </c>
      <c r="E7" s="527">
        <v>71.059985702216153</v>
      </c>
      <c r="F7" s="527">
        <v>7.8686553584194447</v>
      </c>
      <c r="G7" s="527">
        <v>2.5784753363228701</v>
      </c>
      <c r="H7" s="527">
        <v>7.6005719113537404</v>
      </c>
      <c r="I7" s="527">
        <v>10.892311691687787</v>
      </c>
      <c r="J7" s="527">
        <f t="shared" si="1"/>
        <v>100</v>
      </c>
      <c r="K7" s="268"/>
      <c r="L7" s="268"/>
      <c r="M7" s="268"/>
      <c r="N7" s="268"/>
      <c r="O7" s="268"/>
      <c r="P7" s="268"/>
      <c r="Q7" s="268"/>
      <c r="R7" s="268"/>
      <c r="S7" s="268"/>
      <c r="T7" s="268"/>
      <c r="U7" s="268"/>
      <c r="V7" s="268"/>
      <c r="W7" s="268"/>
    </row>
    <row r="8" spans="1:23" ht="15" customHeight="1" x14ac:dyDescent="0.25">
      <c r="A8" s="445" t="s">
        <v>207</v>
      </c>
      <c r="B8" s="445"/>
      <c r="C8" s="445"/>
      <c r="D8" s="445"/>
      <c r="E8" s="445"/>
      <c r="F8" s="445"/>
      <c r="G8" s="445"/>
      <c r="H8" s="445"/>
      <c r="I8" s="445"/>
      <c r="J8" s="445"/>
    </row>
    <row r="9" spans="1:23" ht="24" customHeight="1" x14ac:dyDescent="0.25">
      <c r="A9" s="448" t="s">
        <v>162</v>
      </c>
      <c r="B9" s="448"/>
      <c r="C9" s="448"/>
      <c r="D9" s="448"/>
      <c r="E9" s="448"/>
      <c r="F9" s="448"/>
      <c r="G9" s="448"/>
      <c r="H9" s="448"/>
      <c r="I9" s="448"/>
      <c r="J9" s="448"/>
    </row>
    <row r="10" spans="1:23" ht="24" customHeight="1" x14ac:dyDescent="0.25">
      <c r="A10" s="448" t="s">
        <v>163</v>
      </c>
      <c r="B10" s="448"/>
      <c r="C10" s="448"/>
      <c r="D10" s="448"/>
      <c r="E10" s="448"/>
      <c r="F10" s="448"/>
      <c r="G10" s="448"/>
      <c r="H10" s="448"/>
      <c r="I10" s="448"/>
      <c r="J10" s="448"/>
    </row>
    <row r="11" spans="1:23" x14ac:dyDescent="0.25">
      <c r="A11" s="251"/>
      <c r="B11" s="251"/>
      <c r="C11" s="251"/>
      <c r="D11" s="251"/>
      <c r="E11" s="251"/>
      <c r="F11" s="251"/>
      <c r="G11" s="251"/>
      <c r="H11" s="251"/>
      <c r="I11" s="251"/>
      <c r="J11" s="251"/>
    </row>
    <row r="21" spans="4:4" x14ac:dyDescent="0.25">
      <c r="D21" s="114"/>
    </row>
  </sheetData>
  <mergeCells count="9">
    <mergeCell ref="A9:J9"/>
    <mergeCell ref="A10:J10"/>
    <mergeCell ref="A1:J1"/>
    <mergeCell ref="B2:B3"/>
    <mergeCell ref="C2:C3"/>
    <mergeCell ref="D2:D3"/>
    <mergeCell ref="E2:J2"/>
    <mergeCell ref="A2:A3"/>
    <mergeCell ref="A8:J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J69"/>
  <sheetViews>
    <sheetView showGridLines="0" zoomScaleNormal="100" workbookViewId="0">
      <pane ySplit="3" topLeftCell="A61" activePane="bottomLeft" state="frozen"/>
      <selection pane="bottomLeft" activeCell="D30" sqref="D30"/>
    </sheetView>
  </sheetViews>
  <sheetFormatPr baseColWidth="10" defaultRowHeight="15" x14ac:dyDescent="0.25"/>
  <cols>
    <col min="1" max="1" width="27.5703125" bestFit="1" customWidth="1"/>
  </cols>
  <sheetData>
    <row r="1" spans="1:7" ht="20.100000000000001" customHeight="1" thickBot="1" x14ac:dyDescent="0.3">
      <c r="A1" s="439" t="s">
        <v>200</v>
      </c>
      <c r="B1" s="439"/>
      <c r="C1" s="439"/>
      <c r="D1" s="439"/>
      <c r="E1" s="439"/>
      <c r="F1" s="439"/>
      <c r="G1" s="439"/>
    </row>
    <row r="2" spans="1:7" x14ac:dyDescent="0.25">
      <c r="A2" s="449"/>
      <c r="B2" s="451" t="s">
        <v>155</v>
      </c>
      <c r="C2" s="442" t="s">
        <v>89</v>
      </c>
      <c r="D2" s="442"/>
      <c r="E2" s="442"/>
      <c r="F2" s="444"/>
      <c r="G2" s="119"/>
    </row>
    <row r="3" spans="1:7" ht="15" customHeight="1" x14ac:dyDescent="0.25">
      <c r="A3" s="450"/>
      <c r="B3" s="452"/>
      <c r="C3" s="118" t="s">
        <v>71</v>
      </c>
      <c r="D3" s="118" t="s">
        <v>72</v>
      </c>
      <c r="E3" s="118" t="s">
        <v>73</v>
      </c>
      <c r="F3" s="245" t="s">
        <v>128</v>
      </c>
      <c r="G3" s="115"/>
    </row>
    <row r="4" spans="1:7" s="205" customFormat="1" x14ac:dyDescent="0.25">
      <c r="A4" s="453" t="s">
        <v>42</v>
      </c>
      <c r="B4" s="453"/>
      <c r="C4" s="453"/>
      <c r="D4" s="453"/>
      <c r="E4" s="453"/>
      <c r="F4" s="453"/>
    </row>
    <row r="5" spans="1:7" x14ac:dyDescent="0.25">
      <c r="A5" s="120" t="s">
        <v>91</v>
      </c>
      <c r="B5" s="112"/>
      <c r="C5" s="121"/>
      <c r="D5" s="121"/>
      <c r="E5" s="121"/>
      <c r="F5" s="244"/>
      <c r="G5" s="243"/>
    </row>
    <row r="6" spans="1:7" x14ac:dyDescent="0.25">
      <c r="A6" s="122" t="s">
        <v>62</v>
      </c>
      <c r="B6" s="113">
        <v>3767547</v>
      </c>
      <c r="C6" s="123">
        <v>1.1549754402905181</v>
      </c>
      <c r="D6" s="123">
        <v>3.46421845705063</v>
      </c>
      <c r="E6" s="123">
        <v>2.415152312463448</v>
      </c>
      <c r="F6" s="260">
        <v>2.3065405687042526</v>
      </c>
      <c r="G6" s="246"/>
    </row>
    <row r="7" spans="1:7" x14ac:dyDescent="0.25">
      <c r="A7" s="122" t="s">
        <v>63</v>
      </c>
      <c r="B7" s="113">
        <v>1094193</v>
      </c>
      <c r="C7" s="123">
        <v>10.366646168539654</v>
      </c>
      <c r="D7" s="123">
        <v>10.303059903782755</v>
      </c>
      <c r="E7" s="123">
        <v>8.3377637481309197</v>
      </c>
      <c r="F7" s="260">
        <v>9.896425950449327</v>
      </c>
      <c r="G7" s="246"/>
    </row>
    <row r="8" spans="1:7" x14ac:dyDescent="0.25">
      <c r="A8" s="122" t="s">
        <v>64</v>
      </c>
      <c r="B8" s="113">
        <v>354930</v>
      </c>
      <c r="C8" s="123">
        <v>1.0082268110688004</v>
      </c>
      <c r="D8" s="123">
        <v>4.3943933601956129</v>
      </c>
      <c r="E8" s="123">
        <v>17.657789427841276</v>
      </c>
      <c r="F8" s="260">
        <v>7.271011185304145</v>
      </c>
      <c r="G8" s="246"/>
    </row>
    <row r="9" spans="1:7" x14ac:dyDescent="0.25">
      <c r="A9" s="124" t="s">
        <v>92</v>
      </c>
      <c r="B9" s="265">
        <v>75182</v>
      </c>
      <c r="C9" s="266">
        <v>34.867695700110254</v>
      </c>
      <c r="D9" s="266">
        <v>9.7581340978040032</v>
      </c>
      <c r="E9" s="266">
        <v>9.3470686259657629</v>
      </c>
      <c r="F9" s="259">
        <v>20.627277805857787</v>
      </c>
      <c r="G9" s="246"/>
    </row>
    <row r="10" spans="1:7" x14ac:dyDescent="0.25">
      <c r="A10" s="120" t="s">
        <v>93</v>
      </c>
      <c r="B10" s="264"/>
      <c r="C10" s="267"/>
      <c r="D10" s="267"/>
      <c r="E10" s="267"/>
      <c r="F10" s="258"/>
      <c r="G10" s="246"/>
    </row>
    <row r="11" spans="1:7" x14ac:dyDescent="0.25">
      <c r="A11" s="122" t="s">
        <v>94</v>
      </c>
      <c r="B11" s="113">
        <v>3455636</v>
      </c>
      <c r="C11" s="123">
        <v>3.8422685672656915</v>
      </c>
      <c r="D11" s="123">
        <v>5.3453269081236616</v>
      </c>
      <c r="E11" s="123">
        <v>4.870163272721701</v>
      </c>
      <c r="F11" s="260">
        <v>4.6297989718824555</v>
      </c>
      <c r="G11" s="246"/>
    </row>
    <row r="12" spans="1:7" x14ac:dyDescent="0.25">
      <c r="A12" s="124" t="s">
        <v>95</v>
      </c>
      <c r="B12" s="265">
        <v>1836216</v>
      </c>
      <c r="C12" s="266">
        <v>3.0086658747948167</v>
      </c>
      <c r="D12" s="266">
        <v>4.5843441044973776</v>
      </c>
      <c r="E12" s="266">
        <v>6.6262742461398556</v>
      </c>
      <c r="F12" s="259">
        <v>4.1668300461383634</v>
      </c>
      <c r="G12" s="246"/>
    </row>
    <row r="13" spans="1:7" x14ac:dyDescent="0.25">
      <c r="A13" s="125" t="s">
        <v>96</v>
      </c>
      <c r="B13" s="264"/>
      <c r="C13" s="148"/>
      <c r="D13" s="148"/>
      <c r="E13" s="148"/>
      <c r="F13" s="249"/>
      <c r="G13" s="246"/>
    </row>
    <row r="14" spans="1:7" x14ac:dyDescent="0.25">
      <c r="A14" s="126" t="s">
        <v>97</v>
      </c>
      <c r="B14" s="113">
        <v>257322</v>
      </c>
      <c r="C14" s="116">
        <v>10.640008151527844</v>
      </c>
      <c r="D14" s="139">
        <v>13.91455380725789</v>
      </c>
      <c r="E14" s="139">
        <v>13.153122994950763</v>
      </c>
      <c r="F14" s="247">
        <v>12.578403712080583</v>
      </c>
      <c r="G14" s="246"/>
    </row>
    <row r="15" spans="1:7" x14ac:dyDescent="0.25">
      <c r="A15" s="126" t="s">
        <v>98</v>
      </c>
      <c r="B15" s="113">
        <v>452915</v>
      </c>
      <c r="C15" s="139">
        <v>8.6784998948731289</v>
      </c>
      <c r="D15" s="139">
        <v>9.8710774806854662</v>
      </c>
      <c r="E15" s="139">
        <v>12.73015460924103</v>
      </c>
      <c r="F15" s="247">
        <v>10.319154808297363</v>
      </c>
      <c r="G15" s="246"/>
    </row>
    <row r="16" spans="1:7" x14ac:dyDescent="0.25">
      <c r="A16" s="126" t="s">
        <v>99</v>
      </c>
      <c r="B16" s="113">
        <v>1164363</v>
      </c>
      <c r="C16" s="139">
        <v>4.3753524061680276</v>
      </c>
      <c r="D16" s="139">
        <v>6.5304622581285443</v>
      </c>
      <c r="E16" s="139">
        <v>5.1180437611116076</v>
      </c>
      <c r="F16" s="247">
        <v>5.2580681454151321</v>
      </c>
      <c r="G16" s="246"/>
    </row>
    <row r="17" spans="1:9" x14ac:dyDescent="0.25">
      <c r="A17" s="126" t="s">
        <v>100</v>
      </c>
      <c r="B17" s="113">
        <v>1557876</v>
      </c>
      <c r="C17" s="139">
        <v>2.3114131810129788</v>
      </c>
      <c r="D17" s="139">
        <v>4.4886082548261319</v>
      </c>
      <c r="E17" s="139">
        <v>3.2418400079367706</v>
      </c>
      <c r="F17" s="247">
        <v>3.2801712074645226</v>
      </c>
      <c r="G17" s="246"/>
    </row>
    <row r="18" spans="1:9" x14ac:dyDescent="0.25">
      <c r="A18" s="126" t="s">
        <v>101</v>
      </c>
      <c r="B18" s="113">
        <v>1521222</v>
      </c>
      <c r="C18" s="139">
        <v>2.0077438851638494</v>
      </c>
      <c r="D18" s="139">
        <v>2.9876644379465978</v>
      </c>
      <c r="E18" s="139">
        <v>2.2620547280067638</v>
      </c>
      <c r="F18" s="247">
        <v>2.4720257792748201</v>
      </c>
      <c r="G18" s="246"/>
    </row>
    <row r="19" spans="1:9" x14ac:dyDescent="0.25">
      <c r="A19" s="127" t="s">
        <v>102</v>
      </c>
      <c r="B19" s="265">
        <v>338154</v>
      </c>
      <c r="C19" s="140">
        <v>1.8110471790661591</v>
      </c>
      <c r="D19" s="140">
        <v>2.3525558411597589</v>
      </c>
      <c r="E19" s="140">
        <v>2.89170464228817</v>
      </c>
      <c r="F19" s="248">
        <v>2.2084612336391114</v>
      </c>
      <c r="G19" s="246"/>
    </row>
    <row r="20" spans="1:9" ht="15.75" x14ac:dyDescent="0.25">
      <c r="A20" s="120" t="s">
        <v>103</v>
      </c>
      <c r="B20" s="264"/>
      <c r="C20" s="263"/>
      <c r="D20" s="263"/>
      <c r="E20" s="263"/>
      <c r="F20" s="257"/>
      <c r="G20" s="246"/>
    </row>
    <row r="21" spans="1:9" x14ac:dyDescent="0.25">
      <c r="A21" s="122" t="s">
        <v>104</v>
      </c>
      <c r="B21" s="113">
        <v>106354</v>
      </c>
      <c r="C21" s="123">
        <v>1.9630855763588251</v>
      </c>
      <c r="D21" s="123">
        <v>6.834077694446786</v>
      </c>
      <c r="E21" s="123">
        <v>12.254196642685852</v>
      </c>
      <c r="F21" s="256">
        <v>2.910092709254001</v>
      </c>
      <c r="G21" s="246"/>
    </row>
    <row r="22" spans="1:9" x14ac:dyDescent="0.25">
      <c r="A22" s="122" t="s">
        <v>105</v>
      </c>
      <c r="B22" s="113">
        <v>1793954</v>
      </c>
      <c r="C22" s="123">
        <v>1.6985405648322702</v>
      </c>
      <c r="D22" s="123">
        <v>6.4692109155583237</v>
      </c>
      <c r="E22" s="123">
        <v>8.4832949280332368</v>
      </c>
      <c r="F22" s="256">
        <v>3.6755680468952936</v>
      </c>
      <c r="G22" s="246"/>
    </row>
    <row r="23" spans="1:9" x14ac:dyDescent="0.25">
      <c r="A23" s="122" t="s">
        <v>106</v>
      </c>
      <c r="B23" s="113">
        <v>887360</v>
      </c>
      <c r="C23" s="123">
        <v>5.0687844880441446</v>
      </c>
      <c r="D23" s="123">
        <v>6.2004878364668548</v>
      </c>
      <c r="E23" s="123">
        <v>3.1757200487850641</v>
      </c>
      <c r="F23" s="256">
        <v>5.0139740353407865</v>
      </c>
      <c r="G23" s="246"/>
    </row>
    <row r="24" spans="1:9" x14ac:dyDescent="0.25">
      <c r="A24" s="122" t="s">
        <v>107</v>
      </c>
      <c r="B24" s="113">
        <v>2455201</v>
      </c>
      <c r="C24" s="123">
        <v>6.8935370674935825</v>
      </c>
      <c r="D24" s="123">
        <v>4.6111043531385727</v>
      </c>
      <c r="E24" s="123">
        <v>3.6092546070268026</v>
      </c>
      <c r="F24" s="256">
        <v>4.7636018395235258</v>
      </c>
      <c r="G24" s="246"/>
    </row>
    <row r="25" spans="1:9" x14ac:dyDescent="0.25">
      <c r="A25" s="124" t="s">
        <v>108</v>
      </c>
      <c r="B25" s="265">
        <v>48983</v>
      </c>
      <c r="C25" s="266">
        <v>13.935606408724688</v>
      </c>
      <c r="D25" s="266">
        <v>9.0123759343217742</v>
      </c>
      <c r="E25" s="309">
        <v>0</v>
      </c>
      <c r="F25" s="255">
        <v>12.289978155686667</v>
      </c>
      <c r="G25" s="246"/>
      <c r="I25" s="205"/>
    </row>
    <row r="26" spans="1:9" ht="15.75" thickBot="1" x14ac:dyDescent="0.3">
      <c r="A26" s="117" t="s">
        <v>13</v>
      </c>
      <c r="B26" s="262">
        <v>5291852</v>
      </c>
      <c r="C26" s="261">
        <v>3.5281651243772409</v>
      </c>
      <c r="D26" s="261">
        <v>5.048350478619601</v>
      </c>
      <c r="E26" s="261">
        <v>5.2560429378434579</v>
      </c>
      <c r="F26" s="254">
        <v>4.4691537102700529</v>
      </c>
      <c r="G26" s="246"/>
    </row>
    <row r="27" spans="1:9" s="205" customFormat="1" x14ac:dyDescent="0.25">
      <c r="A27" s="453" t="s">
        <v>94</v>
      </c>
      <c r="B27" s="453"/>
      <c r="C27" s="453"/>
      <c r="D27" s="453"/>
      <c r="E27" s="453"/>
      <c r="F27" s="453"/>
    </row>
    <row r="28" spans="1:9" s="205" customFormat="1" x14ac:dyDescent="0.25">
      <c r="A28" s="299" t="s">
        <v>91</v>
      </c>
      <c r="B28" s="300"/>
      <c r="C28" s="301"/>
      <c r="D28" s="301"/>
      <c r="E28" s="301"/>
      <c r="F28" s="302"/>
      <c r="G28" s="246"/>
    </row>
    <row r="29" spans="1:9" s="205" customFormat="1" x14ac:dyDescent="0.25">
      <c r="A29" s="303" t="s">
        <v>62</v>
      </c>
      <c r="B29" s="304">
        <v>2430589</v>
      </c>
      <c r="C29" s="305">
        <v>1.0801117959379083</v>
      </c>
      <c r="D29" s="305">
        <v>2.3770317279663495</v>
      </c>
      <c r="E29" s="305">
        <v>3.6247257024721464</v>
      </c>
      <c r="F29" s="330">
        <v>2.3186972375831538</v>
      </c>
      <c r="G29" s="246"/>
    </row>
    <row r="30" spans="1:9" s="205" customFormat="1" x14ac:dyDescent="0.25">
      <c r="A30" s="303" t="s">
        <v>63</v>
      </c>
      <c r="B30" s="304">
        <v>743500</v>
      </c>
      <c r="C30" s="305">
        <v>10.74189810751027</v>
      </c>
      <c r="D30" s="305">
        <v>8.6863248222773741</v>
      </c>
      <c r="E30" s="305">
        <v>10.691008767029414</v>
      </c>
      <c r="F30" s="306">
        <v>10.197713517148621</v>
      </c>
      <c r="G30" s="246"/>
    </row>
    <row r="31" spans="1:9" s="205" customFormat="1" x14ac:dyDescent="0.25">
      <c r="A31" s="303" t="s">
        <v>64</v>
      </c>
      <c r="B31" s="304">
        <v>228035</v>
      </c>
      <c r="C31" s="305">
        <v>0.96488178025034776</v>
      </c>
      <c r="D31" s="305">
        <v>18.244648318042813</v>
      </c>
      <c r="E31" s="305">
        <v>3.9541968694190563</v>
      </c>
      <c r="F31" s="306">
        <v>6.5446093801390131</v>
      </c>
      <c r="G31" s="246"/>
    </row>
    <row r="32" spans="1:9" s="205" customFormat="1" x14ac:dyDescent="0.25">
      <c r="A32" s="307" t="s">
        <v>92</v>
      </c>
      <c r="B32" s="308">
        <v>53512</v>
      </c>
      <c r="C32" s="309">
        <v>35.882556131260799</v>
      </c>
      <c r="D32" s="309">
        <v>10.017074558907229</v>
      </c>
      <c r="E32" s="309">
        <v>10.217199730444248</v>
      </c>
      <c r="F32" s="310">
        <v>24.082448796531619</v>
      </c>
      <c r="G32" s="246"/>
    </row>
    <row r="33" spans="1:7" s="205" customFormat="1" x14ac:dyDescent="0.25">
      <c r="A33" s="311" t="s">
        <v>96</v>
      </c>
      <c r="B33" s="312"/>
      <c r="C33" s="313"/>
      <c r="D33" s="313"/>
      <c r="E33" s="313"/>
      <c r="F33" s="314"/>
      <c r="G33" s="246"/>
    </row>
    <row r="34" spans="1:7" s="205" customFormat="1" x14ac:dyDescent="0.25">
      <c r="A34" s="315" t="s">
        <v>97</v>
      </c>
      <c r="B34" s="316">
        <v>165107</v>
      </c>
      <c r="C34" s="317">
        <v>11.40978151060753</v>
      </c>
      <c r="D34" s="317">
        <v>13.146391053880041</v>
      </c>
      <c r="E34" s="317">
        <v>15.518667721746638</v>
      </c>
      <c r="F34" s="318">
        <v>13.414331312421643</v>
      </c>
      <c r="G34" s="246"/>
    </row>
    <row r="35" spans="1:7" s="205" customFormat="1" x14ac:dyDescent="0.25">
      <c r="A35" s="315" t="s">
        <v>98</v>
      </c>
      <c r="B35" s="316">
        <v>301894</v>
      </c>
      <c r="C35" s="317">
        <v>8.4480467711931979</v>
      </c>
      <c r="D35" s="317">
        <v>11.123707082157953</v>
      </c>
      <c r="E35" s="317">
        <v>10.574251106885962</v>
      </c>
      <c r="F35" s="318">
        <v>9.9862865774079648</v>
      </c>
      <c r="G35" s="246"/>
    </row>
    <row r="36" spans="1:7" s="205" customFormat="1" x14ac:dyDescent="0.25">
      <c r="A36" s="315" t="s">
        <v>99</v>
      </c>
      <c r="B36" s="316">
        <v>792360</v>
      </c>
      <c r="C36" s="317">
        <v>4.513327510484225</v>
      </c>
      <c r="D36" s="317">
        <v>4.6180044448292783</v>
      </c>
      <c r="E36" s="317">
        <v>6.9984358821844781</v>
      </c>
      <c r="F36" s="318">
        <v>5.2572063203594324</v>
      </c>
      <c r="G36" s="246"/>
    </row>
    <row r="37" spans="1:7" s="205" customFormat="1" x14ac:dyDescent="0.25">
      <c r="A37" s="315" t="s">
        <v>100</v>
      </c>
      <c r="B37" s="316">
        <v>1009419</v>
      </c>
      <c r="C37" s="317">
        <v>2.7334337524707064</v>
      </c>
      <c r="D37" s="317">
        <v>3.0506073977229398</v>
      </c>
      <c r="E37" s="317">
        <v>4.7672493369866222</v>
      </c>
      <c r="F37" s="318">
        <v>3.4959714449599222</v>
      </c>
      <c r="G37" s="246"/>
    </row>
    <row r="38" spans="1:7" s="205" customFormat="1" x14ac:dyDescent="0.25">
      <c r="A38" s="315" t="s">
        <v>101</v>
      </c>
      <c r="B38" s="316">
        <v>978146</v>
      </c>
      <c r="C38" s="317">
        <v>2.4888209482736978</v>
      </c>
      <c r="D38" s="317">
        <v>2.1398407416105747</v>
      </c>
      <c r="E38" s="317">
        <v>3.1581859530142746</v>
      </c>
      <c r="F38" s="318">
        <v>2.6779233365980133</v>
      </c>
      <c r="G38" s="246"/>
    </row>
    <row r="39" spans="1:7" s="205" customFormat="1" x14ac:dyDescent="0.25">
      <c r="A39" s="319" t="s">
        <v>102</v>
      </c>
      <c r="B39" s="320">
        <v>208710</v>
      </c>
      <c r="C39" s="321">
        <v>1.9243675944794936</v>
      </c>
      <c r="D39" s="321">
        <v>2.2684532204983543</v>
      </c>
      <c r="E39" s="321">
        <v>2.3778968823129767</v>
      </c>
      <c r="F39" s="322">
        <v>2.1819749892194911</v>
      </c>
      <c r="G39" s="246"/>
    </row>
    <row r="40" spans="1:7" s="205" customFormat="1" ht="15.75" x14ac:dyDescent="0.25">
      <c r="A40" s="299" t="s">
        <v>103</v>
      </c>
      <c r="B40" s="323"/>
      <c r="C40" s="324"/>
      <c r="D40" s="324"/>
      <c r="E40" s="324"/>
      <c r="F40" s="325"/>
      <c r="G40" s="246"/>
    </row>
    <row r="41" spans="1:7" s="205" customFormat="1" x14ac:dyDescent="0.25">
      <c r="A41" s="303" t="s">
        <v>104</v>
      </c>
      <c r="B41" s="304">
        <v>44573</v>
      </c>
      <c r="C41" s="305">
        <v>1.9093539054966251</v>
      </c>
      <c r="D41" s="305">
        <v>12.651958577217471</v>
      </c>
      <c r="E41" s="305">
        <v>7.4129106818557045</v>
      </c>
      <c r="F41" s="306">
        <v>3.1925156484867516</v>
      </c>
      <c r="G41" s="246"/>
    </row>
    <row r="42" spans="1:7" s="205" customFormat="1" x14ac:dyDescent="0.25">
      <c r="A42" s="303" t="s">
        <v>105</v>
      </c>
      <c r="B42" s="304">
        <v>1214193</v>
      </c>
      <c r="C42" s="305">
        <v>1.4000298195914715</v>
      </c>
      <c r="D42" s="305">
        <v>7.4446408970508013</v>
      </c>
      <c r="E42" s="305">
        <v>6.7014381299551715</v>
      </c>
      <c r="F42" s="306">
        <v>3.373598760658314</v>
      </c>
      <c r="G42" s="246"/>
    </row>
    <row r="43" spans="1:7" s="205" customFormat="1" x14ac:dyDescent="0.25">
      <c r="A43" s="303" t="s">
        <v>106</v>
      </c>
      <c r="B43" s="304">
        <v>553187</v>
      </c>
      <c r="C43" s="305">
        <v>6.2976501786306223</v>
      </c>
      <c r="D43" s="305">
        <v>3.0670434760667153</v>
      </c>
      <c r="E43" s="305">
        <v>6.2483446507565299</v>
      </c>
      <c r="F43" s="306">
        <v>5.3560550049079243</v>
      </c>
      <c r="G43" s="246"/>
    </row>
    <row r="44" spans="1:7" s="205" customFormat="1" x14ac:dyDescent="0.25">
      <c r="A44" s="303" t="s">
        <v>107</v>
      </c>
      <c r="B44" s="304">
        <v>1615558</v>
      </c>
      <c r="C44" s="305">
        <v>8.4248482097867612</v>
      </c>
      <c r="D44" s="305">
        <v>3.7228233007458131</v>
      </c>
      <c r="E44" s="305">
        <v>4.9462683168506567</v>
      </c>
      <c r="F44" s="306">
        <v>5.2090361348834273</v>
      </c>
      <c r="G44" s="246"/>
    </row>
    <row r="45" spans="1:7" s="205" customFormat="1" x14ac:dyDescent="0.25">
      <c r="A45" s="307" t="s">
        <v>108</v>
      </c>
      <c r="B45" s="308">
        <v>28125</v>
      </c>
      <c r="C45" s="309">
        <v>16.047465897748697</v>
      </c>
      <c r="D45" s="309">
        <v>0</v>
      </c>
      <c r="E45" s="309">
        <v>9.1919793527893585</v>
      </c>
      <c r="F45" s="310">
        <v>13.582222222222223</v>
      </c>
      <c r="G45" s="246"/>
    </row>
    <row r="46" spans="1:7" s="205" customFormat="1" ht="15.75" thickBot="1" x14ac:dyDescent="0.3">
      <c r="A46" s="326" t="s">
        <v>13</v>
      </c>
      <c r="B46" s="327">
        <v>3455636</v>
      </c>
      <c r="C46" s="328">
        <v>3.8422685672656915</v>
      </c>
      <c r="D46" s="328">
        <v>4.870163272721701</v>
      </c>
      <c r="E46" s="328">
        <v>5.3453269081236616</v>
      </c>
      <c r="F46" s="329">
        <v>4.6297989718824555</v>
      </c>
      <c r="G46" s="246"/>
    </row>
    <row r="47" spans="1:7" s="205" customFormat="1" x14ac:dyDescent="0.25">
      <c r="A47" s="454" t="s">
        <v>95</v>
      </c>
      <c r="B47" s="454"/>
      <c r="C47" s="454"/>
      <c r="D47" s="454"/>
      <c r="E47" s="454"/>
      <c r="F47" s="454"/>
      <c r="G47" s="246"/>
    </row>
    <row r="48" spans="1:7" s="205" customFormat="1" x14ac:dyDescent="0.25">
      <c r="A48" s="299" t="s">
        <v>91</v>
      </c>
      <c r="B48" s="300"/>
      <c r="C48" s="301"/>
      <c r="D48" s="301"/>
      <c r="E48" s="301"/>
      <c r="F48" s="302"/>
      <c r="G48" s="246"/>
    </row>
    <row r="49" spans="1:7" s="205" customFormat="1" x14ac:dyDescent="0.25">
      <c r="A49" s="303" t="s">
        <v>62</v>
      </c>
      <c r="B49" s="304">
        <v>1336958</v>
      </c>
      <c r="C49" s="305">
        <v>1.2712630894875419</v>
      </c>
      <c r="D49" s="305">
        <v>2.5820557187504192</v>
      </c>
      <c r="E49" s="305">
        <v>3.2331992796306075</v>
      </c>
      <c r="F49" s="306">
        <v>2.2844397505381622</v>
      </c>
      <c r="G49" s="246"/>
    </row>
    <row r="50" spans="1:7" s="205" customFormat="1" x14ac:dyDescent="0.25">
      <c r="A50" s="303" t="s">
        <v>63</v>
      </c>
      <c r="B50" s="304">
        <v>350693</v>
      </c>
      <c r="C50" s="305">
        <v>9.6950349707477379</v>
      </c>
      <c r="D50" s="305">
        <v>7.0270484024043025</v>
      </c>
      <c r="E50" s="305">
        <v>9.564205867332463</v>
      </c>
      <c r="F50" s="306">
        <v>9.2576698137687377</v>
      </c>
      <c r="G50" s="246"/>
    </row>
    <row r="51" spans="1:7" s="205" customFormat="1" x14ac:dyDescent="0.25">
      <c r="A51" s="303" t="s">
        <v>64</v>
      </c>
      <c r="B51" s="304">
        <v>126895</v>
      </c>
      <c r="C51" s="305">
        <v>1.091169181124104</v>
      </c>
      <c r="D51" s="305">
        <v>16.976037799527504</v>
      </c>
      <c r="E51" s="305">
        <v>6.3937398606737279</v>
      </c>
      <c r="F51" s="306">
        <v>8.5763820481500463</v>
      </c>
      <c r="G51" s="246"/>
    </row>
    <row r="52" spans="1:7" s="205" customFormat="1" x14ac:dyDescent="0.25">
      <c r="A52" s="307" t="s">
        <v>92</v>
      </c>
      <c r="B52" s="308">
        <v>21670</v>
      </c>
      <c r="C52" s="309">
        <v>26.931388438681793</v>
      </c>
      <c r="D52" s="309">
        <v>6.6917293233082713</v>
      </c>
      <c r="E52" s="309">
        <v>9.2258684938093527</v>
      </c>
      <c r="F52" s="310">
        <v>12.095062298107983</v>
      </c>
      <c r="G52" s="246"/>
    </row>
    <row r="53" spans="1:7" s="205" customFormat="1" x14ac:dyDescent="0.25">
      <c r="A53" s="311" t="s">
        <v>96</v>
      </c>
      <c r="B53" s="312"/>
      <c r="C53" s="313"/>
      <c r="D53" s="313"/>
      <c r="E53" s="313"/>
      <c r="F53" s="314"/>
      <c r="G53" s="246"/>
    </row>
    <row r="54" spans="1:7" s="205" customFormat="1" x14ac:dyDescent="0.25">
      <c r="A54" s="315" t="s">
        <v>97</v>
      </c>
      <c r="B54" s="316">
        <v>92215</v>
      </c>
      <c r="C54" s="317">
        <v>9.6131487157805733</v>
      </c>
      <c r="D54" s="317">
        <v>13.184472147703961</v>
      </c>
      <c r="E54" s="317">
        <v>11.775427488788162</v>
      </c>
      <c r="F54" s="318">
        <v>11.081711218348426</v>
      </c>
      <c r="G54" s="246"/>
    </row>
    <row r="55" spans="1:7" s="205" customFormat="1" x14ac:dyDescent="0.25">
      <c r="A55" s="315" t="s">
        <v>98</v>
      </c>
      <c r="B55" s="316">
        <v>151021</v>
      </c>
      <c r="C55" s="317">
        <v>9.0619656859854949</v>
      </c>
      <c r="D55" s="317">
        <v>18.341723968565816</v>
      </c>
      <c r="E55" s="317">
        <v>8.8259125313728983</v>
      </c>
      <c r="F55" s="318">
        <v>10.984565060488276</v>
      </c>
      <c r="G55" s="246"/>
    </row>
    <row r="56" spans="1:7" s="205" customFormat="1" x14ac:dyDescent="0.25">
      <c r="A56" s="315" t="s">
        <v>99</v>
      </c>
      <c r="B56" s="316">
        <v>372003</v>
      </c>
      <c r="C56" s="317">
        <v>4.1080023525740277</v>
      </c>
      <c r="D56" s="317">
        <v>7.155577956989247</v>
      </c>
      <c r="E56" s="317">
        <v>5.8022583763549225</v>
      </c>
      <c r="F56" s="318">
        <v>5.2599038179799624</v>
      </c>
      <c r="G56" s="246"/>
    </row>
    <row r="57" spans="1:7" s="205" customFormat="1" x14ac:dyDescent="0.25">
      <c r="A57" s="315" t="s">
        <v>100</v>
      </c>
      <c r="B57" s="316">
        <v>548457</v>
      </c>
      <c r="C57" s="317">
        <v>1.6195150996977006</v>
      </c>
      <c r="D57" s="317">
        <v>3.9577091405355378</v>
      </c>
      <c r="E57" s="317">
        <v>4.0616749582427847</v>
      </c>
      <c r="F57" s="318">
        <v>2.8829972085323003</v>
      </c>
      <c r="G57" s="246"/>
    </row>
    <row r="58" spans="1:7" s="205" customFormat="1" x14ac:dyDescent="0.25">
      <c r="A58" s="315" t="s">
        <v>101</v>
      </c>
      <c r="B58" s="316">
        <v>543076</v>
      </c>
      <c r="C58" s="317">
        <v>1.2375397477580479</v>
      </c>
      <c r="D58" s="317">
        <v>2.6626961069145847</v>
      </c>
      <c r="E58" s="317">
        <v>2.719275818539173</v>
      </c>
      <c r="F58" s="318">
        <v>2.1011792088031878</v>
      </c>
      <c r="G58" s="246"/>
    </row>
    <row r="59" spans="1:7" s="205" customFormat="1" x14ac:dyDescent="0.25">
      <c r="A59" s="319" t="s">
        <v>102</v>
      </c>
      <c r="B59" s="320">
        <v>129444</v>
      </c>
      <c r="C59" s="321">
        <v>1.6607316283586921</v>
      </c>
      <c r="D59" s="321">
        <v>3.9548872180451125</v>
      </c>
      <c r="E59" s="321">
        <v>2.3033072054323678</v>
      </c>
      <c r="F59" s="322">
        <v>2.2511665276103954</v>
      </c>
      <c r="G59" s="246"/>
    </row>
    <row r="60" spans="1:7" s="205" customFormat="1" ht="15.75" x14ac:dyDescent="0.25">
      <c r="A60" s="299" t="s">
        <v>103</v>
      </c>
      <c r="B60" s="323"/>
      <c r="C60" s="324"/>
      <c r="D60" s="324"/>
      <c r="E60" s="324"/>
      <c r="F60" s="325"/>
      <c r="G60" s="246"/>
    </row>
    <row r="61" spans="1:7" s="205" customFormat="1" x14ac:dyDescent="0.25">
      <c r="A61" s="303" t="s">
        <v>104</v>
      </c>
      <c r="B61" s="304">
        <v>61781</v>
      </c>
      <c r="C61" s="305">
        <v>1.999185517011588</v>
      </c>
      <c r="D61" s="305">
        <v>11.800923550538737</v>
      </c>
      <c r="E61" s="305">
        <v>6.2306368330464723</v>
      </c>
      <c r="F61" s="306">
        <v>2.7063336624528573</v>
      </c>
      <c r="G61" s="246"/>
    </row>
    <row r="62" spans="1:7" s="205" customFormat="1" x14ac:dyDescent="0.25">
      <c r="A62" s="303" t="s">
        <v>105</v>
      </c>
      <c r="B62" s="304">
        <v>579761</v>
      </c>
      <c r="C62" s="305">
        <v>2.2749683898876429</v>
      </c>
      <c r="D62" s="305">
        <v>11.611243072050673</v>
      </c>
      <c r="E62" s="305">
        <v>6.075188941282863</v>
      </c>
      <c r="F62" s="306">
        <v>4.3079820822718329</v>
      </c>
      <c r="G62" s="246"/>
    </row>
    <row r="63" spans="1:7" s="205" customFormat="1" x14ac:dyDescent="0.25">
      <c r="A63" s="303" t="s">
        <v>106</v>
      </c>
      <c r="B63" s="304">
        <v>334173</v>
      </c>
      <c r="C63" s="305">
        <v>3.7363723493470711</v>
      </c>
      <c r="D63" s="305">
        <v>3.6924830523726677</v>
      </c>
      <c r="E63" s="305">
        <v>6.1159919209607292</v>
      </c>
      <c r="F63" s="306">
        <v>4.4476962531383446</v>
      </c>
      <c r="G63" s="246"/>
    </row>
    <row r="64" spans="1:7" s="205" customFormat="1" x14ac:dyDescent="0.25">
      <c r="A64" s="303" t="s">
        <v>107</v>
      </c>
      <c r="B64" s="304">
        <v>839643</v>
      </c>
      <c r="C64" s="305">
        <v>3.7015241131687548</v>
      </c>
      <c r="D64" s="305">
        <v>3.1881039171440149</v>
      </c>
      <c r="E64" s="305">
        <v>4.1023578932959177</v>
      </c>
      <c r="F64" s="306">
        <v>3.9065412324047242</v>
      </c>
      <c r="G64" s="246"/>
    </row>
    <row r="65" spans="1:10" s="205" customFormat="1" x14ac:dyDescent="0.25">
      <c r="A65" s="307" t="s">
        <v>108</v>
      </c>
      <c r="B65" s="308">
        <v>20858</v>
      </c>
      <c r="C65" s="309">
        <v>11.328633034430831</v>
      </c>
      <c r="D65" s="309">
        <v>0</v>
      </c>
      <c r="E65" s="309">
        <v>8.7227912932138292</v>
      </c>
      <c r="F65" s="310">
        <v>10.547511746092626</v>
      </c>
      <c r="G65" s="246"/>
    </row>
    <row r="66" spans="1:10" s="205" customFormat="1" ht="15.75" thickBot="1" x14ac:dyDescent="0.3">
      <c r="A66" s="326" t="s">
        <v>13</v>
      </c>
      <c r="B66" s="327">
        <v>1836216</v>
      </c>
      <c r="C66" s="328">
        <v>3.0086658747948167</v>
      </c>
      <c r="D66" s="328">
        <v>6.6262742461398556</v>
      </c>
      <c r="E66" s="328">
        <v>4.5843441044973776</v>
      </c>
      <c r="F66" s="329">
        <v>4.1668300461383634</v>
      </c>
      <c r="G66" s="246"/>
    </row>
    <row r="67" spans="1:10" s="374" customFormat="1" ht="12" customHeight="1" x14ac:dyDescent="0.25">
      <c r="A67" s="370" t="s">
        <v>207</v>
      </c>
      <c r="B67" s="373"/>
      <c r="C67" s="373"/>
      <c r="D67" s="373"/>
      <c r="E67" s="373"/>
      <c r="F67" s="373"/>
      <c r="G67" s="373"/>
      <c r="H67" s="373"/>
      <c r="I67" s="373"/>
      <c r="J67" s="373"/>
    </row>
    <row r="68" spans="1:10" ht="24" customHeight="1" x14ac:dyDescent="0.25">
      <c r="A68" s="448" t="s">
        <v>145</v>
      </c>
      <c r="B68" s="448"/>
      <c r="C68" s="448"/>
      <c r="D68" s="448"/>
      <c r="E68" s="448"/>
      <c r="F68" s="448"/>
    </row>
    <row r="69" spans="1:10" ht="24" customHeight="1" x14ac:dyDescent="0.25">
      <c r="A69" s="448" t="s">
        <v>164</v>
      </c>
      <c r="B69" s="448"/>
      <c r="C69" s="448"/>
      <c r="D69" s="448"/>
      <c r="E69" s="448"/>
      <c r="F69" s="448"/>
    </row>
  </sheetData>
  <mergeCells count="9">
    <mergeCell ref="A68:F68"/>
    <mergeCell ref="A69:F69"/>
    <mergeCell ref="A1:G1"/>
    <mergeCell ref="A2:A3"/>
    <mergeCell ref="B2:B3"/>
    <mergeCell ref="C2:F2"/>
    <mergeCell ref="A27:F27"/>
    <mergeCell ref="A47:F47"/>
    <mergeCell ref="A4:F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J34"/>
  <sheetViews>
    <sheetView showGridLines="0" zoomScaleNormal="100" workbookViewId="0">
      <selection sqref="A1:H1"/>
    </sheetView>
  </sheetViews>
  <sheetFormatPr baseColWidth="10" defaultColWidth="11.5703125" defaultRowHeight="15" x14ac:dyDescent="0.25"/>
  <cols>
    <col min="1" max="1" width="19.28515625" customWidth="1"/>
    <col min="2" max="2" width="29.7109375" bestFit="1" customWidth="1"/>
    <col min="3" max="3" width="18.85546875" bestFit="1" customWidth="1"/>
    <col min="4" max="4" width="12.85546875" customWidth="1"/>
    <col min="5" max="5" width="11.5703125" customWidth="1"/>
    <col min="6" max="6" width="11.5703125" style="269" customWidth="1"/>
    <col min="8" max="8" width="9" customWidth="1"/>
  </cols>
  <sheetData>
    <row r="1" spans="1:10" ht="20.100000000000001" customHeight="1" thickBot="1" x14ac:dyDescent="0.3">
      <c r="A1" s="455" t="s">
        <v>165</v>
      </c>
      <c r="B1" s="455"/>
      <c r="C1" s="455"/>
      <c r="D1" s="455"/>
      <c r="E1" s="455"/>
      <c r="F1" s="455"/>
      <c r="G1" s="455"/>
      <c r="H1" s="455"/>
      <c r="I1" s="205"/>
    </row>
    <row r="2" spans="1:10" ht="24" customHeight="1" x14ac:dyDescent="0.25">
      <c r="A2" s="451" t="s">
        <v>253</v>
      </c>
      <c r="B2" s="442" t="s">
        <v>166</v>
      </c>
      <c r="C2" s="444" t="s">
        <v>155</v>
      </c>
      <c r="D2" s="458" t="s">
        <v>255</v>
      </c>
      <c r="E2" s="451" t="s">
        <v>254</v>
      </c>
      <c r="F2" s="442" t="s">
        <v>117</v>
      </c>
      <c r="G2" s="442"/>
      <c r="H2" s="442" t="s">
        <v>118</v>
      </c>
      <c r="I2" s="442"/>
    </row>
    <row r="3" spans="1:10" ht="45.75" thickBot="1" x14ac:dyDescent="0.3">
      <c r="A3" s="457"/>
      <c r="B3" s="460"/>
      <c r="C3" s="456"/>
      <c r="D3" s="459"/>
      <c r="E3" s="532"/>
      <c r="F3" s="222" t="s">
        <v>19</v>
      </c>
      <c r="G3" s="223" t="s">
        <v>252</v>
      </c>
      <c r="H3" s="371" t="s">
        <v>19</v>
      </c>
      <c r="I3" s="372" t="s">
        <v>254</v>
      </c>
    </row>
    <row r="4" spans="1:10" x14ac:dyDescent="0.25">
      <c r="A4" s="281" t="s">
        <v>71</v>
      </c>
      <c r="B4" s="375" t="s">
        <v>174</v>
      </c>
      <c r="C4" s="216">
        <v>43596</v>
      </c>
      <c r="D4" s="216">
        <v>2191</v>
      </c>
      <c r="E4" s="217">
        <f t="shared" ref="E4:E13" si="0">D4/C4*100</f>
        <v>5.0256904303147074</v>
      </c>
      <c r="F4" s="216">
        <v>43196</v>
      </c>
      <c r="G4" s="217">
        <v>4.6462635429206411</v>
      </c>
      <c r="H4" s="216">
        <v>400</v>
      </c>
      <c r="I4" s="363">
        <v>46</v>
      </c>
      <c r="J4" s="234"/>
    </row>
    <row r="5" spans="1:10" x14ac:dyDescent="0.25">
      <c r="A5" s="282"/>
      <c r="B5" s="375" t="s">
        <v>175</v>
      </c>
      <c r="C5" s="216">
        <v>69798</v>
      </c>
      <c r="D5" s="216">
        <v>8670</v>
      </c>
      <c r="E5" s="217">
        <f>D5/C5*100</f>
        <v>12.421559357001634</v>
      </c>
      <c r="F5" s="216">
        <v>69496</v>
      </c>
      <c r="G5" s="217">
        <v>12.261137331644987</v>
      </c>
      <c r="H5" s="216">
        <v>302</v>
      </c>
      <c r="I5" s="217">
        <v>49.337748344370866</v>
      </c>
      <c r="J5" s="234"/>
    </row>
    <row r="6" spans="1:10" x14ac:dyDescent="0.25">
      <c r="A6" s="282"/>
      <c r="B6" s="375" t="s">
        <v>178</v>
      </c>
      <c r="C6" s="216">
        <v>25577</v>
      </c>
      <c r="D6" s="216">
        <v>845</v>
      </c>
      <c r="E6" s="217">
        <f t="shared" si="0"/>
        <v>3.303749462407632</v>
      </c>
      <c r="F6" s="216">
        <v>25246</v>
      </c>
      <c r="G6" s="217">
        <v>2.729145211122554</v>
      </c>
      <c r="H6" s="216">
        <v>331</v>
      </c>
      <c r="I6" s="217">
        <v>47.129909365558916</v>
      </c>
      <c r="J6" s="234"/>
    </row>
    <row r="7" spans="1:10" x14ac:dyDescent="0.25">
      <c r="A7" s="282"/>
      <c r="B7" s="375" t="s">
        <v>129</v>
      </c>
      <c r="C7" s="216">
        <v>149013</v>
      </c>
      <c r="D7" s="216">
        <v>12720</v>
      </c>
      <c r="E7" s="217">
        <f>D7/C7*100</f>
        <v>8.5361679853435604</v>
      </c>
      <c r="F7" s="216">
        <v>148684</v>
      </c>
      <c r="G7" s="217">
        <v>8.4595518011352944</v>
      </c>
      <c r="H7" s="216">
        <v>329</v>
      </c>
      <c r="I7" s="217">
        <v>43.161094224924014</v>
      </c>
      <c r="J7" s="234"/>
    </row>
    <row r="8" spans="1:10" ht="22.5" x14ac:dyDescent="0.25">
      <c r="A8" s="282"/>
      <c r="B8" s="375" t="s">
        <v>180</v>
      </c>
      <c r="C8" s="216">
        <v>1427149</v>
      </c>
      <c r="D8" s="216">
        <v>91936</v>
      </c>
      <c r="E8" s="217">
        <f t="shared" si="0"/>
        <v>6.4419342339167116</v>
      </c>
      <c r="F8" s="216">
        <v>1418710</v>
      </c>
      <c r="G8" s="217">
        <v>6.2476475107668232</v>
      </c>
      <c r="H8" s="216">
        <v>8439</v>
      </c>
      <c r="I8" s="217">
        <v>39.104159260575898</v>
      </c>
      <c r="J8" s="234"/>
    </row>
    <row r="9" spans="1:10" x14ac:dyDescent="0.25">
      <c r="A9" s="282"/>
      <c r="B9" s="375" t="s">
        <v>176</v>
      </c>
      <c r="C9" s="216">
        <v>3163</v>
      </c>
      <c r="D9" s="216">
        <v>60</v>
      </c>
      <c r="E9" s="217">
        <f>D9/C9*100</f>
        <v>1.8969332911792602</v>
      </c>
      <c r="F9" s="216">
        <v>3149</v>
      </c>
      <c r="G9" s="217">
        <v>1.651317878691648</v>
      </c>
      <c r="H9" s="216">
        <v>14</v>
      </c>
      <c r="I9" s="217">
        <v>57.142857142857139</v>
      </c>
      <c r="J9" s="234"/>
    </row>
    <row r="10" spans="1:10" x14ac:dyDescent="0.25">
      <c r="A10" s="282"/>
      <c r="B10" s="375" t="s">
        <v>232</v>
      </c>
      <c r="C10" s="216">
        <v>191337</v>
      </c>
      <c r="D10" s="216">
        <v>11334</v>
      </c>
      <c r="E10" s="217">
        <f t="shared" si="0"/>
        <v>5.9235798617099666</v>
      </c>
      <c r="F10" s="216">
        <v>190403</v>
      </c>
      <c r="G10" s="217">
        <v>5.7236493122482317</v>
      </c>
      <c r="H10" s="216">
        <v>934</v>
      </c>
      <c r="I10" s="217">
        <v>46.680942184154176</v>
      </c>
      <c r="J10" s="234"/>
    </row>
    <row r="11" spans="1:10" x14ac:dyDescent="0.25">
      <c r="A11" s="282"/>
      <c r="B11" s="375" t="s">
        <v>131</v>
      </c>
      <c r="C11" s="216">
        <v>87768</v>
      </c>
      <c r="D11" s="216">
        <v>10828</v>
      </c>
      <c r="E11" s="217">
        <f t="shared" si="0"/>
        <v>12.337070458481451</v>
      </c>
      <c r="F11" s="216">
        <v>87229</v>
      </c>
      <c r="G11" s="217">
        <v>12.060209334051748</v>
      </c>
      <c r="H11" s="216">
        <v>539</v>
      </c>
      <c r="I11" s="217">
        <v>57.142857142857139</v>
      </c>
      <c r="J11" s="234"/>
    </row>
    <row r="12" spans="1:10" x14ac:dyDescent="0.25">
      <c r="A12" s="282"/>
      <c r="B12" s="375" t="s">
        <v>181</v>
      </c>
      <c r="C12" s="216">
        <v>12274</v>
      </c>
      <c r="D12" s="216">
        <v>677</v>
      </c>
      <c r="E12" s="217">
        <f t="shared" si="0"/>
        <v>5.5157242952582699</v>
      </c>
      <c r="F12" s="216">
        <v>12142</v>
      </c>
      <c r="G12" s="217">
        <v>5.0732992917147088</v>
      </c>
      <c r="H12" s="216">
        <v>132</v>
      </c>
      <c r="I12" s="217">
        <v>46.212121212121211</v>
      </c>
      <c r="J12" s="234"/>
    </row>
    <row r="13" spans="1:10" x14ac:dyDescent="0.25">
      <c r="A13" s="282"/>
      <c r="B13" s="376" t="s">
        <v>130</v>
      </c>
      <c r="C13" s="218">
        <v>96504</v>
      </c>
      <c r="D13" s="218">
        <v>4479</v>
      </c>
      <c r="E13" s="219">
        <f t="shared" si="0"/>
        <v>4.6412583934344696</v>
      </c>
      <c r="F13" s="218">
        <v>95284</v>
      </c>
      <c r="G13" s="219">
        <v>3.8474455312539355</v>
      </c>
      <c r="H13" s="218">
        <v>1220</v>
      </c>
      <c r="I13" s="219">
        <v>66.639344262295083</v>
      </c>
      <c r="J13" s="234"/>
    </row>
    <row r="14" spans="1:10" ht="32.1" customHeight="1" x14ac:dyDescent="0.25">
      <c r="A14" s="282"/>
      <c r="B14" s="375" t="s">
        <v>179</v>
      </c>
      <c r="C14" s="216">
        <v>70023</v>
      </c>
      <c r="D14" s="216">
        <v>3982</v>
      </c>
      <c r="E14" s="217">
        <f>D14/C14*100</f>
        <v>5.6867029404624194</v>
      </c>
      <c r="F14" s="216">
        <v>69494</v>
      </c>
      <c r="G14" s="217">
        <v>5.3242006504158637</v>
      </c>
      <c r="H14" s="216">
        <v>529</v>
      </c>
      <c r="I14" s="217">
        <v>53.30812854442344</v>
      </c>
      <c r="J14" s="234"/>
    </row>
    <row r="15" spans="1:10" x14ac:dyDescent="0.25">
      <c r="A15" s="283"/>
      <c r="B15" s="377" t="s">
        <v>13</v>
      </c>
      <c r="C15" s="220">
        <v>2176202</v>
      </c>
      <c r="D15" s="220">
        <v>147722</v>
      </c>
      <c r="E15" s="221">
        <f t="shared" ref="E15:E22" si="1">D15/C15*100</f>
        <v>6.7880647109045942</v>
      </c>
      <c r="F15" s="220">
        <v>2163033</v>
      </c>
      <c r="G15" s="221">
        <v>6.5594468507877588</v>
      </c>
      <c r="H15" s="220">
        <v>13169</v>
      </c>
      <c r="I15" s="221">
        <v>44.338977902650164</v>
      </c>
      <c r="J15" s="234"/>
    </row>
    <row r="16" spans="1:10" x14ac:dyDescent="0.25">
      <c r="A16" s="208" t="s">
        <v>72</v>
      </c>
      <c r="B16" s="210" t="s">
        <v>119</v>
      </c>
      <c r="C16" s="214">
        <v>1023428</v>
      </c>
      <c r="D16" s="214">
        <v>16536</v>
      </c>
      <c r="E16" s="215">
        <f t="shared" si="1"/>
        <v>1.6157462957824098</v>
      </c>
      <c r="F16" s="214">
        <v>1016539</v>
      </c>
      <c r="G16" s="215">
        <v>1.3203625242120569</v>
      </c>
      <c r="H16" s="214">
        <v>6889</v>
      </c>
      <c r="I16" s="215">
        <v>45.202496733923645</v>
      </c>
      <c r="J16" s="234"/>
    </row>
    <row r="17" spans="1:10" x14ac:dyDescent="0.25">
      <c r="A17" s="206"/>
      <c r="B17" s="211" t="s">
        <v>213</v>
      </c>
      <c r="C17" s="216">
        <v>128845</v>
      </c>
      <c r="D17" s="216">
        <v>2369</v>
      </c>
      <c r="E17" s="217">
        <f t="shared" si="1"/>
        <v>1.8386433311343087</v>
      </c>
      <c r="F17" s="216">
        <v>125996</v>
      </c>
      <c r="G17" s="217">
        <v>0.96987205943045807</v>
      </c>
      <c r="H17" s="216">
        <v>2849</v>
      </c>
      <c r="I17" s="217">
        <v>40.259740259740262</v>
      </c>
      <c r="J17" s="234"/>
    </row>
    <row r="18" spans="1:10" x14ac:dyDescent="0.25">
      <c r="A18" s="206"/>
      <c r="B18" s="211" t="s">
        <v>214</v>
      </c>
      <c r="C18" s="216">
        <v>337305</v>
      </c>
      <c r="D18" s="216">
        <v>10647</v>
      </c>
      <c r="E18" s="217">
        <f t="shared" si="1"/>
        <v>3.1564904166851959</v>
      </c>
      <c r="F18" s="216">
        <v>334665</v>
      </c>
      <c r="G18" s="217">
        <v>2.7753126260588945</v>
      </c>
      <c r="H18" s="216">
        <v>2640</v>
      </c>
      <c r="I18" s="217">
        <v>51.477272727272727</v>
      </c>
      <c r="J18" s="234"/>
    </row>
    <row r="19" spans="1:10" x14ac:dyDescent="0.25">
      <c r="A19" s="206"/>
      <c r="B19" s="211" t="s">
        <v>120</v>
      </c>
      <c r="C19" s="216">
        <v>282811</v>
      </c>
      <c r="D19" s="216">
        <v>5091</v>
      </c>
      <c r="E19" s="217">
        <f t="shared" si="1"/>
        <v>1.8001421444003241</v>
      </c>
      <c r="F19" s="216">
        <v>281033</v>
      </c>
      <c r="G19" s="217">
        <v>1.4823881892873791</v>
      </c>
      <c r="H19" s="216">
        <v>1778</v>
      </c>
      <c r="I19" s="217">
        <v>52.024746906636665</v>
      </c>
      <c r="J19" s="234"/>
    </row>
    <row r="20" spans="1:10" x14ac:dyDescent="0.25">
      <c r="A20" s="206"/>
      <c r="B20" s="211" t="s">
        <v>215</v>
      </c>
      <c r="C20" s="216">
        <v>67466</v>
      </c>
      <c r="D20" s="216">
        <v>2452</v>
      </c>
      <c r="E20" s="217">
        <f t="shared" si="1"/>
        <v>3.6344232650520261</v>
      </c>
      <c r="F20" s="216">
        <v>66912</v>
      </c>
      <c r="G20" s="217">
        <v>3.2505380200860836</v>
      </c>
      <c r="H20" s="216">
        <v>554</v>
      </c>
      <c r="I20" s="217">
        <v>50</v>
      </c>
      <c r="J20" s="234"/>
    </row>
    <row r="21" spans="1:10" x14ac:dyDescent="0.25">
      <c r="A21" s="206"/>
      <c r="B21" s="211" t="s">
        <v>121</v>
      </c>
      <c r="C21" s="216">
        <v>96688</v>
      </c>
      <c r="D21" s="216">
        <v>1130</v>
      </c>
      <c r="E21" s="217">
        <f t="shared" si="1"/>
        <v>1.1687075955651167</v>
      </c>
      <c r="F21" s="216">
        <v>96190</v>
      </c>
      <c r="G21" s="217">
        <v>0.88470735003638634</v>
      </c>
      <c r="H21" s="216">
        <v>498</v>
      </c>
      <c r="I21" s="217">
        <v>56.024096385542165</v>
      </c>
      <c r="J21" s="234"/>
    </row>
    <row r="22" spans="1:10" x14ac:dyDescent="0.25">
      <c r="A22" s="206"/>
      <c r="B22" s="212" t="s">
        <v>122</v>
      </c>
      <c r="C22" s="216">
        <v>8112</v>
      </c>
      <c r="D22" s="216">
        <v>222</v>
      </c>
      <c r="E22" s="217">
        <f t="shared" si="1"/>
        <v>2.7366863905325447</v>
      </c>
      <c r="F22" s="216">
        <v>7924</v>
      </c>
      <c r="G22" s="217">
        <v>1.8298838970217062</v>
      </c>
      <c r="H22" s="216">
        <v>188</v>
      </c>
      <c r="I22" s="217">
        <v>40.957446808510639</v>
      </c>
      <c r="J22" s="234"/>
    </row>
    <row r="23" spans="1:10" x14ac:dyDescent="0.25">
      <c r="A23" s="207"/>
      <c r="B23" s="213" t="s">
        <v>13</v>
      </c>
      <c r="C23" s="220">
        <v>1944655</v>
      </c>
      <c r="D23" s="220">
        <v>38447</v>
      </c>
      <c r="E23" s="221">
        <f t="shared" ref="E23:E27" si="2">D23/C23*100</f>
        <v>1.9770601983385225</v>
      </c>
      <c r="F23" s="220">
        <v>1929259</v>
      </c>
      <c r="G23" s="221">
        <v>1.6207777182845848</v>
      </c>
      <c r="H23" s="220">
        <v>15396</v>
      </c>
      <c r="I23" s="221">
        <v>46.622499350480645</v>
      </c>
      <c r="J23" s="234"/>
    </row>
    <row r="24" spans="1:10" x14ac:dyDescent="0.25">
      <c r="A24" s="208" t="s">
        <v>73</v>
      </c>
      <c r="B24" s="210" t="s">
        <v>123</v>
      </c>
      <c r="C24" s="216">
        <v>1021871</v>
      </c>
      <c r="D24" s="216">
        <v>39979</v>
      </c>
      <c r="E24" s="217">
        <f t="shared" si="2"/>
        <v>3.9123333571458625</v>
      </c>
      <c r="F24" s="216">
        <v>1012679</v>
      </c>
      <c r="G24" s="217">
        <v>3.5588769985355677</v>
      </c>
      <c r="H24" s="216">
        <v>9192</v>
      </c>
      <c r="I24" s="217">
        <v>42.85248041775457</v>
      </c>
      <c r="J24" s="234"/>
    </row>
    <row r="25" spans="1:10" ht="22.5" x14ac:dyDescent="0.25">
      <c r="A25" s="206"/>
      <c r="B25" s="211" t="s">
        <v>216</v>
      </c>
      <c r="C25" s="216">
        <v>108457</v>
      </c>
      <c r="D25" s="216">
        <v>3241</v>
      </c>
      <c r="E25" s="217">
        <f t="shared" si="2"/>
        <v>2.9882810699171101</v>
      </c>
      <c r="F25" s="216">
        <v>106908</v>
      </c>
      <c r="G25" s="217">
        <v>2.4572529651663113</v>
      </c>
      <c r="H25" s="216">
        <v>1549</v>
      </c>
      <c r="I25" s="217">
        <v>39.638476436410585</v>
      </c>
      <c r="J25" s="234"/>
    </row>
    <row r="26" spans="1:10" x14ac:dyDescent="0.25">
      <c r="A26" s="206"/>
      <c r="B26" s="212" t="s">
        <v>124</v>
      </c>
      <c r="C26" s="216">
        <v>40667</v>
      </c>
      <c r="D26" s="216">
        <v>1013</v>
      </c>
      <c r="E26" s="217">
        <f t="shared" si="2"/>
        <v>2.4909631888263211</v>
      </c>
      <c r="F26" s="216">
        <v>40026</v>
      </c>
      <c r="G26" s="217">
        <v>1.7763453755059211</v>
      </c>
      <c r="H26" s="216">
        <v>641</v>
      </c>
      <c r="I26" s="217">
        <v>47.113884555382214</v>
      </c>
      <c r="J26" s="234"/>
    </row>
    <row r="27" spans="1:10" x14ac:dyDescent="0.25">
      <c r="A27" s="207"/>
      <c r="B27" s="213" t="s">
        <v>13</v>
      </c>
      <c r="C27" s="220">
        <v>1170995</v>
      </c>
      <c r="D27" s="220">
        <v>44233</v>
      </c>
      <c r="E27" s="221">
        <f t="shared" si="2"/>
        <v>3.7773858983172435</v>
      </c>
      <c r="F27" s="220">
        <v>1159613</v>
      </c>
      <c r="G27" s="221">
        <v>3.3957880775741565</v>
      </c>
      <c r="H27" s="220">
        <v>11382</v>
      </c>
      <c r="I27" s="221">
        <v>42.65506940783694</v>
      </c>
      <c r="J27" s="234"/>
    </row>
    <row r="28" spans="1:10" ht="15.75" thickBot="1" x14ac:dyDescent="0.3">
      <c r="A28" s="209" t="s">
        <v>13</v>
      </c>
      <c r="B28" s="209"/>
      <c r="C28" s="220">
        <v>5291852</v>
      </c>
      <c r="D28" s="220">
        <v>230402</v>
      </c>
      <c r="E28" s="221">
        <f t="shared" ref="E28" si="3">D28/C28*100</f>
        <v>4.3539010539221428</v>
      </c>
      <c r="F28" s="220">
        <v>5251905</v>
      </c>
      <c r="G28" s="221">
        <v>4.0467220941734476</v>
      </c>
      <c r="H28" s="220">
        <v>39947</v>
      </c>
      <c r="I28" s="221">
        <v>44.73927954539765</v>
      </c>
      <c r="J28" s="234"/>
    </row>
    <row r="29" spans="1:10" ht="15" customHeight="1" x14ac:dyDescent="0.25">
      <c r="A29" s="445" t="s">
        <v>207</v>
      </c>
      <c r="B29" s="445"/>
      <c r="C29" s="445"/>
      <c r="D29" s="445"/>
      <c r="E29" s="445"/>
      <c r="F29" s="445"/>
      <c r="G29" s="445"/>
      <c r="H29" s="445"/>
      <c r="I29" s="445"/>
    </row>
    <row r="30" spans="1:10" ht="15" customHeight="1" x14ac:dyDescent="0.25">
      <c r="A30" s="432" t="s">
        <v>217</v>
      </c>
      <c r="B30" s="432"/>
      <c r="C30" s="432"/>
      <c r="D30" s="432"/>
      <c r="E30" s="432"/>
      <c r="F30" s="432"/>
      <c r="G30" s="432"/>
      <c r="H30" s="432"/>
      <c r="I30" s="432"/>
    </row>
    <row r="31" spans="1:10" ht="23.25" customHeight="1" x14ac:dyDescent="0.25">
      <c r="A31" s="432" t="s">
        <v>167</v>
      </c>
      <c r="B31" s="432"/>
      <c r="C31" s="432"/>
      <c r="D31" s="432"/>
      <c r="E31" s="432"/>
      <c r="F31" s="432"/>
      <c r="G31" s="432"/>
      <c r="H31" s="432"/>
      <c r="I31" s="432"/>
    </row>
    <row r="34" spans="4:4" x14ac:dyDescent="0.25">
      <c r="D34" s="102"/>
    </row>
  </sheetData>
  <mergeCells count="11">
    <mergeCell ref="A30:I30"/>
    <mergeCell ref="A31:I31"/>
    <mergeCell ref="A1:H1"/>
    <mergeCell ref="C2:C3"/>
    <mergeCell ref="E2:E3"/>
    <mergeCell ref="F2:G2"/>
    <mergeCell ref="H2:I2"/>
    <mergeCell ref="D2:D3"/>
    <mergeCell ref="A2:A3"/>
    <mergeCell ref="B2:B3"/>
    <mergeCell ref="A29:I2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I69"/>
  <sheetViews>
    <sheetView showGridLines="0" zoomScaleNormal="100" workbookViewId="0">
      <pane ySplit="3" topLeftCell="A64" activePane="bottomLeft" state="frozen"/>
      <selection pane="bottomLeft" activeCell="A67" sqref="A67"/>
    </sheetView>
  </sheetViews>
  <sheetFormatPr baseColWidth="10" defaultRowHeight="15" x14ac:dyDescent="0.25"/>
  <cols>
    <col min="1" max="1" width="27.5703125" bestFit="1" customWidth="1"/>
  </cols>
  <sheetData>
    <row r="1" spans="1:6" ht="30" customHeight="1" thickBot="1" x14ac:dyDescent="0.3">
      <c r="A1" s="461" t="s">
        <v>225</v>
      </c>
      <c r="B1" s="461"/>
      <c r="C1" s="461"/>
      <c r="D1" s="461"/>
      <c r="E1" s="461"/>
      <c r="F1" s="461"/>
    </row>
    <row r="2" spans="1:6" x14ac:dyDescent="0.25">
      <c r="A2" s="462"/>
      <c r="B2" s="442" t="s">
        <v>256</v>
      </c>
      <c r="C2" s="442" t="s">
        <v>89</v>
      </c>
      <c r="D2" s="442"/>
      <c r="E2" s="442"/>
      <c r="F2" s="444"/>
    </row>
    <row r="3" spans="1:6" x14ac:dyDescent="0.25">
      <c r="A3" s="463"/>
      <c r="B3" s="443"/>
      <c r="C3" s="145" t="s">
        <v>71</v>
      </c>
      <c r="D3" s="145" t="s">
        <v>72</v>
      </c>
      <c r="E3" s="145" t="s">
        <v>73</v>
      </c>
      <c r="F3" s="146" t="s">
        <v>90</v>
      </c>
    </row>
    <row r="4" spans="1:6" s="205" customFormat="1" x14ac:dyDescent="0.25">
      <c r="A4" s="453" t="s">
        <v>42</v>
      </c>
      <c r="B4" s="453"/>
      <c r="C4" s="453"/>
      <c r="D4" s="453"/>
      <c r="E4" s="453"/>
      <c r="F4" s="453"/>
    </row>
    <row r="5" spans="1:6" x14ac:dyDescent="0.25">
      <c r="A5" s="147" t="s">
        <v>91</v>
      </c>
      <c r="B5" s="138"/>
      <c r="C5" s="148"/>
      <c r="D5" s="148"/>
      <c r="E5" s="148"/>
      <c r="F5" s="249"/>
    </row>
    <row r="6" spans="1:6" x14ac:dyDescent="0.25">
      <c r="A6" s="142" t="s">
        <v>62</v>
      </c>
      <c r="B6" s="111">
        <v>3767547</v>
      </c>
      <c r="C6" s="139">
        <v>6.1168370452780287</v>
      </c>
      <c r="D6" s="139">
        <v>1.3305929520761719</v>
      </c>
      <c r="E6" s="139">
        <v>1.6753186347555979</v>
      </c>
      <c r="F6" s="247">
        <v>3.3406086241259896</v>
      </c>
    </row>
    <row r="7" spans="1:6" x14ac:dyDescent="0.25">
      <c r="A7" s="142" t="s">
        <v>63</v>
      </c>
      <c r="B7" s="111">
        <v>1094193</v>
      </c>
      <c r="C7" s="139">
        <v>8.5720464113636208</v>
      </c>
      <c r="D7" s="139">
        <v>4.1446677574543944</v>
      </c>
      <c r="E7" s="139">
        <v>5.0755939524838016</v>
      </c>
      <c r="F7" s="247">
        <v>6.1458079150570324</v>
      </c>
    </row>
    <row r="8" spans="1:6" x14ac:dyDescent="0.25">
      <c r="A8" s="142" t="s">
        <v>64</v>
      </c>
      <c r="B8" s="111">
        <v>354930</v>
      </c>
      <c r="C8" s="139">
        <v>6.0756227199287505</v>
      </c>
      <c r="D8" s="139">
        <v>2.4589317078210557</v>
      </c>
      <c r="E8" s="139">
        <v>15.04145541796429</v>
      </c>
      <c r="F8" s="247">
        <v>8.5580255261600868</v>
      </c>
    </row>
    <row r="9" spans="1:6" x14ac:dyDescent="0.25">
      <c r="A9" s="143" t="s">
        <v>65</v>
      </c>
      <c r="B9" s="111">
        <v>75182</v>
      </c>
      <c r="C9" s="139">
        <v>17.692637510719099</v>
      </c>
      <c r="D9" s="139">
        <v>2.4242255559575829</v>
      </c>
      <c r="E9" s="139">
        <v>4.135737009544008</v>
      </c>
      <c r="F9" s="247">
        <v>9.2056609294778013</v>
      </c>
    </row>
    <row r="10" spans="1:6" ht="15.75" x14ac:dyDescent="0.25">
      <c r="A10" s="141" t="s">
        <v>93</v>
      </c>
      <c r="B10" s="137"/>
      <c r="C10" s="144"/>
      <c r="D10" s="144"/>
      <c r="E10" s="144"/>
      <c r="F10" s="250"/>
    </row>
    <row r="11" spans="1:6" x14ac:dyDescent="0.25">
      <c r="A11" s="142" t="s">
        <v>94</v>
      </c>
      <c r="B11" s="111">
        <v>3455636</v>
      </c>
      <c r="C11" s="139">
        <v>6.7664599131104177</v>
      </c>
      <c r="D11" s="139">
        <v>1.9767302609496467</v>
      </c>
      <c r="E11" s="139">
        <v>3.3766523729158595</v>
      </c>
      <c r="F11" s="247">
        <v>4.2266604468757709</v>
      </c>
    </row>
    <row r="12" spans="1:6" x14ac:dyDescent="0.25">
      <c r="A12" s="143" t="s">
        <v>95</v>
      </c>
      <c r="B12" s="111">
        <v>1836216</v>
      </c>
      <c r="C12" s="139">
        <v>6.8237971312125154</v>
      </c>
      <c r="D12" s="139">
        <v>1.9775757040699213</v>
      </c>
      <c r="E12" s="139">
        <v>5.2003622104162694</v>
      </c>
      <c r="F12" s="247">
        <v>4.5933593869130869</v>
      </c>
    </row>
    <row r="13" spans="1:6" ht="15.75" x14ac:dyDescent="0.25">
      <c r="A13" s="141" t="s">
        <v>96</v>
      </c>
      <c r="B13" s="137"/>
      <c r="C13" s="144"/>
      <c r="D13" s="144"/>
      <c r="E13" s="144"/>
      <c r="F13" s="250"/>
    </row>
    <row r="14" spans="1:6" x14ac:dyDescent="0.25">
      <c r="A14" s="142" t="s">
        <v>97</v>
      </c>
      <c r="B14" s="111">
        <v>257322</v>
      </c>
      <c r="C14" s="139">
        <v>19.748208362108983</v>
      </c>
      <c r="D14" s="139">
        <v>5.6607845756980915</v>
      </c>
      <c r="E14" s="139">
        <v>9.1290763522749465</v>
      </c>
      <c r="F14" s="247">
        <v>11.462680998904098</v>
      </c>
    </row>
    <row r="15" spans="1:6" x14ac:dyDescent="0.25">
      <c r="A15" s="142" t="s">
        <v>98</v>
      </c>
      <c r="B15" s="111">
        <v>452915</v>
      </c>
      <c r="C15" s="139">
        <v>15.560436885146126</v>
      </c>
      <c r="D15" s="139">
        <v>4.5027501351222456</v>
      </c>
      <c r="E15" s="139">
        <v>10.271300616933914</v>
      </c>
      <c r="F15" s="247">
        <v>10.779506088338872</v>
      </c>
    </row>
    <row r="16" spans="1:6" x14ac:dyDescent="0.25">
      <c r="A16" s="142" t="s">
        <v>99</v>
      </c>
      <c r="B16" s="111">
        <v>1164363</v>
      </c>
      <c r="C16" s="139">
        <v>8.5423255129808044</v>
      </c>
      <c r="D16" s="139">
        <v>2.7608349292691954</v>
      </c>
      <c r="E16" s="139">
        <v>3.6202735317779569</v>
      </c>
      <c r="F16" s="247">
        <v>5.4142909041252603</v>
      </c>
    </row>
    <row r="17" spans="1:9" x14ac:dyDescent="0.25">
      <c r="A17" s="142" t="s">
        <v>100</v>
      </c>
      <c r="B17" s="111">
        <v>1557876</v>
      </c>
      <c r="C17" s="139">
        <v>4.9557138209030764</v>
      </c>
      <c r="D17" s="139">
        <v>1.74107784048897</v>
      </c>
      <c r="E17" s="139">
        <v>2.1892258341876385</v>
      </c>
      <c r="F17" s="247">
        <v>3.2550087426727159</v>
      </c>
    </row>
    <row r="18" spans="1:9" x14ac:dyDescent="0.25">
      <c r="A18" s="142" t="s">
        <v>101</v>
      </c>
      <c r="B18" s="111">
        <v>1521222</v>
      </c>
      <c r="C18" s="139">
        <v>3.8839619158818324</v>
      </c>
      <c r="D18" s="139">
        <v>0.97079693814836188</v>
      </c>
      <c r="E18" s="139">
        <v>1.4016454393893607</v>
      </c>
      <c r="F18" s="247">
        <v>2.1695058314959947</v>
      </c>
    </row>
    <row r="19" spans="1:9" x14ac:dyDescent="0.25">
      <c r="A19" s="143" t="s">
        <v>102</v>
      </c>
      <c r="B19" s="111">
        <v>338154</v>
      </c>
      <c r="C19" s="139">
        <v>2.4017421675514337</v>
      </c>
      <c r="D19" s="139">
        <v>0.64581360409561173</v>
      </c>
      <c r="E19" s="139">
        <v>1.7987477307250563</v>
      </c>
      <c r="F19" s="247">
        <v>1.576204924383565</v>
      </c>
    </row>
    <row r="20" spans="1:9" ht="15.75" x14ac:dyDescent="0.25">
      <c r="A20" s="141" t="s">
        <v>103</v>
      </c>
      <c r="B20" s="137"/>
      <c r="C20" s="144"/>
      <c r="D20" s="144"/>
      <c r="E20" s="144"/>
      <c r="F20" s="250"/>
    </row>
    <row r="21" spans="1:9" x14ac:dyDescent="0.25">
      <c r="A21" s="142" t="s">
        <v>104</v>
      </c>
      <c r="B21" s="111">
        <v>106354</v>
      </c>
      <c r="C21" s="139">
        <v>3.7445885049326262</v>
      </c>
      <c r="D21" s="139">
        <v>3.867868880087638</v>
      </c>
      <c r="E21" s="139">
        <v>10.095923261390888</v>
      </c>
      <c r="F21" s="247">
        <v>4.0073716080260269</v>
      </c>
    </row>
    <row r="22" spans="1:9" x14ac:dyDescent="0.25">
      <c r="A22" s="142" t="s">
        <v>105</v>
      </c>
      <c r="B22" s="111">
        <v>1793954</v>
      </c>
      <c r="C22" s="139">
        <v>6.6985528434387627</v>
      </c>
      <c r="D22" s="139">
        <v>3.3253289099412546</v>
      </c>
      <c r="E22" s="139">
        <v>6.9724123298283356</v>
      </c>
      <c r="F22" s="247">
        <v>6.4464306219668952</v>
      </c>
    </row>
    <row r="23" spans="1:9" x14ac:dyDescent="0.25">
      <c r="A23" s="142" t="s">
        <v>106</v>
      </c>
      <c r="B23" s="111">
        <v>887360</v>
      </c>
      <c r="C23" s="139">
        <v>6.3680736511342735</v>
      </c>
      <c r="D23" s="139">
        <v>2.8093768212921191</v>
      </c>
      <c r="E23" s="139">
        <v>2.1640554148294084</v>
      </c>
      <c r="F23" s="247">
        <v>4.3443472773169853</v>
      </c>
    </row>
    <row r="24" spans="1:9" x14ac:dyDescent="0.25">
      <c r="A24" s="142" t="s">
        <v>107</v>
      </c>
      <c r="B24" s="111">
        <v>2455201</v>
      </c>
      <c r="C24" s="139">
        <v>8.0786052566118212</v>
      </c>
      <c r="D24" s="139">
        <v>1.6325373951844122</v>
      </c>
      <c r="E24" s="139">
        <v>2.0011621803345743</v>
      </c>
      <c r="F24" s="247">
        <v>2.8051878440909723</v>
      </c>
    </row>
    <row r="25" spans="1:9" ht="15.75" thickBot="1" x14ac:dyDescent="0.3">
      <c r="A25" s="378" t="s">
        <v>108</v>
      </c>
      <c r="B25" s="379">
        <v>48983</v>
      </c>
      <c r="C25" s="380">
        <v>7.5605796035903561</v>
      </c>
      <c r="D25" s="380">
        <v>3.6944001960544051</v>
      </c>
      <c r="E25" s="381">
        <v>0</v>
      </c>
      <c r="F25" s="382">
        <v>6.269522079088663</v>
      </c>
      <c r="I25" s="205"/>
    </row>
    <row r="26" spans="1:9" ht="15.75" thickBot="1" x14ac:dyDescent="0.3">
      <c r="A26" s="383" t="s">
        <v>13</v>
      </c>
      <c r="B26" s="384">
        <v>5291852</v>
      </c>
      <c r="C26" s="385">
        <v>6.7880647109045942</v>
      </c>
      <c r="D26" s="385">
        <v>1.9770601983385225</v>
      </c>
      <c r="E26" s="385">
        <v>3.7773858983172435</v>
      </c>
      <c r="F26" s="386">
        <v>4.3539010539221428</v>
      </c>
    </row>
    <row r="27" spans="1:9" s="205" customFormat="1" x14ac:dyDescent="0.25">
      <c r="A27" s="453" t="s">
        <v>94</v>
      </c>
      <c r="B27" s="453"/>
      <c r="C27" s="453"/>
      <c r="D27" s="453"/>
      <c r="E27" s="453"/>
      <c r="F27" s="453"/>
    </row>
    <row r="28" spans="1:9" s="205" customFormat="1" x14ac:dyDescent="0.25">
      <c r="A28" s="331" t="s">
        <v>91</v>
      </c>
      <c r="B28" s="332"/>
      <c r="C28" s="333"/>
      <c r="D28" s="333"/>
      <c r="E28" s="333"/>
      <c r="F28" s="334"/>
    </row>
    <row r="29" spans="1:9" s="205" customFormat="1" x14ac:dyDescent="0.25">
      <c r="A29" s="335" t="s">
        <v>62</v>
      </c>
      <c r="B29" s="316">
        <v>2430589</v>
      </c>
      <c r="C29" s="317">
        <v>6.0782571565358792</v>
      </c>
      <c r="D29" s="317">
        <v>1.6356453661054697</v>
      </c>
      <c r="E29" s="317">
        <v>1.2644145849846065</v>
      </c>
      <c r="F29" s="318">
        <v>3.2008702417397594</v>
      </c>
    </row>
    <row r="30" spans="1:9" s="205" customFormat="1" x14ac:dyDescent="0.25">
      <c r="A30" s="335" t="s">
        <v>63</v>
      </c>
      <c r="B30" s="316">
        <v>743500</v>
      </c>
      <c r="C30" s="317">
        <v>8.511990449773533</v>
      </c>
      <c r="D30" s="317">
        <v>5.2149497328902532</v>
      </c>
      <c r="E30" s="317">
        <v>4.1157367060698826</v>
      </c>
      <c r="F30" s="318">
        <v>6.0809683927370548</v>
      </c>
    </row>
    <row r="31" spans="1:9" s="205" customFormat="1" x14ac:dyDescent="0.25">
      <c r="A31" s="335" t="s">
        <v>64</v>
      </c>
      <c r="B31" s="316">
        <v>228035</v>
      </c>
      <c r="C31" s="317">
        <v>5.1529902642559113</v>
      </c>
      <c r="D31" s="317">
        <v>15.334862385321102</v>
      </c>
      <c r="E31" s="317">
        <v>2.3090660783695767</v>
      </c>
      <c r="F31" s="318">
        <v>7.4795535773017301</v>
      </c>
    </row>
    <row r="32" spans="1:9" s="205" customFormat="1" x14ac:dyDescent="0.25">
      <c r="A32" s="336" t="s">
        <v>65</v>
      </c>
      <c r="B32" s="320">
        <v>53512</v>
      </c>
      <c r="C32" s="321">
        <v>18.051813471502591</v>
      </c>
      <c r="D32" s="321">
        <v>4.3065831910453429</v>
      </c>
      <c r="E32" s="321">
        <v>2.7836815095122076</v>
      </c>
      <c r="F32" s="322">
        <v>11.193750934369861</v>
      </c>
    </row>
    <row r="33" spans="1:6" s="205" customFormat="1" ht="15.75" x14ac:dyDescent="0.25">
      <c r="A33" s="337" t="s">
        <v>96</v>
      </c>
      <c r="B33" s="338"/>
      <c r="C33" s="339"/>
      <c r="D33" s="339"/>
      <c r="E33" s="339"/>
      <c r="F33" s="340"/>
    </row>
    <row r="34" spans="1:6" s="205" customFormat="1" x14ac:dyDescent="0.25">
      <c r="A34" s="335" t="s">
        <v>97</v>
      </c>
      <c r="B34" s="316">
        <v>165107</v>
      </c>
      <c r="C34" s="317">
        <v>21.304201414337502</v>
      </c>
      <c r="D34" s="317">
        <v>8.9020670958996941</v>
      </c>
      <c r="E34" s="317">
        <v>6.2999064815480903</v>
      </c>
      <c r="F34" s="318">
        <v>11.817790887121685</v>
      </c>
    </row>
    <row r="35" spans="1:6" s="205" customFormat="1" x14ac:dyDescent="0.25">
      <c r="A35" s="335" t="s">
        <v>98</v>
      </c>
      <c r="B35" s="316">
        <v>301894</v>
      </c>
      <c r="C35" s="317">
        <v>15.689609354238639</v>
      </c>
      <c r="D35" s="317">
        <v>8.7817352561229605</v>
      </c>
      <c r="E35" s="317">
        <v>4.7054287271808644</v>
      </c>
      <c r="F35" s="318">
        <v>10.349327909796154</v>
      </c>
    </row>
    <row r="36" spans="1:6" s="205" customFormat="1" x14ac:dyDescent="0.25">
      <c r="A36" s="335" t="s">
        <v>99</v>
      </c>
      <c r="B36" s="316">
        <v>792360</v>
      </c>
      <c r="C36" s="317">
        <v>8.2724721711174301</v>
      </c>
      <c r="D36" s="317">
        <v>3.1761150212964226</v>
      </c>
      <c r="E36" s="317">
        <v>2.7678276386226952</v>
      </c>
      <c r="F36" s="318">
        <v>5.1357968600131256</v>
      </c>
    </row>
    <row r="37" spans="1:6" s="205" customFormat="1" x14ac:dyDescent="0.25">
      <c r="A37" s="335" t="s">
        <v>100</v>
      </c>
      <c r="B37" s="316">
        <v>1009419</v>
      </c>
      <c r="C37" s="317">
        <v>4.9085867674893429</v>
      </c>
      <c r="D37" s="317">
        <v>1.9828948085199107</v>
      </c>
      <c r="E37" s="317">
        <v>1.7025890489237936</v>
      </c>
      <c r="F37" s="318">
        <v>3.1330894306526824</v>
      </c>
    </row>
    <row r="38" spans="1:6" s="205" customFormat="1" x14ac:dyDescent="0.25">
      <c r="A38" s="335" t="s">
        <v>101</v>
      </c>
      <c r="B38" s="316">
        <v>978146</v>
      </c>
      <c r="C38" s="317">
        <v>3.7990643907800368</v>
      </c>
      <c r="D38" s="317">
        <v>1.2451754988456647</v>
      </c>
      <c r="E38" s="317">
        <v>0.95763365753619367</v>
      </c>
      <c r="F38" s="318">
        <v>2.0653358496584353</v>
      </c>
    </row>
    <row r="39" spans="1:6" s="205" customFormat="1" x14ac:dyDescent="0.25">
      <c r="A39" s="336" t="s">
        <v>102</v>
      </c>
      <c r="B39" s="320">
        <v>208710</v>
      </c>
      <c r="C39" s="321">
        <v>2.3038719203406997</v>
      </c>
      <c r="D39" s="321">
        <v>1.0578279266572637</v>
      </c>
      <c r="E39" s="321">
        <v>0.57371480335170222</v>
      </c>
      <c r="F39" s="322">
        <v>1.3319917588999091</v>
      </c>
    </row>
    <row r="40" spans="1:6" s="205" customFormat="1" ht="15.75" x14ac:dyDescent="0.25">
      <c r="A40" s="337" t="s">
        <v>103</v>
      </c>
      <c r="B40" s="338"/>
      <c r="C40" s="339"/>
      <c r="D40" s="339"/>
      <c r="E40" s="339"/>
      <c r="F40" s="340"/>
    </row>
    <row r="41" spans="1:6" s="205" customFormat="1" x14ac:dyDescent="0.25">
      <c r="A41" s="335" t="s">
        <v>104</v>
      </c>
      <c r="B41" s="316">
        <v>44573</v>
      </c>
      <c r="C41" s="317">
        <v>4.4055655048904807</v>
      </c>
      <c r="D41" s="317">
        <v>9.8153984691580369</v>
      </c>
      <c r="E41" s="317">
        <v>3.6982004292554072</v>
      </c>
      <c r="F41" s="318">
        <v>4.5790052273798034</v>
      </c>
    </row>
    <row r="42" spans="1:6" s="205" customFormat="1" x14ac:dyDescent="0.25">
      <c r="A42" s="335" t="s">
        <v>105</v>
      </c>
      <c r="B42" s="316">
        <v>1214193</v>
      </c>
      <c r="C42" s="317">
        <v>6.6116246707420112</v>
      </c>
      <c r="D42" s="317">
        <v>6.0075060962384077</v>
      </c>
      <c r="E42" s="317">
        <v>3.267438872338603</v>
      </c>
      <c r="F42" s="318">
        <v>6.1708476329545636</v>
      </c>
    </row>
    <row r="43" spans="1:6" s="205" customFormat="1" x14ac:dyDescent="0.25">
      <c r="A43" s="335" t="s">
        <v>106</v>
      </c>
      <c r="B43" s="316">
        <v>553187</v>
      </c>
      <c r="C43" s="317">
        <v>6.5025229273323273</v>
      </c>
      <c r="D43" s="317">
        <v>2.0899043677928892</v>
      </c>
      <c r="E43" s="317">
        <v>2.6587022061931194</v>
      </c>
      <c r="F43" s="318">
        <v>4.0049748096032625</v>
      </c>
    </row>
    <row r="44" spans="1:6" s="205" customFormat="1" x14ac:dyDescent="0.25">
      <c r="A44" s="335" t="s">
        <v>107</v>
      </c>
      <c r="B44" s="316">
        <v>1615558</v>
      </c>
      <c r="C44" s="317">
        <v>7.6365039828179544</v>
      </c>
      <c r="D44" s="317">
        <v>2.0152104815017897</v>
      </c>
      <c r="E44" s="317">
        <v>1.6558579540138407</v>
      </c>
      <c r="F44" s="318">
        <v>2.791543231502676</v>
      </c>
    </row>
    <row r="45" spans="1:6" s="205" customFormat="1" x14ac:dyDescent="0.25">
      <c r="A45" s="336" t="s">
        <v>108</v>
      </c>
      <c r="B45" s="320">
        <v>28125</v>
      </c>
      <c r="C45" s="321">
        <v>8.1069091715648209</v>
      </c>
      <c r="D45" s="321">
        <v>0</v>
      </c>
      <c r="E45" s="321">
        <v>3.7224538415723645</v>
      </c>
      <c r="F45" s="322">
        <v>6.5315555555555553</v>
      </c>
    </row>
    <row r="46" spans="1:6" s="205" customFormat="1" ht="15.75" thickBot="1" x14ac:dyDescent="0.3">
      <c r="A46" s="341" t="s">
        <v>13</v>
      </c>
      <c r="B46" s="327">
        <v>3455636</v>
      </c>
      <c r="C46" s="328">
        <v>6.7664599131104177</v>
      </c>
      <c r="D46" s="328">
        <v>3.3766523729158595</v>
      </c>
      <c r="E46" s="328">
        <v>1.9767302609496467</v>
      </c>
      <c r="F46" s="329">
        <v>4.2266604468757709</v>
      </c>
    </row>
    <row r="47" spans="1:6" s="205" customFormat="1" x14ac:dyDescent="0.25">
      <c r="A47" s="453" t="s">
        <v>95</v>
      </c>
      <c r="B47" s="453"/>
      <c r="C47" s="453"/>
      <c r="D47" s="453"/>
      <c r="E47" s="453"/>
      <c r="F47" s="453"/>
    </row>
    <row r="48" spans="1:6" s="205" customFormat="1" x14ac:dyDescent="0.25">
      <c r="A48" s="331" t="s">
        <v>91</v>
      </c>
      <c r="B48" s="332"/>
      <c r="C48" s="333"/>
      <c r="D48" s="333"/>
      <c r="E48" s="333"/>
      <c r="F48" s="334"/>
    </row>
    <row r="49" spans="1:6" s="205" customFormat="1" x14ac:dyDescent="0.25">
      <c r="A49" s="335" t="s">
        <v>62</v>
      </c>
      <c r="B49" s="316">
        <v>1336958</v>
      </c>
      <c r="C49" s="317">
        <v>6.17676419158387</v>
      </c>
      <c r="D49" s="317">
        <v>1.8490201601545211</v>
      </c>
      <c r="E49" s="317">
        <v>1.4258439289921598</v>
      </c>
      <c r="F49" s="318">
        <v>3.5946529359935018</v>
      </c>
    </row>
    <row r="50" spans="1:6" s="205" customFormat="1" x14ac:dyDescent="0.25">
      <c r="A50" s="335" t="s">
        <v>63</v>
      </c>
      <c r="B50" s="316">
        <v>350693</v>
      </c>
      <c r="C50" s="317">
        <v>8.6795322151910668</v>
      </c>
      <c r="D50" s="317">
        <v>4.5515659601391967</v>
      </c>
      <c r="E50" s="317">
        <v>4.199767349486466</v>
      </c>
      <c r="F50" s="318">
        <v>6.2832734043736265</v>
      </c>
    </row>
    <row r="51" spans="1:6" s="205" customFormat="1" x14ac:dyDescent="0.25">
      <c r="A51" s="335" t="s">
        <v>64</v>
      </c>
      <c r="B51" s="316">
        <v>126895</v>
      </c>
      <c r="C51" s="317">
        <v>7.841115121675343</v>
      </c>
      <c r="D51" s="317">
        <v>14.700605716112758</v>
      </c>
      <c r="E51" s="317">
        <v>3.1396125584502341</v>
      </c>
      <c r="F51" s="318">
        <v>10.49607943575397</v>
      </c>
    </row>
    <row r="52" spans="1:6" s="205" customFormat="1" x14ac:dyDescent="0.25">
      <c r="A52" s="336" t="s">
        <v>65</v>
      </c>
      <c r="B52" s="320">
        <v>21670</v>
      </c>
      <c r="C52" s="321">
        <v>14.883846569421936</v>
      </c>
      <c r="D52" s="321">
        <v>3.4586466165413534</v>
      </c>
      <c r="E52" s="321">
        <v>2.0074528188484191</v>
      </c>
      <c r="F52" s="322">
        <v>4.2962621135209966</v>
      </c>
    </row>
    <row r="53" spans="1:6" s="205" customFormat="1" ht="15.75" x14ac:dyDescent="0.25">
      <c r="A53" s="337" t="s">
        <v>96</v>
      </c>
      <c r="B53" s="338"/>
      <c r="C53" s="339"/>
      <c r="D53" s="339"/>
      <c r="E53" s="339"/>
      <c r="F53" s="340"/>
    </row>
    <row r="54" spans="1:6" s="205" customFormat="1" x14ac:dyDescent="0.25">
      <c r="A54" s="335" t="s">
        <v>97</v>
      </c>
      <c r="B54" s="316">
        <v>92215</v>
      </c>
      <c r="C54" s="317">
        <v>17.672550470351972</v>
      </c>
      <c r="D54" s="317">
        <v>10.186207984850876</v>
      </c>
      <c r="E54" s="317">
        <v>4.8084994124277527</v>
      </c>
      <c r="F54" s="318">
        <v>10.82687198395055</v>
      </c>
    </row>
    <row r="55" spans="1:6" s="205" customFormat="1" x14ac:dyDescent="0.25">
      <c r="A55" s="335" t="s">
        <v>98</v>
      </c>
      <c r="B55" s="316">
        <v>151021</v>
      </c>
      <c r="C55" s="317">
        <v>15.34549849655091</v>
      </c>
      <c r="D55" s="317">
        <v>15.474582514734776</v>
      </c>
      <c r="E55" s="317">
        <v>4.2014979941107882</v>
      </c>
      <c r="F55" s="318">
        <v>11.639440872461446</v>
      </c>
    </row>
    <row r="56" spans="1:6" s="205" customFormat="1" x14ac:dyDescent="0.25">
      <c r="A56" s="335" t="s">
        <v>99</v>
      </c>
      <c r="B56" s="316">
        <v>372003</v>
      </c>
      <c r="C56" s="317">
        <v>9.0652119117064576</v>
      </c>
      <c r="D56" s="317">
        <v>5.43010752688172</v>
      </c>
      <c r="E56" s="317">
        <v>2.7499537217960057</v>
      </c>
      <c r="F56" s="318">
        <v>6.0074784343137022</v>
      </c>
    </row>
    <row r="57" spans="1:6" s="205" customFormat="1" x14ac:dyDescent="0.25">
      <c r="A57" s="335" t="s">
        <v>100</v>
      </c>
      <c r="B57" s="316">
        <v>548457</v>
      </c>
      <c r="C57" s="317">
        <v>5.0329781062017158</v>
      </c>
      <c r="D57" s="317">
        <v>2.9616150841581828</v>
      </c>
      <c r="E57" s="317">
        <v>1.8000502882594873</v>
      </c>
      <c r="F57" s="318">
        <v>3.4793976556047239</v>
      </c>
    </row>
    <row r="58" spans="1:6" s="205" customFormat="1" x14ac:dyDescent="0.25">
      <c r="A58" s="335" t="s">
        <v>101</v>
      </c>
      <c r="B58" s="316">
        <v>543076</v>
      </c>
      <c r="C58" s="317">
        <v>4.0198828111043623</v>
      </c>
      <c r="D58" s="317">
        <v>1.914584543869843</v>
      </c>
      <c r="E58" s="317">
        <v>0.99151499656445241</v>
      </c>
      <c r="F58" s="318">
        <v>2.3571286523433188</v>
      </c>
    </row>
    <row r="59" spans="1:6" s="205" customFormat="1" x14ac:dyDescent="0.25">
      <c r="A59" s="336" t="s">
        <v>102</v>
      </c>
      <c r="B59" s="320">
        <v>129444</v>
      </c>
      <c r="C59" s="321">
        <v>2.5315636128196828</v>
      </c>
      <c r="D59" s="321">
        <v>3.06265664160401</v>
      </c>
      <c r="E59" s="321">
        <v>0.78593284989730472</v>
      </c>
      <c r="F59" s="322">
        <v>1.9699638453694261</v>
      </c>
    </row>
    <row r="60" spans="1:6" s="205" customFormat="1" ht="15.75" x14ac:dyDescent="0.25">
      <c r="A60" s="337" t="s">
        <v>103</v>
      </c>
      <c r="B60" s="338"/>
      <c r="C60" s="339"/>
      <c r="D60" s="339"/>
      <c r="E60" s="339"/>
      <c r="F60" s="340"/>
    </row>
    <row r="61" spans="1:6" s="205" customFormat="1" x14ac:dyDescent="0.25">
      <c r="A61" s="335" t="s">
        <v>104</v>
      </c>
      <c r="B61" s="316">
        <v>61781</v>
      </c>
      <c r="C61" s="317">
        <v>3.3005072007700567</v>
      </c>
      <c r="D61" s="317">
        <v>10.415597742432016</v>
      </c>
      <c r="E61" s="317">
        <v>4.0447504302925994</v>
      </c>
      <c r="F61" s="318">
        <v>3.59495637817452</v>
      </c>
    </row>
    <row r="62" spans="1:6" s="205" customFormat="1" x14ac:dyDescent="0.25">
      <c r="A62" s="335" t="s">
        <v>105</v>
      </c>
      <c r="B62" s="316">
        <v>579761</v>
      </c>
      <c r="C62" s="317">
        <v>6.8664121862681355</v>
      </c>
      <c r="D62" s="317">
        <v>9.8782660332541568</v>
      </c>
      <c r="E62" s="317">
        <v>3.4235514501647182</v>
      </c>
      <c r="F62" s="318">
        <v>7.0235838561062236</v>
      </c>
    </row>
    <row r="63" spans="1:6" s="205" customFormat="1" x14ac:dyDescent="0.25">
      <c r="A63" s="335" t="s">
        <v>106</v>
      </c>
      <c r="B63" s="316">
        <v>334173</v>
      </c>
      <c r="C63" s="317">
        <v>6.2222954354858038</v>
      </c>
      <c r="D63" s="317">
        <v>2.5166476693262942</v>
      </c>
      <c r="E63" s="317">
        <v>3.0754076830469521</v>
      </c>
      <c r="F63" s="318">
        <v>4.9061414297384882</v>
      </c>
    </row>
    <row r="64" spans="1:6" s="205" customFormat="1" x14ac:dyDescent="0.25">
      <c r="A64" s="335" t="s">
        <v>107</v>
      </c>
      <c r="B64" s="316">
        <v>839643</v>
      </c>
      <c r="C64" s="317">
        <v>9.000163883136425</v>
      </c>
      <c r="D64" s="317">
        <v>1.9490663823244974</v>
      </c>
      <c r="E64" s="317">
        <v>1.5971390438383355</v>
      </c>
      <c r="F64" s="318">
        <v>2.831441457857685</v>
      </c>
    </row>
    <row r="65" spans="1:6" s="205" customFormat="1" x14ac:dyDescent="0.25">
      <c r="A65" s="336" t="s">
        <v>108</v>
      </c>
      <c r="B65" s="320">
        <v>20858</v>
      </c>
      <c r="C65" s="321">
        <v>6.8861660620165646</v>
      </c>
      <c r="D65" s="321">
        <v>0</v>
      </c>
      <c r="E65" s="321">
        <v>3.6491677336747763</v>
      </c>
      <c r="F65" s="322">
        <v>5.916195224853773</v>
      </c>
    </row>
    <row r="66" spans="1:6" s="205" customFormat="1" ht="15.75" thickBot="1" x14ac:dyDescent="0.3">
      <c r="A66" s="341" t="s">
        <v>13</v>
      </c>
      <c r="B66" s="327">
        <v>1836216</v>
      </c>
      <c r="C66" s="328">
        <v>6.8237971312125154</v>
      </c>
      <c r="D66" s="328">
        <v>5.2003622104162694</v>
      </c>
      <c r="E66" s="328">
        <v>1.9775757040699213</v>
      </c>
      <c r="F66" s="329">
        <v>4.5933593869130869</v>
      </c>
    </row>
    <row r="67" spans="1:6" ht="15" customHeight="1" x14ac:dyDescent="0.25">
      <c r="A67" s="370" t="s">
        <v>207</v>
      </c>
      <c r="B67" s="373"/>
      <c r="C67" s="373"/>
      <c r="D67" s="373"/>
      <c r="E67" s="373"/>
      <c r="F67" s="373"/>
    </row>
    <row r="68" spans="1:6" ht="22.5" customHeight="1" x14ac:dyDescent="0.25">
      <c r="A68" s="432" t="s">
        <v>145</v>
      </c>
      <c r="B68" s="432"/>
      <c r="C68" s="432"/>
      <c r="D68" s="432"/>
      <c r="E68" s="432"/>
      <c r="F68" s="432"/>
    </row>
    <row r="69" spans="1:6" ht="35.25" customHeight="1" x14ac:dyDescent="0.25">
      <c r="A69" s="432" t="s">
        <v>168</v>
      </c>
      <c r="B69" s="432"/>
      <c r="C69" s="432"/>
      <c r="D69" s="432"/>
      <c r="E69" s="432"/>
      <c r="F69" s="432"/>
    </row>
  </sheetData>
  <mergeCells count="9">
    <mergeCell ref="A68:F68"/>
    <mergeCell ref="A69:F69"/>
    <mergeCell ref="A1:F1"/>
    <mergeCell ref="A2:A3"/>
    <mergeCell ref="B2:B3"/>
    <mergeCell ref="C2:F2"/>
    <mergeCell ref="A27:F27"/>
    <mergeCell ref="A47:F47"/>
    <mergeCell ref="A4:F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K34"/>
  <sheetViews>
    <sheetView showGridLines="0" zoomScaleNormal="100" workbookViewId="0">
      <selection sqref="A1:J1"/>
    </sheetView>
  </sheetViews>
  <sheetFormatPr baseColWidth="10" defaultRowHeight="15" x14ac:dyDescent="0.25"/>
  <cols>
    <col min="2" max="2" width="33.42578125" customWidth="1"/>
    <col min="7" max="7" width="11.42578125" customWidth="1"/>
  </cols>
  <sheetData>
    <row r="1" spans="1:11" ht="20.100000000000001" customHeight="1" thickBot="1" x14ac:dyDescent="0.3">
      <c r="A1" s="469" t="s">
        <v>169</v>
      </c>
      <c r="B1" s="469"/>
      <c r="C1" s="469"/>
      <c r="D1" s="469"/>
      <c r="E1" s="469"/>
      <c r="F1" s="469"/>
      <c r="G1" s="469"/>
      <c r="H1" s="469"/>
      <c r="I1" s="469"/>
      <c r="J1" s="469"/>
    </row>
    <row r="2" spans="1:11" ht="15" customHeight="1" x14ac:dyDescent="0.25">
      <c r="A2" s="470" t="s">
        <v>151</v>
      </c>
      <c r="B2" s="472" t="s">
        <v>170</v>
      </c>
      <c r="C2" s="474" t="s">
        <v>155</v>
      </c>
      <c r="D2" s="476" t="s">
        <v>16</v>
      </c>
      <c r="E2" s="477"/>
      <c r="F2" s="478"/>
      <c r="G2" s="476" t="s">
        <v>109</v>
      </c>
      <c r="H2" s="477"/>
      <c r="I2" s="477"/>
      <c r="J2" s="477"/>
    </row>
    <row r="3" spans="1:11" ht="60" customHeight="1" x14ac:dyDescent="0.25">
      <c r="A3" s="471"/>
      <c r="B3" s="473"/>
      <c r="C3" s="475"/>
      <c r="D3" s="179" t="s">
        <v>171</v>
      </c>
      <c r="E3" s="180" t="s">
        <v>257</v>
      </c>
      <c r="F3" s="181" t="s">
        <v>229</v>
      </c>
      <c r="G3" s="182" t="s">
        <v>110</v>
      </c>
      <c r="H3" s="183" t="s">
        <v>111</v>
      </c>
      <c r="I3" s="183" t="s">
        <v>112</v>
      </c>
      <c r="J3" s="235" t="s">
        <v>65</v>
      </c>
      <c r="K3" s="234"/>
    </row>
    <row r="4" spans="1:11" x14ac:dyDescent="0.25">
      <c r="A4" s="465" t="s">
        <v>71</v>
      </c>
      <c r="B4" s="157" t="s">
        <v>62</v>
      </c>
      <c r="C4" s="160">
        <v>1524448</v>
      </c>
      <c r="D4" s="128">
        <v>3246</v>
      </c>
      <c r="E4" s="167">
        <f>D4/$D$8*100</f>
        <v>6.2218473864790784</v>
      </c>
      <c r="F4" s="184">
        <f>D4/C4*100</f>
        <v>0.21292953252587166</v>
      </c>
      <c r="G4" s="387"/>
      <c r="H4" s="167">
        <v>89.2483056069008</v>
      </c>
      <c r="I4" s="167">
        <v>10.35120147874307</v>
      </c>
      <c r="J4" s="236">
        <v>0.4004929143561306</v>
      </c>
      <c r="K4" s="234"/>
    </row>
    <row r="5" spans="1:11" x14ac:dyDescent="0.25">
      <c r="A5" s="465"/>
      <c r="B5" s="154" t="s">
        <v>63</v>
      </c>
      <c r="C5" s="150">
        <v>443943</v>
      </c>
      <c r="D5" s="129">
        <v>23314</v>
      </c>
      <c r="E5" s="168">
        <f t="shared" ref="E5:E8" si="0">D5/$D$8*100</f>
        <v>44.687661727779798</v>
      </c>
      <c r="F5" s="185">
        <f t="shared" ref="F5:F31" si="1">D5/C5*100</f>
        <v>5.2515750895948354</v>
      </c>
      <c r="G5" s="189">
        <v>75.452517800463241</v>
      </c>
      <c r="H5" s="388"/>
      <c r="I5" s="167">
        <v>12.395985244917217</v>
      </c>
      <c r="J5" s="236">
        <v>12.151496954619542</v>
      </c>
      <c r="K5" s="234"/>
    </row>
    <row r="6" spans="1:11" x14ac:dyDescent="0.25">
      <c r="A6" s="465"/>
      <c r="B6" s="154" t="s">
        <v>64</v>
      </c>
      <c r="C6" s="150">
        <v>175159</v>
      </c>
      <c r="D6" s="129">
        <v>3259</v>
      </c>
      <c r="E6" s="168">
        <f t="shared" si="0"/>
        <v>6.2467654444039793</v>
      </c>
      <c r="F6" s="185">
        <f t="shared" si="1"/>
        <v>1.8605952306190376</v>
      </c>
      <c r="G6" s="189">
        <v>34.489107088063825</v>
      </c>
      <c r="H6" s="167">
        <v>64.682417919607232</v>
      </c>
      <c r="I6" s="388"/>
      <c r="J6" s="236">
        <v>0.82847499232893518</v>
      </c>
      <c r="K6" s="234"/>
    </row>
    <row r="7" spans="1:11" x14ac:dyDescent="0.25">
      <c r="A7" s="465"/>
      <c r="B7" s="155" t="s">
        <v>65</v>
      </c>
      <c r="C7" s="151">
        <v>32652</v>
      </c>
      <c r="D7" s="130">
        <v>22352</v>
      </c>
      <c r="E7" s="169">
        <f t="shared" si="0"/>
        <v>42.843725441337142</v>
      </c>
      <c r="F7" s="186">
        <f t="shared" si="1"/>
        <v>68.455224794805829</v>
      </c>
      <c r="G7" s="190">
        <v>1.4853256979241232</v>
      </c>
      <c r="H7" s="188">
        <v>98.188081603435933</v>
      </c>
      <c r="I7" s="188">
        <v>0.32659269863994272</v>
      </c>
      <c r="J7" s="389"/>
      <c r="K7" s="234"/>
    </row>
    <row r="8" spans="1:11" x14ac:dyDescent="0.25">
      <c r="A8" s="465"/>
      <c r="B8" s="162" t="s">
        <v>13</v>
      </c>
      <c r="C8" s="152">
        <v>2176202</v>
      </c>
      <c r="D8" s="131">
        <v>52171</v>
      </c>
      <c r="E8" s="171">
        <f t="shared" si="0"/>
        <v>100</v>
      </c>
      <c r="F8" s="171">
        <f t="shared" si="1"/>
        <v>2.3973417908815451</v>
      </c>
      <c r="G8" s="170">
        <v>36.508788407352746</v>
      </c>
      <c r="H8" s="171">
        <v>51.660884399378972</v>
      </c>
      <c r="I8" s="171">
        <v>6.3234363918652132</v>
      </c>
      <c r="J8" s="237">
        <v>5.5068908014030784</v>
      </c>
      <c r="K8" s="234"/>
    </row>
    <row r="9" spans="1:11" x14ac:dyDescent="0.25">
      <c r="A9" s="465"/>
      <c r="B9" s="163" t="s">
        <v>113</v>
      </c>
      <c r="C9" s="164">
        <v>13169</v>
      </c>
      <c r="D9" s="132">
        <v>4540</v>
      </c>
      <c r="E9" s="173"/>
      <c r="F9" s="173">
        <f>D9/C9*100</f>
        <v>34.47490318171463</v>
      </c>
      <c r="G9" s="172">
        <v>17.577092511013216</v>
      </c>
      <c r="H9" s="173">
        <v>46.277533039647579</v>
      </c>
      <c r="I9" s="173">
        <v>33.568281938325988</v>
      </c>
      <c r="J9" s="238">
        <v>2.5770925110132157</v>
      </c>
      <c r="K9" s="234"/>
    </row>
    <row r="10" spans="1:11" x14ac:dyDescent="0.25">
      <c r="A10" s="468"/>
      <c r="B10" s="156" t="s">
        <v>114</v>
      </c>
      <c r="C10" s="159">
        <v>2163033</v>
      </c>
      <c r="D10" s="133">
        <v>47631</v>
      </c>
      <c r="E10" s="175"/>
      <c r="F10" s="175">
        <f t="shared" si="1"/>
        <v>2.2020468481063395</v>
      </c>
      <c r="G10" s="174">
        <v>38.313283365875165</v>
      </c>
      <c r="H10" s="175">
        <v>52.174004324914449</v>
      </c>
      <c r="I10" s="175">
        <v>3.7265646322772983</v>
      </c>
      <c r="J10" s="239">
        <v>5.7861476769330897</v>
      </c>
      <c r="K10" s="234"/>
    </row>
    <row r="11" spans="1:11" x14ac:dyDescent="0.25">
      <c r="A11" s="467" t="s">
        <v>72</v>
      </c>
      <c r="B11" s="153" t="s">
        <v>62</v>
      </c>
      <c r="C11" s="149">
        <v>1441162</v>
      </c>
      <c r="D11" s="134">
        <v>4709</v>
      </c>
      <c r="E11" s="176">
        <f>D11/$D$15*100</f>
        <v>6.4408912475550872</v>
      </c>
      <c r="F11" s="187">
        <f t="shared" si="1"/>
        <v>0.32675021961445</v>
      </c>
      <c r="G11" s="387"/>
      <c r="H11" s="167">
        <v>94.648545338713092</v>
      </c>
      <c r="I11" s="167">
        <v>4.5444892758547457</v>
      </c>
      <c r="J11" s="236">
        <v>0.80696538543215124</v>
      </c>
      <c r="K11" s="234"/>
    </row>
    <row r="12" spans="1:11" x14ac:dyDescent="0.25">
      <c r="A12" s="465"/>
      <c r="B12" s="154" t="s">
        <v>63</v>
      </c>
      <c r="C12" s="150">
        <v>409490</v>
      </c>
      <c r="D12" s="129">
        <v>53439</v>
      </c>
      <c r="E12" s="168">
        <f t="shared" ref="E12:E15" si="2">D12/$D$15*100</f>
        <v>73.092968226395485</v>
      </c>
      <c r="F12" s="185">
        <f t="shared" si="1"/>
        <v>13.050135534445287</v>
      </c>
      <c r="G12" s="189">
        <v>93.850932839312122</v>
      </c>
      <c r="H12" s="388"/>
      <c r="I12" s="167">
        <v>2.5805123598869737</v>
      </c>
      <c r="J12" s="236">
        <v>3.5685548008009134</v>
      </c>
      <c r="K12" s="234"/>
    </row>
    <row r="13" spans="1:11" x14ac:dyDescent="0.25">
      <c r="A13" s="465"/>
      <c r="B13" s="154" t="s">
        <v>64</v>
      </c>
      <c r="C13" s="150">
        <v>58074</v>
      </c>
      <c r="D13" s="129">
        <v>3174</v>
      </c>
      <c r="E13" s="168">
        <f t="shared" si="2"/>
        <v>4.3413439838054462</v>
      </c>
      <c r="F13" s="185">
        <f t="shared" si="1"/>
        <v>5.4654406446946995</v>
      </c>
      <c r="G13" s="189">
        <v>14.46124763705104</v>
      </c>
      <c r="H13" s="167">
        <v>82.829237555135478</v>
      </c>
      <c r="I13" s="388"/>
      <c r="J13" s="236">
        <v>2.7095148078134845</v>
      </c>
      <c r="K13" s="234"/>
    </row>
    <row r="14" spans="1:11" x14ac:dyDescent="0.25">
      <c r="A14" s="465"/>
      <c r="B14" s="155" t="s">
        <v>65</v>
      </c>
      <c r="C14" s="151">
        <v>35929</v>
      </c>
      <c r="D14" s="130">
        <v>11789</v>
      </c>
      <c r="E14" s="169">
        <f t="shared" si="2"/>
        <v>16.124796542243985</v>
      </c>
      <c r="F14" s="186">
        <f t="shared" si="1"/>
        <v>32.811934648890869</v>
      </c>
      <c r="G14" s="190">
        <v>23.029943167359406</v>
      </c>
      <c r="H14" s="188">
        <v>75.638306896259223</v>
      </c>
      <c r="I14" s="188">
        <v>1.3317499363813723</v>
      </c>
      <c r="J14" s="389"/>
      <c r="K14" s="234"/>
    </row>
    <row r="15" spans="1:11" x14ac:dyDescent="0.25">
      <c r="A15" s="465"/>
      <c r="B15" s="162" t="s">
        <v>13</v>
      </c>
      <c r="C15" s="152">
        <v>1944655</v>
      </c>
      <c r="D15" s="131">
        <v>73111</v>
      </c>
      <c r="E15" s="171">
        <f t="shared" si="2"/>
        <v>100</v>
      </c>
      <c r="F15" s="171">
        <f t="shared" si="1"/>
        <v>3.7595871761314985</v>
      </c>
      <c r="G15" s="170">
        <v>72.939776504219608</v>
      </c>
      <c r="H15" s="171">
        <v>21.888635089111077</v>
      </c>
      <c r="I15" s="171">
        <v>2.3936206589979618</v>
      </c>
      <c r="J15" s="237">
        <v>2.7779677476713491</v>
      </c>
      <c r="K15" s="234"/>
    </row>
    <row r="16" spans="1:11" x14ac:dyDescent="0.25">
      <c r="A16" s="465"/>
      <c r="B16" s="163" t="s">
        <v>113</v>
      </c>
      <c r="C16" s="164">
        <v>15396</v>
      </c>
      <c r="D16" s="132">
        <v>3531</v>
      </c>
      <c r="E16" s="173"/>
      <c r="F16" s="173">
        <f t="shared" si="1"/>
        <v>22.934528448947777</v>
      </c>
      <c r="G16" s="172">
        <v>36.137071651090338</v>
      </c>
      <c r="H16" s="173">
        <v>40.979892381761537</v>
      </c>
      <c r="I16" s="173">
        <v>14.47182101387709</v>
      </c>
      <c r="J16" s="238">
        <v>8.4112149532710276</v>
      </c>
      <c r="K16" s="234"/>
    </row>
    <row r="17" spans="1:11" x14ac:dyDescent="0.25">
      <c r="A17" s="468"/>
      <c r="B17" s="156" t="s">
        <v>114</v>
      </c>
      <c r="C17" s="159">
        <v>1929259</v>
      </c>
      <c r="D17" s="133">
        <v>69580</v>
      </c>
      <c r="E17" s="175"/>
      <c r="F17" s="175">
        <f t="shared" si="1"/>
        <v>3.6065660442688099</v>
      </c>
      <c r="G17" s="174">
        <v>74.807415924116128</v>
      </c>
      <c r="H17" s="175">
        <v>20.919804541534923</v>
      </c>
      <c r="I17" s="175">
        <v>1.7806841046277666</v>
      </c>
      <c r="J17" s="239">
        <v>2.4920954297211844</v>
      </c>
      <c r="K17" s="234"/>
    </row>
    <row r="18" spans="1:11" x14ac:dyDescent="0.25">
      <c r="A18" s="467" t="s">
        <v>73</v>
      </c>
      <c r="B18" s="153" t="s">
        <v>115</v>
      </c>
      <c r="C18" s="149">
        <v>801937</v>
      </c>
      <c r="D18" s="134">
        <v>3784</v>
      </c>
      <c r="E18" s="176">
        <f>D18/$D$22*100</f>
        <v>8.6084127670223172</v>
      </c>
      <c r="F18" s="187">
        <f t="shared" si="1"/>
        <v>0.47185751499182599</v>
      </c>
      <c r="G18" s="387"/>
      <c r="H18" s="167">
        <v>96.538054968287526</v>
      </c>
      <c r="I18" s="167">
        <v>3.1976744186046515</v>
      </c>
      <c r="J18" s="236">
        <v>0.26427061310782241</v>
      </c>
      <c r="K18" s="234"/>
    </row>
    <row r="19" spans="1:11" x14ac:dyDescent="0.25">
      <c r="A19" s="465"/>
      <c r="B19" s="154" t="s">
        <v>116</v>
      </c>
      <c r="C19" s="150">
        <v>240760</v>
      </c>
      <c r="D19" s="129">
        <v>35179</v>
      </c>
      <c r="E19" s="168">
        <f t="shared" ref="E19:E22" si="3">D19/$D$22*100</f>
        <v>80.030484336965671</v>
      </c>
      <c r="F19" s="185">
        <f t="shared" si="1"/>
        <v>14.611646452899151</v>
      </c>
      <c r="G19" s="189">
        <v>94.82645896699735</v>
      </c>
      <c r="H19" s="388"/>
      <c r="I19" s="167">
        <v>3.6982290571079339</v>
      </c>
      <c r="J19" s="236">
        <v>1.47531197589471</v>
      </c>
      <c r="K19" s="234"/>
    </row>
    <row r="20" spans="1:11" x14ac:dyDescent="0.25">
      <c r="A20" s="465"/>
      <c r="B20" s="154" t="s">
        <v>64</v>
      </c>
      <c r="C20" s="150">
        <v>121697</v>
      </c>
      <c r="D20" s="129">
        <v>2429</v>
      </c>
      <c r="E20" s="168">
        <f t="shared" si="3"/>
        <v>5.5258548126578244</v>
      </c>
      <c r="F20" s="185">
        <f t="shared" si="1"/>
        <v>1.9959407380625651</v>
      </c>
      <c r="G20" s="189">
        <v>11.774392754219845</v>
      </c>
      <c r="H20" s="167">
        <v>87.896253602305478</v>
      </c>
      <c r="I20" s="388"/>
      <c r="J20" s="236">
        <v>0.32935364347468093</v>
      </c>
      <c r="K20" s="234"/>
    </row>
    <row r="21" spans="1:11" x14ac:dyDescent="0.25">
      <c r="A21" s="465"/>
      <c r="B21" s="155" t="s">
        <v>65</v>
      </c>
      <c r="C21" s="151">
        <v>6601</v>
      </c>
      <c r="D21" s="130">
        <v>2565</v>
      </c>
      <c r="E21" s="169">
        <f t="shared" si="3"/>
        <v>5.8352480833541875</v>
      </c>
      <c r="F21" s="186">
        <f t="shared" si="1"/>
        <v>38.85774882593546</v>
      </c>
      <c r="G21" s="190">
        <v>5.4191033138401563</v>
      </c>
      <c r="H21" s="188">
        <v>94.074074074074076</v>
      </c>
      <c r="I21" s="188">
        <v>0.50682261208576995</v>
      </c>
      <c r="J21" s="389"/>
      <c r="K21" s="234"/>
    </row>
    <row r="22" spans="1:11" x14ac:dyDescent="0.25">
      <c r="A22" s="465"/>
      <c r="B22" s="162" t="s">
        <v>13</v>
      </c>
      <c r="C22" s="152">
        <v>1170995</v>
      </c>
      <c r="D22" s="131">
        <v>43957</v>
      </c>
      <c r="E22" s="171">
        <f t="shared" si="3"/>
        <v>100</v>
      </c>
      <c r="F22" s="171">
        <f t="shared" si="1"/>
        <v>3.7538161990444028</v>
      </c>
      <c r="G22" s="170">
        <v>76.85692836180813</v>
      </c>
      <c r="H22" s="171">
        <v>18.656869213094616</v>
      </c>
      <c r="I22" s="171">
        <v>3.264553995950588</v>
      </c>
      <c r="J22" s="237">
        <v>1.221648429146666</v>
      </c>
      <c r="K22" s="234"/>
    </row>
    <row r="23" spans="1:11" x14ac:dyDescent="0.25">
      <c r="A23" s="465"/>
      <c r="B23" s="165" t="s">
        <v>113</v>
      </c>
      <c r="C23" s="166">
        <v>11382</v>
      </c>
      <c r="D23" s="135">
        <v>3817</v>
      </c>
      <c r="E23" s="177"/>
      <c r="F23" s="177">
        <f t="shared" si="1"/>
        <v>33.535406782639257</v>
      </c>
      <c r="G23" s="172">
        <v>18.103222425988996</v>
      </c>
      <c r="H23" s="173">
        <v>73.565627456117369</v>
      </c>
      <c r="I23" s="173">
        <v>5.2397170552790149</v>
      </c>
      <c r="J23" s="238">
        <v>3.0914330626146187</v>
      </c>
      <c r="K23" s="234"/>
    </row>
    <row r="24" spans="1:11" x14ac:dyDescent="0.25">
      <c r="A24" s="468"/>
      <c r="B24" s="163" t="s">
        <v>114</v>
      </c>
      <c r="C24" s="164">
        <v>1159613</v>
      </c>
      <c r="D24" s="132">
        <v>40140</v>
      </c>
      <c r="E24" s="173"/>
      <c r="F24" s="173">
        <f t="shared" si="1"/>
        <v>3.4614996554885118</v>
      </c>
      <c r="G24" s="174">
        <v>82.443946188340817</v>
      </c>
      <c r="H24" s="175">
        <v>13.435475834578975</v>
      </c>
      <c r="I24" s="175">
        <v>3.0767314399601395</v>
      </c>
      <c r="J24" s="239">
        <v>1.0438465371200796</v>
      </c>
      <c r="K24" s="234"/>
    </row>
    <row r="25" spans="1:11" x14ac:dyDescent="0.25">
      <c r="A25" s="465" t="s">
        <v>42</v>
      </c>
      <c r="B25" s="157" t="s">
        <v>62</v>
      </c>
      <c r="C25" s="160">
        <v>3767547</v>
      </c>
      <c r="D25" s="128">
        <v>11739</v>
      </c>
      <c r="E25" s="167">
        <f>D25/$D$29*100</f>
        <v>6.9363444596103729</v>
      </c>
      <c r="F25" s="184">
        <f t="shared" si="1"/>
        <v>0.3115820452936619</v>
      </c>
      <c r="G25" s="387">
        <v>0</v>
      </c>
      <c r="H25" s="167">
        <v>93.764375159723997</v>
      </c>
      <c r="I25" s="167">
        <v>5.7159894369196698</v>
      </c>
      <c r="J25" s="236">
        <v>0.51963540335633351</v>
      </c>
      <c r="K25" s="234"/>
    </row>
    <row r="26" spans="1:11" x14ac:dyDescent="0.25">
      <c r="A26" s="465"/>
      <c r="B26" s="154" t="s">
        <v>63</v>
      </c>
      <c r="C26" s="150">
        <v>1094193</v>
      </c>
      <c r="D26" s="129">
        <v>111932</v>
      </c>
      <c r="E26" s="168">
        <f t="shared" ref="E26:E29" si="4">D26/$D$29*100</f>
        <v>66.138419631408837</v>
      </c>
      <c r="F26" s="185">
        <f t="shared" si="1"/>
        <v>10.2296395608453</v>
      </c>
      <c r="G26" s="189">
        <v>90.325376121216451</v>
      </c>
      <c r="H26" s="388">
        <v>0</v>
      </c>
      <c r="I26" s="167">
        <v>4.9762355715970408</v>
      </c>
      <c r="J26" s="236">
        <v>4.698388307186506</v>
      </c>
      <c r="K26" s="234"/>
    </row>
    <row r="27" spans="1:11" x14ac:dyDescent="0.25">
      <c r="A27" s="465"/>
      <c r="B27" s="154" t="s">
        <v>64</v>
      </c>
      <c r="C27" s="150">
        <v>354930</v>
      </c>
      <c r="D27" s="129">
        <v>8862</v>
      </c>
      <c r="E27" s="168">
        <f t="shared" si="4"/>
        <v>5.2363816850725904</v>
      </c>
      <c r="F27" s="185">
        <f t="shared" si="1"/>
        <v>2.496830360916237</v>
      </c>
      <c r="G27" s="189">
        <v>21.09004739336493</v>
      </c>
      <c r="H27" s="167">
        <v>77.544572331302192</v>
      </c>
      <c r="I27" s="388">
        <v>0</v>
      </c>
      <c r="J27" s="236">
        <v>1.3653802753328819</v>
      </c>
      <c r="K27" s="234"/>
    </row>
    <row r="28" spans="1:11" x14ac:dyDescent="0.25">
      <c r="A28" s="465"/>
      <c r="B28" s="155" t="s">
        <v>65</v>
      </c>
      <c r="C28" s="151">
        <v>75182</v>
      </c>
      <c r="D28" s="130">
        <v>36706</v>
      </c>
      <c r="E28" s="169">
        <f t="shared" si="4"/>
        <v>21.688854223908201</v>
      </c>
      <c r="F28" s="186">
        <f t="shared" si="1"/>
        <v>48.822856534808864</v>
      </c>
      <c r="G28" s="190">
        <v>8.6797798725004078</v>
      </c>
      <c r="H28" s="188">
        <v>90.658203018580068</v>
      </c>
      <c r="I28" s="188">
        <v>0.6620171089195227</v>
      </c>
      <c r="J28" s="389">
        <v>0</v>
      </c>
      <c r="K28" s="234"/>
    </row>
    <row r="29" spans="1:11" x14ac:dyDescent="0.25">
      <c r="A29" s="465"/>
      <c r="B29" s="162" t="s">
        <v>81</v>
      </c>
      <c r="C29" s="152">
        <v>5291852</v>
      </c>
      <c r="D29" s="131">
        <v>169239</v>
      </c>
      <c r="E29" s="171">
        <f t="shared" si="4"/>
        <v>100</v>
      </c>
      <c r="F29" s="171">
        <f t="shared" si="1"/>
        <v>3.1981053136028748</v>
      </c>
      <c r="G29" s="170">
        <v>62.72667647528052</v>
      </c>
      <c r="H29" s="171">
        <v>30.227075319518548</v>
      </c>
      <c r="I29" s="171">
        <v>3.8312682065008659</v>
      </c>
      <c r="J29" s="237">
        <v>3.2149799987000636</v>
      </c>
      <c r="K29" s="234"/>
    </row>
    <row r="30" spans="1:11" x14ac:dyDescent="0.25">
      <c r="A30" s="465"/>
      <c r="B30" s="163" t="s">
        <v>113</v>
      </c>
      <c r="C30" s="164">
        <v>39947</v>
      </c>
      <c r="D30" s="132">
        <v>11888</v>
      </c>
      <c r="E30" s="173"/>
      <c r="F30" s="173">
        <f t="shared" si="1"/>
        <v>29.75943124640148</v>
      </c>
      <c r="G30" s="172">
        <v>23.258748317631227</v>
      </c>
      <c r="H30" s="173">
        <v>53.465679676985204</v>
      </c>
      <c r="I30" s="173">
        <v>18.800471063257067</v>
      </c>
      <c r="J30" s="238">
        <v>4.475100942126514</v>
      </c>
      <c r="K30" s="234"/>
    </row>
    <row r="31" spans="1:11" ht="15.75" thickBot="1" x14ac:dyDescent="0.3">
      <c r="A31" s="466"/>
      <c r="B31" s="158" t="s">
        <v>114</v>
      </c>
      <c r="C31" s="161">
        <v>5251905</v>
      </c>
      <c r="D31" s="136">
        <v>157351</v>
      </c>
      <c r="E31" s="178"/>
      <c r="F31" s="178">
        <f t="shared" si="1"/>
        <v>2.9960747576355624</v>
      </c>
      <c r="G31" s="174">
        <v>65.708511544254563</v>
      </c>
      <c r="H31" s="175">
        <v>28.471379273090097</v>
      </c>
      <c r="I31" s="175">
        <v>2.7003323779321393</v>
      </c>
      <c r="J31" s="239">
        <v>3.1197768047231982</v>
      </c>
      <c r="K31" s="234"/>
    </row>
    <row r="32" spans="1:11" ht="12" customHeight="1" x14ac:dyDescent="0.25">
      <c r="A32" s="370" t="s">
        <v>207</v>
      </c>
      <c r="B32" s="373"/>
      <c r="C32" s="373"/>
      <c r="D32" s="373"/>
      <c r="E32" s="373"/>
      <c r="F32" s="373"/>
      <c r="G32" s="390"/>
      <c r="H32" s="390"/>
      <c r="I32" s="390"/>
      <c r="J32" s="390"/>
    </row>
    <row r="33" spans="1:10" ht="12" customHeight="1" x14ac:dyDescent="0.25">
      <c r="A33" s="464" t="s">
        <v>145</v>
      </c>
      <c r="B33" s="464"/>
      <c r="C33" s="464"/>
      <c r="D33" s="464"/>
      <c r="E33" s="464"/>
      <c r="F33" s="464"/>
      <c r="G33" s="464"/>
      <c r="H33" s="464"/>
      <c r="I33" s="464"/>
      <c r="J33" s="464"/>
    </row>
    <row r="34" spans="1:10" ht="41.25" customHeight="1" x14ac:dyDescent="0.25">
      <c r="A34" s="464" t="s">
        <v>172</v>
      </c>
      <c r="B34" s="464"/>
      <c r="C34" s="464"/>
      <c r="D34" s="464"/>
      <c r="E34" s="464"/>
      <c r="F34" s="464"/>
      <c r="G34" s="464"/>
      <c r="H34" s="464"/>
      <c r="I34" s="464"/>
      <c r="J34" s="464"/>
    </row>
  </sheetData>
  <mergeCells count="12">
    <mergeCell ref="A1:J1"/>
    <mergeCell ref="A4:A10"/>
    <mergeCell ref="A2:A3"/>
    <mergeCell ref="B2:B3"/>
    <mergeCell ref="C2:C3"/>
    <mergeCell ref="D2:F2"/>
    <mergeCell ref="G2:J2"/>
    <mergeCell ref="A34:J34"/>
    <mergeCell ref="A33:J33"/>
    <mergeCell ref="A25:A31"/>
    <mergeCell ref="A11:A17"/>
    <mergeCell ref="A18:A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16"/>
  <sheetViews>
    <sheetView showGridLines="0" zoomScale="106" zoomScaleNormal="106" workbookViewId="0">
      <selection activeCell="A4" sqref="A4"/>
    </sheetView>
  </sheetViews>
  <sheetFormatPr baseColWidth="10" defaultRowHeight="15" x14ac:dyDescent="0.25"/>
  <cols>
    <col min="1" max="1" width="43" bestFit="1" customWidth="1"/>
    <col min="2" max="6" width="9.7109375" style="205" customWidth="1"/>
    <col min="7" max="10" width="9.7109375" customWidth="1"/>
  </cols>
  <sheetData>
    <row r="1" spans="1:12" ht="20.100000000000001" customHeight="1" thickBot="1" x14ac:dyDescent="0.3">
      <c r="A1" s="394" t="s">
        <v>127</v>
      </c>
      <c r="B1" s="366"/>
      <c r="C1" s="366"/>
      <c r="D1" s="366"/>
      <c r="E1" s="366"/>
      <c r="F1" s="366"/>
      <c r="G1" s="366"/>
      <c r="H1" s="366"/>
      <c r="I1" s="366"/>
      <c r="J1" s="366"/>
    </row>
    <row r="2" spans="1:12" x14ac:dyDescent="0.25">
      <c r="A2" s="19"/>
      <c r="B2" s="20">
        <v>2011</v>
      </c>
      <c r="C2" s="20">
        <v>2012</v>
      </c>
      <c r="D2" s="20">
        <v>2013</v>
      </c>
      <c r="E2" s="20">
        <v>2014</v>
      </c>
      <c r="F2" s="20">
        <v>2015</v>
      </c>
      <c r="G2" s="20">
        <v>2016</v>
      </c>
      <c r="H2" s="20">
        <v>2017</v>
      </c>
      <c r="I2" s="20">
        <v>2018</v>
      </c>
      <c r="J2" s="20">
        <v>2019</v>
      </c>
    </row>
    <row r="3" spans="1:12" x14ac:dyDescent="0.25">
      <c r="A3" s="13" t="s">
        <v>0</v>
      </c>
      <c r="B3" s="16">
        <v>5140448</v>
      </c>
      <c r="C3" s="16">
        <v>5146962</v>
      </c>
      <c r="D3" s="16">
        <v>5185962</v>
      </c>
      <c r="E3" s="16">
        <v>5266360</v>
      </c>
      <c r="F3" s="16">
        <v>5302861</v>
      </c>
      <c r="G3" s="16">
        <v>5304686</v>
      </c>
      <c r="H3" s="16">
        <v>5311807</v>
      </c>
      <c r="I3" s="16">
        <v>5296503</v>
      </c>
      <c r="J3" s="16">
        <v>5291852</v>
      </c>
    </row>
    <row r="4" spans="1:12" x14ac:dyDescent="0.25">
      <c r="A4" s="8" t="s">
        <v>1</v>
      </c>
      <c r="B4" s="9">
        <v>497866</v>
      </c>
      <c r="C4" s="9">
        <v>446669</v>
      </c>
      <c r="D4" s="9">
        <v>439680</v>
      </c>
      <c r="E4" s="9">
        <v>446708</v>
      </c>
      <c r="F4" s="9">
        <v>464642</v>
      </c>
      <c r="G4" s="9">
        <v>535325</v>
      </c>
      <c r="H4" s="9">
        <v>529539</v>
      </c>
      <c r="I4" s="9">
        <v>480340</v>
      </c>
      <c r="J4" s="9">
        <v>480401</v>
      </c>
    </row>
    <row r="5" spans="1:12" x14ac:dyDescent="0.25">
      <c r="A5" s="10" t="s">
        <v>2</v>
      </c>
      <c r="B5" s="23">
        <v>9.6852647862598751</v>
      </c>
      <c r="C5" s="23">
        <v>8.6783038227210536</v>
      </c>
      <c r="D5" s="23">
        <v>8.4782726907755972</v>
      </c>
      <c r="E5" s="23">
        <v>8.4822913739281027</v>
      </c>
      <c r="F5" s="23">
        <v>8.762100307739539</v>
      </c>
      <c r="G5" s="23">
        <f>G4/G3*100</f>
        <v>10.091549245327622</v>
      </c>
      <c r="H5" s="23">
        <f t="shared" ref="H5" si="0">H4/H3*100</f>
        <v>9.96909338008704</v>
      </c>
      <c r="I5" s="23">
        <f>I4/I3*100</f>
        <v>9.0690026985730015</v>
      </c>
      <c r="J5" s="23">
        <f>J4/J3*100</f>
        <v>9.0781261456291666</v>
      </c>
    </row>
    <row r="6" spans="1:12" s="205" customFormat="1" x14ac:dyDescent="0.25">
      <c r="A6" s="227" t="s">
        <v>125</v>
      </c>
      <c r="B6" s="295">
        <v>7.5</v>
      </c>
      <c r="C6" s="295">
        <v>7.5</v>
      </c>
      <c r="D6" s="295">
        <v>7.5</v>
      </c>
      <c r="E6" s="295">
        <v>7.5</v>
      </c>
      <c r="F6" s="295">
        <v>7.5</v>
      </c>
      <c r="G6" s="295">
        <v>7.5</v>
      </c>
      <c r="H6" s="295">
        <v>7.7</v>
      </c>
      <c r="I6" s="295">
        <v>8</v>
      </c>
      <c r="J6" s="296">
        <v>8.1</v>
      </c>
    </row>
    <row r="7" spans="1:12" x14ac:dyDescent="0.25">
      <c r="A7" s="17" t="s">
        <v>3</v>
      </c>
      <c r="B7" s="21"/>
      <c r="C7" s="21"/>
      <c r="D7" s="21"/>
      <c r="E7" s="21"/>
      <c r="F7" s="21"/>
      <c r="G7" s="21"/>
      <c r="H7" s="22"/>
      <c r="I7" s="22"/>
      <c r="J7" s="22"/>
    </row>
    <row r="8" spans="1:12" x14ac:dyDescent="0.25">
      <c r="A8" s="12" t="s">
        <v>4</v>
      </c>
      <c r="B8" s="53">
        <v>44.006821112508185</v>
      </c>
      <c r="C8" s="53">
        <v>49.408846371698054</v>
      </c>
      <c r="D8" s="53">
        <v>48.610125545851531</v>
      </c>
      <c r="E8" s="53">
        <v>46.799475272437476</v>
      </c>
      <c r="F8" s="53">
        <v>49.419337898855467</v>
      </c>
      <c r="G8" s="53">
        <v>57.069630598234724</v>
      </c>
      <c r="H8" s="53">
        <v>56.579024396692212</v>
      </c>
      <c r="I8" s="53">
        <v>49.829079402090187</v>
      </c>
      <c r="J8" s="53">
        <v>49.229914175865581</v>
      </c>
    </row>
    <row r="9" spans="1:12" x14ac:dyDescent="0.25">
      <c r="A9" s="12" t="s">
        <v>5</v>
      </c>
      <c r="B9" s="53">
        <v>43.623183748237473</v>
      </c>
      <c r="C9" s="53">
        <v>44.26767919869075</v>
      </c>
      <c r="D9" s="53">
        <v>44.631777656477439</v>
      </c>
      <c r="E9" s="53">
        <v>46.386901510606485</v>
      </c>
      <c r="F9" s="53">
        <v>47.798089712079403</v>
      </c>
      <c r="G9" s="53">
        <v>42.884976416195769</v>
      </c>
      <c r="H9" s="53">
        <v>42.580433169228328</v>
      </c>
      <c r="I9" s="53">
        <v>47.86942582337511</v>
      </c>
      <c r="J9" s="53">
        <v>47.960349791112009</v>
      </c>
    </row>
    <row r="10" spans="1:12" x14ac:dyDescent="0.25">
      <c r="A10" s="18" t="s">
        <v>6</v>
      </c>
      <c r="B10" s="54">
        <v>39.360992716915803</v>
      </c>
      <c r="C10" s="54">
        <v>35.710783600384175</v>
      </c>
      <c r="D10" s="54">
        <v>37.429266739446874</v>
      </c>
      <c r="E10" s="54">
        <v>38.155349803451024</v>
      </c>
      <c r="F10" s="54">
        <v>33.13734014574662</v>
      </c>
      <c r="G10" s="54">
        <v>30.150469341054496</v>
      </c>
      <c r="H10" s="54">
        <v>31.97290473411779</v>
      </c>
      <c r="I10" s="54">
        <v>36.490402631469379</v>
      </c>
      <c r="J10" s="54">
        <v>35.228694361585426</v>
      </c>
    </row>
    <row r="11" spans="1:12" x14ac:dyDescent="0.25">
      <c r="A11" s="13" t="s">
        <v>7</v>
      </c>
      <c r="B11" s="16">
        <v>632245</v>
      </c>
      <c r="C11" s="16">
        <v>577933</v>
      </c>
      <c r="D11" s="16">
        <v>574535</v>
      </c>
      <c r="E11" s="16">
        <v>586714</v>
      </c>
      <c r="F11" s="16">
        <v>605683</v>
      </c>
      <c r="G11" s="16">
        <v>696485</v>
      </c>
      <c r="H11" s="16">
        <v>694397</v>
      </c>
      <c r="I11" s="16">
        <v>644563</v>
      </c>
      <c r="J11" s="16">
        <v>636142</v>
      </c>
    </row>
    <row r="12" spans="1:12" x14ac:dyDescent="0.25">
      <c r="A12" s="10" t="s">
        <v>8</v>
      </c>
      <c r="B12" s="11">
        <v>1.2699099757766146</v>
      </c>
      <c r="C12" s="11">
        <v>1.2938730917077299</v>
      </c>
      <c r="D12" s="11">
        <v>1.3067116994177583</v>
      </c>
      <c r="E12" s="11">
        <v>1.3134172658649499</v>
      </c>
      <c r="F12" s="11">
        <v>1.3035476775668149</v>
      </c>
      <c r="G12" s="11">
        <f>G11/G4</f>
        <v>1.3010507635548498</v>
      </c>
      <c r="H12" s="11">
        <f t="shared" ref="H12:J12" si="1">H11/H4</f>
        <v>1.3113236230003833</v>
      </c>
      <c r="I12" s="11">
        <f t="shared" si="1"/>
        <v>1.3418890785693467</v>
      </c>
      <c r="J12" s="11">
        <f t="shared" si="1"/>
        <v>1.3241895832856301</v>
      </c>
    </row>
    <row r="13" spans="1:12" ht="15.75" thickBot="1" x14ac:dyDescent="0.3">
      <c r="A13" s="14" t="s">
        <v>9</v>
      </c>
      <c r="B13" s="15">
        <v>0.12299414370109375</v>
      </c>
      <c r="C13" s="15">
        <v>0.11228623797883101</v>
      </c>
      <c r="D13" s="15">
        <v>0.11078658115890552</v>
      </c>
      <c r="E13" s="15">
        <v>0.11140787944614497</v>
      </c>
      <c r="F13" s="15">
        <v>0.1142181550676135</v>
      </c>
      <c r="G13" s="15">
        <f>G11/G3</f>
        <v>0.13129617851084871</v>
      </c>
      <c r="H13" s="15">
        <f t="shared" ref="H13:J13" si="2">H11/H3</f>
        <v>0.13072707649204876</v>
      </c>
      <c r="I13" s="15">
        <f t="shared" si="2"/>
        <v>0.12169595674731044</v>
      </c>
      <c r="J13" s="15">
        <f t="shared" si="2"/>
        <v>0.12021160077795071</v>
      </c>
    </row>
    <row r="14" spans="1:12" ht="12" customHeight="1" x14ac:dyDescent="0.25">
      <c r="A14" s="370" t="s">
        <v>207</v>
      </c>
      <c r="B14" s="369"/>
      <c r="C14" s="369"/>
      <c r="D14" s="369"/>
      <c r="E14" s="369"/>
      <c r="F14" s="369"/>
      <c r="G14" s="369"/>
      <c r="H14" s="369"/>
      <c r="I14" s="369"/>
      <c r="J14" s="369"/>
    </row>
    <row r="15" spans="1:12" ht="12" customHeight="1" x14ac:dyDescent="0.25">
      <c r="A15" s="399" t="s">
        <v>141</v>
      </c>
      <c r="B15" s="399"/>
      <c r="C15" s="399"/>
      <c r="D15" s="399"/>
      <c r="E15" s="399"/>
      <c r="F15" s="399"/>
      <c r="G15" s="399"/>
      <c r="H15" s="399"/>
      <c r="I15" s="399"/>
      <c r="J15" s="399"/>
    </row>
    <row r="16" spans="1:12" ht="24" customHeight="1" x14ac:dyDescent="0.25">
      <c r="A16" s="400" t="s">
        <v>203</v>
      </c>
      <c r="B16" s="400"/>
      <c r="C16" s="400"/>
      <c r="D16" s="400"/>
      <c r="E16" s="400"/>
      <c r="F16" s="400"/>
      <c r="G16" s="400"/>
      <c r="H16" s="400"/>
      <c r="I16" s="400"/>
      <c r="J16" s="400"/>
      <c r="L16" s="253"/>
    </row>
  </sheetData>
  <mergeCells count="2">
    <mergeCell ref="A15:J15"/>
    <mergeCell ref="A16:J16"/>
  </mergeCells>
  <pageMargins left="0.7" right="0.7" top="0.75" bottom="0.75" header="0.3" footer="0.3"/>
  <pageSetup paperSize="9" orientation="portrait" verticalDpi="59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J70"/>
  <sheetViews>
    <sheetView showGridLines="0" workbookViewId="0">
      <pane ySplit="4" topLeftCell="A44" activePane="bottomLeft" state="frozen"/>
      <selection pane="bottomLeft" sqref="A1:G1"/>
    </sheetView>
  </sheetViews>
  <sheetFormatPr baseColWidth="10" defaultRowHeight="15" x14ac:dyDescent="0.25"/>
  <cols>
    <col min="1" max="1" width="27.5703125" bestFit="1" customWidth="1"/>
  </cols>
  <sheetData>
    <row r="1" spans="1:7" ht="30" customHeight="1" thickBot="1" x14ac:dyDescent="0.3">
      <c r="A1" s="479" t="s">
        <v>226</v>
      </c>
      <c r="B1" s="479"/>
      <c r="C1" s="479"/>
      <c r="D1" s="479"/>
      <c r="E1" s="479"/>
      <c r="F1" s="479"/>
      <c r="G1" s="479"/>
    </row>
    <row r="2" spans="1:7" ht="15" customHeight="1" x14ac:dyDescent="0.25">
      <c r="A2" s="480"/>
      <c r="B2" s="442" t="s">
        <v>155</v>
      </c>
      <c r="C2" s="482" t="s">
        <v>89</v>
      </c>
      <c r="D2" s="482"/>
      <c r="E2" s="482"/>
      <c r="F2" s="483"/>
      <c r="G2" s="196"/>
    </row>
    <row r="3" spans="1:7" x14ac:dyDescent="0.25">
      <c r="A3" s="481"/>
      <c r="B3" s="443"/>
      <c r="C3" s="197" t="s">
        <v>71</v>
      </c>
      <c r="D3" s="197" t="s">
        <v>72</v>
      </c>
      <c r="E3" s="197" t="s">
        <v>73</v>
      </c>
      <c r="F3" s="198" t="s">
        <v>42</v>
      </c>
      <c r="G3" s="193"/>
    </row>
    <row r="4" spans="1:7" s="205" customFormat="1" x14ac:dyDescent="0.25">
      <c r="A4" s="453" t="s">
        <v>42</v>
      </c>
      <c r="B4" s="453"/>
      <c r="C4" s="453"/>
      <c r="D4" s="453"/>
      <c r="E4" s="453"/>
      <c r="F4" s="453"/>
    </row>
    <row r="5" spans="1:7" x14ac:dyDescent="0.25">
      <c r="A5" s="199" t="s">
        <v>91</v>
      </c>
      <c r="B5" s="191"/>
      <c r="C5" s="200"/>
      <c r="D5" s="200"/>
      <c r="E5" s="200"/>
      <c r="F5" s="201"/>
      <c r="G5" s="193"/>
    </row>
    <row r="6" spans="1:7" x14ac:dyDescent="0.25">
      <c r="A6" s="202" t="s">
        <v>62</v>
      </c>
      <c r="B6" s="192">
        <v>3767547</v>
      </c>
      <c r="C6" s="203">
        <v>0.21292953252587166</v>
      </c>
      <c r="D6" s="203">
        <v>0.32675021961445</v>
      </c>
      <c r="E6" s="203">
        <v>0.47185751499182599</v>
      </c>
      <c r="F6" s="240">
        <v>0.3115820452936619</v>
      </c>
      <c r="G6" s="234"/>
    </row>
    <row r="7" spans="1:7" x14ac:dyDescent="0.25">
      <c r="A7" s="202" t="s">
        <v>111</v>
      </c>
      <c r="B7" s="192">
        <v>1094193</v>
      </c>
      <c r="C7" s="203">
        <v>5.2515750895948354</v>
      </c>
      <c r="D7" s="203">
        <v>13.050135534445287</v>
      </c>
      <c r="E7" s="203">
        <v>14.611646452899151</v>
      </c>
      <c r="F7" s="240">
        <v>10.2296395608453</v>
      </c>
      <c r="G7" s="234"/>
    </row>
    <row r="8" spans="1:7" x14ac:dyDescent="0.25">
      <c r="A8" s="202" t="s">
        <v>64</v>
      </c>
      <c r="B8" s="192">
        <v>354930</v>
      </c>
      <c r="C8" s="203">
        <v>1.8605952306190376</v>
      </c>
      <c r="D8" s="203">
        <v>5.4654406446946995</v>
      </c>
      <c r="E8" s="203">
        <v>1.9959407380625651</v>
      </c>
      <c r="F8" s="240">
        <v>2.496830360916237</v>
      </c>
      <c r="G8" s="234"/>
    </row>
    <row r="9" spans="1:7" x14ac:dyDescent="0.25">
      <c r="A9" s="204" t="s">
        <v>65</v>
      </c>
      <c r="B9" s="192">
        <v>75182</v>
      </c>
      <c r="C9" s="203">
        <v>68.455224794805829</v>
      </c>
      <c r="D9" s="203">
        <v>32.811934648890869</v>
      </c>
      <c r="E9" s="203">
        <v>38.85774882593546</v>
      </c>
      <c r="F9" s="240">
        <v>48.822856534808864</v>
      </c>
      <c r="G9" s="234"/>
    </row>
    <row r="10" spans="1:7" x14ac:dyDescent="0.25">
      <c r="A10" s="199" t="s">
        <v>93</v>
      </c>
      <c r="B10" s="191"/>
      <c r="C10" s="200"/>
      <c r="D10" s="200"/>
      <c r="E10" s="200"/>
      <c r="F10" s="241"/>
      <c r="G10" s="234"/>
    </row>
    <row r="11" spans="1:7" x14ac:dyDescent="0.25">
      <c r="A11" s="202" t="s">
        <v>94</v>
      </c>
      <c r="B11" s="192">
        <v>3455636</v>
      </c>
      <c r="C11" s="203">
        <v>2.8192661281046214</v>
      </c>
      <c r="D11" s="203">
        <v>3.8472826389462838</v>
      </c>
      <c r="E11" s="203">
        <v>3.8351249772897908</v>
      </c>
      <c r="F11" s="240">
        <v>3.4406112217837759</v>
      </c>
      <c r="G11" s="234"/>
    </row>
    <row r="12" spans="1:7" x14ac:dyDescent="0.25">
      <c r="A12" s="204" t="s">
        <v>95</v>
      </c>
      <c r="B12" s="192">
        <v>1836216</v>
      </c>
      <c r="C12" s="203">
        <v>1.699516340283757</v>
      </c>
      <c r="D12" s="203">
        <v>3.6225687137720071</v>
      </c>
      <c r="E12" s="203">
        <v>3.4650944972775926</v>
      </c>
      <c r="F12" s="240">
        <v>2.7417253743568297</v>
      </c>
      <c r="G12" s="234"/>
    </row>
    <row r="13" spans="1:7" x14ac:dyDescent="0.25">
      <c r="A13" s="199" t="s">
        <v>96</v>
      </c>
      <c r="B13" s="191"/>
      <c r="C13" s="200"/>
      <c r="D13" s="200"/>
      <c r="E13" s="200"/>
      <c r="F13" s="241"/>
      <c r="G13" s="234"/>
    </row>
    <row r="14" spans="1:7" x14ac:dyDescent="0.25">
      <c r="A14" s="202" t="s">
        <v>97</v>
      </c>
      <c r="B14" s="192">
        <v>257322</v>
      </c>
      <c r="C14" s="203">
        <v>8.4821175857891706</v>
      </c>
      <c r="D14" s="203">
        <v>12.690517055323172</v>
      </c>
      <c r="E14" s="203">
        <v>13.277261695539375</v>
      </c>
      <c r="F14" s="240">
        <v>11.4094403121381</v>
      </c>
      <c r="G14" s="234"/>
    </row>
    <row r="15" spans="1:7" x14ac:dyDescent="0.25">
      <c r="A15" s="202" t="s">
        <v>98</v>
      </c>
      <c r="B15" s="192">
        <v>452915</v>
      </c>
      <c r="C15" s="203">
        <v>4.923810683103345</v>
      </c>
      <c r="D15" s="203">
        <v>10.564969955171208</v>
      </c>
      <c r="E15" s="203">
        <v>7.9511371943512623</v>
      </c>
      <c r="F15" s="240">
        <v>7.4691719196758779</v>
      </c>
      <c r="G15" s="234"/>
    </row>
    <row r="16" spans="1:7" x14ac:dyDescent="0.25">
      <c r="A16" s="202" t="s">
        <v>99</v>
      </c>
      <c r="B16" s="192">
        <v>1164363</v>
      </c>
      <c r="C16" s="203">
        <v>2.7534668595196656</v>
      </c>
      <c r="D16" s="203">
        <v>4.9184329250956216</v>
      </c>
      <c r="E16" s="203">
        <v>3.7172776602471784</v>
      </c>
      <c r="F16" s="240">
        <v>3.6966993970093518</v>
      </c>
      <c r="G16" s="234"/>
    </row>
    <row r="17" spans="1:10" x14ac:dyDescent="0.25">
      <c r="A17" s="202" t="s">
        <v>100</v>
      </c>
      <c r="B17" s="192">
        <v>1557876</v>
      </c>
      <c r="C17" s="203">
        <v>1.4249665594157839</v>
      </c>
      <c r="D17" s="203">
        <v>2.8436363507405655</v>
      </c>
      <c r="E17" s="203">
        <v>2.2146896392076458</v>
      </c>
      <c r="F17" s="240">
        <v>2.0918224557025078</v>
      </c>
      <c r="G17" s="234"/>
    </row>
    <row r="18" spans="1:10" x14ac:dyDescent="0.25">
      <c r="A18" s="202" t="s">
        <v>101</v>
      </c>
      <c r="B18" s="192">
        <v>1521222</v>
      </c>
      <c r="C18" s="203">
        <v>1.6682835532585274</v>
      </c>
      <c r="D18" s="203">
        <v>1.7316037472296202</v>
      </c>
      <c r="E18" s="203">
        <v>1.2104811025734183</v>
      </c>
      <c r="F18" s="240">
        <v>1.6064716392479206</v>
      </c>
      <c r="G18" s="234"/>
    </row>
    <row r="19" spans="1:10" x14ac:dyDescent="0.25">
      <c r="A19" s="204" t="s">
        <v>102</v>
      </c>
      <c r="B19" s="192">
        <v>338154</v>
      </c>
      <c r="C19" s="203">
        <v>1.9007994211328265</v>
      </c>
      <c r="D19" s="203">
        <v>1.3813433207778245</v>
      </c>
      <c r="E19" s="203">
        <v>2.4267348375384388</v>
      </c>
      <c r="F19" s="240">
        <v>1.7690164836139746</v>
      </c>
      <c r="G19" s="234"/>
    </row>
    <row r="20" spans="1:10" ht="15.75" x14ac:dyDescent="0.25">
      <c r="A20" s="199" t="s">
        <v>103</v>
      </c>
      <c r="B20" s="137"/>
      <c r="C20" s="194"/>
      <c r="D20" s="194"/>
      <c r="E20" s="194"/>
      <c r="F20" s="242"/>
      <c r="G20" s="234"/>
    </row>
    <row r="21" spans="1:10" x14ac:dyDescent="0.25">
      <c r="A21" s="202" t="s">
        <v>104</v>
      </c>
      <c r="B21" s="192">
        <v>106354</v>
      </c>
      <c r="C21" s="203">
        <v>0.43291960538990443</v>
      </c>
      <c r="D21" s="203">
        <v>2.9325018960141569</v>
      </c>
      <c r="E21" s="203">
        <v>0.35971223021582738</v>
      </c>
      <c r="F21" s="240">
        <v>0.70895311882956924</v>
      </c>
      <c r="G21" s="234"/>
    </row>
    <row r="22" spans="1:10" x14ac:dyDescent="0.25">
      <c r="A22" s="202" t="s">
        <v>105</v>
      </c>
      <c r="B22" s="192">
        <v>1793954</v>
      </c>
      <c r="C22" s="203">
        <v>0.99857813736813805</v>
      </c>
      <c r="D22" s="203">
        <v>1.8905210460443977</v>
      </c>
      <c r="E22" s="203">
        <v>3.4994054168743185</v>
      </c>
      <c r="F22" s="240">
        <v>1.646641998624268</v>
      </c>
      <c r="G22" s="234"/>
    </row>
    <row r="23" spans="1:10" x14ac:dyDescent="0.25">
      <c r="A23" s="202" t="s">
        <v>106</v>
      </c>
      <c r="B23" s="192">
        <v>887360</v>
      </c>
      <c r="C23" s="203">
        <v>1.7071581851624769</v>
      </c>
      <c r="D23" s="203">
        <v>2.1866298270986682</v>
      </c>
      <c r="E23" s="203">
        <v>2.8921829231426757</v>
      </c>
      <c r="F23" s="240">
        <v>2.1135728452939055</v>
      </c>
      <c r="G23" s="234"/>
    </row>
    <row r="24" spans="1:10" x14ac:dyDescent="0.25">
      <c r="A24" s="202" t="s">
        <v>107</v>
      </c>
      <c r="B24" s="192">
        <v>2455201</v>
      </c>
      <c r="C24" s="203">
        <v>7.4195363574669919</v>
      </c>
      <c r="D24" s="203">
        <v>4.2279612888231366</v>
      </c>
      <c r="E24" s="203">
        <v>4.2470493435085555</v>
      </c>
      <c r="F24" s="240">
        <v>4.7706481057966332</v>
      </c>
      <c r="G24" s="234"/>
    </row>
    <row r="25" spans="1:10" x14ac:dyDescent="0.25">
      <c r="A25" s="204" t="s">
        <v>108</v>
      </c>
      <c r="B25" s="277">
        <v>48983</v>
      </c>
      <c r="C25" s="203">
        <v>5.3028214318536904</v>
      </c>
      <c r="D25" s="278">
        <v>8.0443573091532894</v>
      </c>
      <c r="E25" s="278">
        <v>94.444444444444443</v>
      </c>
      <c r="F25" s="279">
        <v>6.2491068329828714</v>
      </c>
      <c r="G25" s="234"/>
    </row>
    <row r="26" spans="1:10" ht="15.75" thickBot="1" x14ac:dyDescent="0.3">
      <c r="A26" s="195" t="s">
        <v>13</v>
      </c>
      <c r="B26" s="280">
        <v>5291852</v>
      </c>
      <c r="C26" s="261">
        <v>2.3973417908815451</v>
      </c>
      <c r="D26" s="261">
        <v>3.7595871761314985</v>
      </c>
      <c r="E26" s="261">
        <v>3.7538161990444028</v>
      </c>
      <c r="F26" s="261">
        <v>3.1981053136028748</v>
      </c>
      <c r="G26" s="246"/>
      <c r="H26" s="205"/>
      <c r="I26" s="205"/>
      <c r="J26" s="205"/>
    </row>
    <row r="27" spans="1:10" s="205" customFormat="1" x14ac:dyDescent="0.25">
      <c r="A27" s="453" t="s">
        <v>94</v>
      </c>
      <c r="B27" s="453"/>
      <c r="C27" s="453"/>
      <c r="D27" s="453"/>
      <c r="E27" s="453"/>
      <c r="F27" s="453"/>
    </row>
    <row r="28" spans="1:10" s="205" customFormat="1" x14ac:dyDescent="0.25">
      <c r="A28" s="342" t="s">
        <v>91</v>
      </c>
      <c r="B28" s="343"/>
      <c r="C28" s="344"/>
      <c r="D28" s="344"/>
      <c r="E28" s="344"/>
      <c r="F28" s="345"/>
    </row>
    <row r="29" spans="1:10" s="205" customFormat="1" x14ac:dyDescent="0.25">
      <c r="A29" s="346" t="s">
        <v>62</v>
      </c>
      <c r="B29" s="347">
        <v>2430589</v>
      </c>
      <c r="C29" s="348">
        <v>0.16680971831046662</v>
      </c>
      <c r="D29" s="348">
        <v>0.48220749321034084</v>
      </c>
      <c r="E29" s="348">
        <v>0.38348734762228437</v>
      </c>
      <c r="F29" s="349">
        <v>0.3273280673943641</v>
      </c>
      <c r="G29" s="246"/>
    </row>
    <row r="30" spans="1:10" s="205" customFormat="1" x14ac:dyDescent="0.25">
      <c r="A30" s="346" t="s">
        <v>111</v>
      </c>
      <c r="B30" s="347">
        <v>743500</v>
      </c>
      <c r="C30" s="348">
        <v>5.0623222499210003</v>
      </c>
      <c r="D30" s="348">
        <v>14.948155470491734</v>
      </c>
      <c r="E30" s="348">
        <v>12.644410180778085</v>
      </c>
      <c r="F30" s="349">
        <v>10.329253530598519</v>
      </c>
      <c r="G30" s="246"/>
    </row>
    <row r="31" spans="1:10" s="205" customFormat="1" x14ac:dyDescent="0.25">
      <c r="A31" s="346" t="s">
        <v>64</v>
      </c>
      <c r="B31" s="347">
        <v>228035</v>
      </c>
      <c r="C31" s="348">
        <v>1.8289290681502086</v>
      </c>
      <c r="D31" s="348">
        <v>2.1253822629969421</v>
      </c>
      <c r="E31" s="348">
        <v>3.9541968694190563</v>
      </c>
      <c r="F31" s="349">
        <v>2.3575328348718396</v>
      </c>
      <c r="G31" s="246"/>
    </row>
    <row r="32" spans="1:10" s="205" customFormat="1" x14ac:dyDescent="0.25">
      <c r="A32" s="350" t="s">
        <v>65</v>
      </c>
      <c r="B32" s="351">
        <v>53512</v>
      </c>
      <c r="C32" s="352">
        <v>69.658031088082907</v>
      </c>
      <c r="D32" s="352">
        <v>39.347372415101503</v>
      </c>
      <c r="E32" s="352">
        <v>33.824063034575708</v>
      </c>
      <c r="F32" s="353">
        <v>53.75429810136044</v>
      </c>
      <c r="G32" s="246"/>
    </row>
    <row r="33" spans="1:7" s="205" customFormat="1" x14ac:dyDescent="0.25">
      <c r="A33" s="342" t="s">
        <v>96</v>
      </c>
      <c r="B33" s="343"/>
      <c r="C33" s="344"/>
      <c r="D33" s="344"/>
      <c r="E33" s="344"/>
      <c r="F33" s="354"/>
      <c r="G33" s="246"/>
    </row>
    <row r="34" spans="1:7" s="205" customFormat="1" x14ac:dyDescent="0.25">
      <c r="A34" s="346" t="s">
        <v>97</v>
      </c>
      <c r="B34" s="347">
        <v>165107</v>
      </c>
      <c r="C34" s="348">
        <v>8.8762553730958942</v>
      </c>
      <c r="D34" s="348">
        <v>13.70552355133853</v>
      </c>
      <c r="E34" s="348">
        <v>12.193367383641466</v>
      </c>
      <c r="F34" s="349">
        <v>11.719672697099456</v>
      </c>
      <c r="G34" s="246"/>
    </row>
    <row r="35" spans="1:7" s="205" customFormat="1" x14ac:dyDescent="0.25">
      <c r="A35" s="346" t="s">
        <v>98</v>
      </c>
      <c r="B35" s="347">
        <v>301894</v>
      </c>
      <c r="C35" s="348">
        <v>4.9694392771724685</v>
      </c>
      <c r="D35" s="348">
        <v>8.2720378230646876</v>
      </c>
      <c r="E35" s="348">
        <v>10.517078618819056</v>
      </c>
      <c r="F35" s="349">
        <v>7.5963748865495839</v>
      </c>
      <c r="G35" s="246"/>
    </row>
    <row r="36" spans="1:7" s="205" customFormat="1" x14ac:dyDescent="0.25">
      <c r="A36" s="346" t="s">
        <v>99</v>
      </c>
      <c r="B36" s="347">
        <v>792360</v>
      </c>
      <c r="C36" s="348">
        <v>3.0749598904808808</v>
      </c>
      <c r="D36" s="348">
        <v>3.584725950298727</v>
      </c>
      <c r="E36" s="348">
        <v>5.2862776198973407</v>
      </c>
      <c r="F36" s="349">
        <v>3.8644050684032512</v>
      </c>
      <c r="G36" s="246"/>
    </row>
    <row r="37" spans="1:7" s="205" customFormat="1" x14ac:dyDescent="0.25">
      <c r="A37" s="346" t="s">
        <v>100</v>
      </c>
      <c r="B37" s="347">
        <v>1009419</v>
      </c>
      <c r="C37" s="348">
        <v>1.8557363462178691</v>
      </c>
      <c r="D37" s="348">
        <v>2.182776639387197</v>
      </c>
      <c r="E37" s="348">
        <v>3.1651745813125465</v>
      </c>
      <c r="F37" s="349">
        <v>2.3757230644558902</v>
      </c>
      <c r="G37" s="246"/>
    </row>
    <row r="38" spans="1:7" s="205" customFormat="1" x14ac:dyDescent="0.25">
      <c r="A38" s="346" t="s">
        <v>101</v>
      </c>
      <c r="B38" s="347">
        <v>978146</v>
      </c>
      <c r="C38" s="348">
        <v>2.2971800615370883</v>
      </c>
      <c r="D38" s="348">
        <v>1.22213310527272</v>
      </c>
      <c r="E38" s="348">
        <v>1.7571422770005483</v>
      </c>
      <c r="F38" s="349">
        <v>1.8316284072111932</v>
      </c>
      <c r="G38" s="246"/>
    </row>
    <row r="39" spans="1:7" s="205" customFormat="1" x14ac:dyDescent="0.25">
      <c r="A39" s="350" t="s">
        <v>102</v>
      </c>
      <c r="B39" s="351">
        <v>208710</v>
      </c>
      <c r="C39" s="352">
        <v>2.4527449999389868</v>
      </c>
      <c r="D39" s="352">
        <v>2.5799247766807714</v>
      </c>
      <c r="E39" s="352">
        <v>1.3016424203862869</v>
      </c>
      <c r="F39" s="353">
        <v>1.9620526088831394</v>
      </c>
      <c r="G39" s="246"/>
    </row>
    <row r="40" spans="1:7" s="205" customFormat="1" ht="15.75" x14ac:dyDescent="0.25">
      <c r="A40" s="342" t="s">
        <v>103</v>
      </c>
      <c r="B40" s="338"/>
      <c r="C40" s="339"/>
      <c r="D40" s="339"/>
      <c r="E40" s="339"/>
      <c r="F40" s="340"/>
      <c r="G40" s="246"/>
    </row>
    <row r="41" spans="1:7" s="205" customFormat="1" x14ac:dyDescent="0.25">
      <c r="A41" s="346" t="s">
        <v>104</v>
      </c>
      <c r="B41" s="347">
        <v>44573</v>
      </c>
      <c r="C41" s="348">
        <v>0.32235845157735227</v>
      </c>
      <c r="D41" s="348">
        <v>0.31517334533993696</v>
      </c>
      <c r="E41" s="348">
        <v>3.4835727257718343</v>
      </c>
      <c r="F41" s="349">
        <v>0.75157606622843431</v>
      </c>
      <c r="G41" s="246"/>
    </row>
    <row r="42" spans="1:7" s="205" customFormat="1" x14ac:dyDescent="0.25">
      <c r="A42" s="346" t="s">
        <v>105</v>
      </c>
      <c r="B42" s="347">
        <v>1214193</v>
      </c>
      <c r="C42" s="348">
        <v>0.90477610456736746</v>
      </c>
      <c r="D42" s="348">
        <v>3.724456596754369</v>
      </c>
      <c r="E42" s="348">
        <v>2.0967573072420453</v>
      </c>
      <c r="F42" s="349">
        <v>1.7145544406861182</v>
      </c>
      <c r="G42" s="246"/>
    </row>
    <row r="43" spans="1:7" s="205" customFormat="1" x14ac:dyDescent="0.25">
      <c r="A43" s="346" t="s">
        <v>106</v>
      </c>
      <c r="B43" s="347">
        <v>553187</v>
      </c>
      <c r="C43" s="348">
        <v>2.0979890243453281</v>
      </c>
      <c r="D43" s="348">
        <v>2.8607655623123311</v>
      </c>
      <c r="E43" s="348">
        <v>2.2067566425290916</v>
      </c>
      <c r="F43" s="349">
        <v>2.3514652368909608</v>
      </c>
      <c r="G43" s="246"/>
    </row>
    <row r="44" spans="1:7" s="205" customFormat="1" x14ac:dyDescent="0.25">
      <c r="A44" s="346" t="s">
        <v>107</v>
      </c>
      <c r="B44" s="347">
        <v>1615558</v>
      </c>
      <c r="C44" s="348">
        <v>8.9862665146679905</v>
      </c>
      <c r="D44" s="348">
        <v>4.2682519091115774</v>
      </c>
      <c r="E44" s="348">
        <v>4.3391166427871708</v>
      </c>
      <c r="F44" s="349">
        <v>5.1243595092222005</v>
      </c>
      <c r="G44" s="246"/>
    </row>
    <row r="45" spans="1:7" s="205" customFormat="1" x14ac:dyDescent="0.25">
      <c r="A45" s="350" t="s">
        <v>108</v>
      </c>
      <c r="B45" s="351">
        <v>28125</v>
      </c>
      <c r="C45" s="352">
        <v>6.2825773538871017</v>
      </c>
      <c r="D45" s="352">
        <v>0</v>
      </c>
      <c r="E45" s="352">
        <v>7.911455231288465</v>
      </c>
      <c r="F45" s="353">
        <v>6.9226666666666672</v>
      </c>
      <c r="G45" s="246"/>
    </row>
    <row r="46" spans="1:7" s="205" customFormat="1" ht="15.75" thickBot="1" x14ac:dyDescent="0.3">
      <c r="A46" s="355" t="s">
        <v>13</v>
      </c>
      <c r="B46" s="356">
        <v>3455636</v>
      </c>
      <c r="C46" s="357">
        <v>2.8192661281046214</v>
      </c>
      <c r="D46" s="357">
        <v>3.8351249772897908</v>
      </c>
      <c r="E46" s="357">
        <v>3.8472826389462838</v>
      </c>
      <c r="F46" s="358">
        <v>3.4406112217837759</v>
      </c>
      <c r="G46" s="246"/>
    </row>
    <row r="47" spans="1:7" s="205" customFormat="1" x14ac:dyDescent="0.25">
      <c r="A47" s="453" t="s">
        <v>95</v>
      </c>
      <c r="B47" s="453"/>
      <c r="C47" s="453"/>
      <c r="D47" s="453"/>
      <c r="E47" s="453"/>
      <c r="F47" s="453"/>
    </row>
    <row r="48" spans="1:7" s="205" customFormat="1" x14ac:dyDescent="0.25">
      <c r="A48" s="342" t="s">
        <v>91</v>
      </c>
      <c r="B48" s="343"/>
      <c r="C48" s="344"/>
      <c r="D48" s="344"/>
      <c r="E48" s="344"/>
      <c r="F48" s="345"/>
    </row>
    <row r="49" spans="1:7" s="205" customFormat="1" x14ac:dyDescent="0.25">
      <c r="A49" s="346" t="s">
        <v>62</v>
      </c>
      <c r="B49" s="347">
        <v>1336958</v>
      </c>
      <c r="C49" s="348">
        <v>0.2845686415071586</v>
      </c>
      <c r="D49" s="348">
        <v>0.42654219146110822</v>
      </c>
      <c r="E49" s="348">
        <v>0.24508808276123545</v>
      </c>
      <c r="F49" s="349">
        <v>0.28295578469929494</v>
      </c>
      <c r="G49" s="246"/>
    </row>
    <row r="50" spans="1:7" s="205" customFormat="1" x14ac:dyDescent="0.25">
      <c r="A50" s="346" t="s">
        <v>111</v>
      </c>
      <c r="B50" s="347">
        <v>350693</v>
      </c>
      <c r="C50" s="348">
        <v>5.5902923969258413</v>
      </c>
      <c r="D50" s="348">
        <v>13.346251186333438</v>
      </c>
      <c r="E50" s="348">
        <v>13.822845145548431</v>
      </c>
      <c r="F50" s="349">
        <v>10.018449184899612</v>
      </c>
      <c r="G50" s="246"/>
    </row>
    <row r="51" spans="1:7" s="205" customFormat="1" x14ac:dyDescent="0.25">
      <c r="A51" s="346" t="s">
        <v>64</v>
      </c>
      <c r="B51" s="347">
        <v>126895</v>
      </c>
      <c r="C51" s="348">
        <v>1.9211896405462499</v>
      </c>
      <c r="D51" s="348">
        <v>1.8455690356502124</v>
      </c>
      <c r="E51" s="348">
        <v>12.329420746254414</v>
      </c>
      <c r="F51" s="349">
        <v>2.7471531581228574</v>
      </c>
      <c r="G51" s="246"/>
    </row>
    <row r="52" spans="1:7" s="205" customFormat="1" x14ac:dyDescent="0.25">
      <c r="A52" s="350" t="s">
        <v>65</v>
      </c>
      <c r="B52" s="351">
        <v>21670</v>
      </c>
      <c r="C52" s="352">
        <v>59.04916261480281</v>
      </c>
      <c r="D52" s="352">
        <v>36.917293233082702</v>
      </c>
      <c r="E52" s="352">
        <v>31.638418079096049</v>
      </c>
      <c r="F52" s="353">
        <v>36.645131518227963</v>
      </c>
      <c r="G52" s="246"/>
    </row>
    <row r="53" spans="1:7" s="205" customFormat="1" x14ac:dyDescent="0.25">
      <c r="A53" s="342" t="s">
        <v>96</v>
      </c>
      <c r="B53" s="343"/>
      <c r="C53" s="344"/>
      <c r="D53" s="344"/>
      <c r="E53" s="344"/>
      <c r="F53" s="354"/>
      <c r="G53" s="246"/>
    </row>
    <row r="54" spans="1:7" s="205" customFormat="1" x14ac:dyDescent="0.25">
      <c r="A54" s="346" t="s">
        <v>97</v>
      </c>
      <c r="B54" s="347">
        <v>92215</v>
      </c>
      <c r="C54" s="348">
        <v>7.9563471091850761</v>
      </c>
      <c r="D54" s="348">
        <v>11.282941454947135</v>
      </c>
      <c r="E54" s="348">
        <v>13.353478667530039</v>
      </c>
      <c r="F54" s="349">
        <v>10.853982540801388</v>
      </c>
      <c r="G54" s="246"/>
    </row>
    <row r="55" spans="1:7" s="205" customFormat="1" x14ac:dyDescent="0.25">
      <c r="A55" s="346" t="s">
        <v>98</v>
      </c>
      <c r="B55" s="347">
        <v>151021</v>
      </c>
      <c r="C55" s="348">
        <v>4.8478863274571076</v>
      </c>
      <c r="D55" s="348">
        <v>6.8301817288801567</v>
      </c>
      <c r="E55" s="348">
        <v>10.636153435702852</v>
      </c>
      <c r="F55" s="349">
        <v>7.2148906443474745</v>
      </c>
      <c r="G55" s="246"/>
    </row>
    <row r="56" spans="1:7" s="205" customFormat="1" x14ac:dyDescent="0.25">
      <c r="A56" s="346" t="s">
        <v>99</v>
      </c>
      <c r="B56" s="347">
        <v>372003</v>
      </c>
      <c r="C56" s="348">
        <v>2.1305198468426294</v>
      </c>
      <c r="D56" s="348">
        <v>4.2573924731182791</v>
      </c>
      <c r="E56" s="348">
        <v>4.3460375573335526</v>
      </c>
      <c r="F56" s="349">
        <v>3.3394891976677608</v>
      </c>
      <c r="G56" s="246"/>
    </row>
    <row r="57" spans="1:7" s="205" customFormat="1" x14ac:dyDescent="0.25">
      <c r="A57" s="346" t="s">
        <v>100</v>
      </c>
      <c r="B57" s="347">
        <v>548457</v>
      </c>
      <c r="C57" s="348">
        <v>0.71872423585452994</v>
      </c>
      <c r="D57" s="348">
        <v>2.3341542612433135</v>
      </c>
      <c r="E57" s="348">
        <v>2.3509761310368358</v>
      </c>
      <c r="F57" s="349">
        <v>1.5693117236173484</v>
      </c>
      <c r="G57" s="246"/>
    </row>
    <row r="58" spans="1:7" s="205" customFormat="1" x14ac:dyDescent="0.25">
      <c r="A58" s="346" t="s">
        <v>101</v>
      </c>
      <c r="B58" s="347">
        <v>543076</v>
      </c>
      <c r="C58" s="348">
        <v>0.66142055807638711</v>
      </c>
      <c r="D58" s="348">
        <v>1.172283556072051</v>
      </c>
      <c r="E58" s="348">
        <v>1.6914079353158307</v>
      </c>
      <c r="F58" s="349">
        <v>1.2009368854451312</v>
      </c>
      <c r="G58" s="246"/>
    </row>
    <row r="59" spans="1:7" s="205" customFormat="1" x14ac:dyDescent="0.25">
      <c r="A59" s="350" t="s">
        <v>102</v>
      </c>
      <c r="B59" s="351">
        <v>129444</v>
      </c>
      <c r="C59" s="352">
        <v>1.1686629977338945</v>
      </c>
      <c r="D59" s="352">
        <v>2.1654135338345863</v>
      </c>
      <c r="E59" s="352">
        <v>1.5362367439325983</v>
      </c>
      <c r="F59" s="353">
        <v>1.4577732455733754</v>
      </c>
      <c r="G59" s="246"/>
    </row>
    <row r="60" spans="1:7" s="205" customFormat="1" ht="15.75" x14ac:dyDescent="0.25">
      <c r="A60" s="342" t="s">
        <v>103</v>
      </c>
      <c r="B60" s="338"/>
      <c r="C60" s="339"/>
      <c r="D60" s="339"/>
      <c r="E60" s="339"/>
      <c r="F60" s="340"/>
      <c r="G60" s="246"/>
    </row>
    <row r="61" spans="1:7" s="205" customFormat="1" x14ac:dyDescent="0.25">
      <c r="A61" s="346" t="s">
        <v>104</v>
      </c>
      <c r="B61" s="347">
        <v>61781</v>
      </c>
      <c r="C61" s="348">
        <v>0.50720077005664355</v>
      </c>
      <c r="D61" s="348">
        <v>0.4104669061056952</v>
      </c>
      <c r="E61" s="348">
        <v>2.3580034423407916</v>
      </c>
      <c r="F61" s="349">
        <v>0.6782020362247293</v>
      </c>
      <c r="G61" s="246"/>
    </row>
    <row r="62" spans="1:7" s="205" customFormat="1" x14ac:dyDescent="0.25">
      <c r="A62" s="346" t="s">
        <v>105</v>
      </c>
      <c r="B62" s="347">
        <v>579761</v>
      </c>
      <c r="C62" s="348">
        <v>1.179710986403453</v>
      </c>
      <c r="D62" s="348">
        <v>2.8216547901821061</v>
      </c>
      <c r="E62" s="348">
        <v>1.540598152574123</v>
      </c>
      <c r="F62" s="349">
        <v>1.5044130253673496</v>
      </c>
      <c r="G62" s="246"/>
    </row>
    <row r="63" spans="1:7" s="205" customFormat="1" x14ac:dyDescent="0.25">
      <c r="A63" s="346" t="s">
        <v>106</v>
      </c>
      <c r="B63" s="347">
        <v>334173</v>
      </c>
      <c r="C63" s="348">
        <v>1.2833952318198154</v>
      </c>
      <c r="D63" s="348">
        <v>3.0415741796148539</v>
      </c>
      <c r="E63" s="348">
        <v>2.1510939536549691</v>
      </c>
      <c r="F63" s="349">
        <v>1.7197679046481913</v>
      </c>
      <c r="G63" s="246"/>
    </row>
    <row r="64" spans="1:7" s="205" customFormat="1" x14ac:dyDescent="0.25">
      <c r="A64" s="346" t="s">
        <v>107</v>
      </c>
      <c r="B64" s="347">
        <v>839643</v>
      </c>
      <c r="C64" s="348">
        <v>4.1536925850330002</v>
      </c>
      <c r="D64" s="348">
        <v>4.1684231408237657</v>
      </c>
      <c r="E64" s="348">
        <v>4.0592382190890115</v>
      </c>
      <c r="F64" s="349">
        <v>4.0900716137691857</v>
      </c>
      <c r="G64" s="246"/>
    </row>
    <row r="65" spans="1:10" s="205" customFormat="1" x14ac:dyDescent="0.25">
      <c r="A65" s="350" t="s">
        <v>108</v>
      </c>
      <c r="B65" s="351">
        <v>20858</v>
      </c>
      <c r="C65" s="352">
        <v>4.0933671024710794</v>
      </c>
      <c r="D65" s="352">
        <v>0</v>
      </c>
      <c r="E65" s="352">
        <v>8.2586427656850194</v>
      </c>
      <c r="F65" s="353">
        <v>5.3408764023396298</v>
      </c>
      <c r="G65" s="246"/>
    </row>
    <row r="66" spans="1:10" s="205" customFormat="1" ht="15.75" thickBot="1" x14ac:dyDescent="0.3">
      <c r="A66" s="355" t="s">
        <v>13</v>
      </c>
      <c r="B66" s="356">
        <v>1836216</v>
      </c>
      <c r="C66" s="357">
        <v>1.699516340283757</v>
      </c>
      <c r="D66" s="357">
        <v>3.4650944972775926</v>
      </c>
      <c r="E66" s="357">
        <v>3.6225687137720071</v>
      </c>
      <c r="F66" s="358">
        <v>2.7417253743568297</v>
      </c>
      <c r="G66" s="246"/>
    </row>
    <row r="67" spans="1:10" ht="12" customHeight="1" x14ac:dyDescent="0.25">
      <c r="A67" s="370" t="s">
        <v>204</v>
      </c>
      <c r="B67" s="373"/>
      <c r="C67" s="373"/>
      <c r="D67" s="373"/>
      <c r="E67" s="373"/>
      <c r="F67" s="373"/>
      <c r="G67" s="246"/>
      <c r="H67" s="205"/>
      <c r="I67" s="205"/>
      <c r="J67" s="205"/>
    </row>
    <row r="68" spans="1:10" ht="24" customHeight="1" x14ac:dyDescent="0.25">
      <c r="A68" s="448" t="s">
        <v>145</v>
      </c>
      <c r="B68" s="448"/>
      <c r="C68" s="448"/>
      <c r="D68" s="448"/>
      <c r="E68" s="448"/>
      <c r="F68" s="448"/>
      <c r="G68" s="246"/>
      <c r="H68" s="205"/>
      <c r="I68" s="205"/>
      <c r="J68" s="205"/>
    </row>
    <row r="69" spans="1:10" ht="24" customHeight="1" x14ac:dyDescent="0.25">
      <c r="A69" s="448" t="s">
        <v>173</v>
      </c>
      <c r="B69" s="448"/>
      <c r="C69" s="448"/>
      <c r="D69" s="448"/>
      <c r="E69" s="448"/>
      <c r="F69" s="448"/>
    </row>
    <row r="70" spans="1:10" x14ac:dyDescent="0.25">
      <c r="A70" s="464"/>
      <c r="B70" s="464"/>
      <c r="C70" s="464"/>
      <c r="D70" s="464"/>
      <c r="E70" s="464"/>
      <c r="F70" s="464"/>
      <c r="H70" s="205"/>
    </row>
  </sheetData>
  <mergeCells count="10">
    <mergeCell ref="A70:F70"/>
    <mergeCell ref="A68:F68"/>
    <mergeCell ref="A69:F69"/>
    <mergeCell ref="A1:G1"/>
    <mergeCell ref="A2:A3"/>
    <mergeCell ref="B2:B3"/>
    <mergeCell ref="C2:F2"/>
    <mergeCell ref="A27:F27"/>
    <mergeCell ref="A47:F47"/>
    <mergeCell ref="A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26"/>
  <sheetViews>
    <sheetView showGridLines="0" topLeftCell="A19" zoomScaleNormal="100" workbookViewId="0">
      <selection activeCell="A26" sqref="A26:G26"/>
    </sheetView>
  </sheetViews>
  <sheetFormatPr baseColWidth="10" defaultRowHeight="15" x14ac:dyDescent="0.25"/>
  <sheetData>
    <row r="1" spans="1:8" ht="20.100000000000001" customHeight="1" x14ac:dyDescent="0.25">
      <c r="A1" s="395" t="s">
        <v>223</v>
      </c>
      <c r="B1" s="29"/>
      <c r="C1" s="29"/>
      <c r="D1" s="29"/>
      <c r="E1" s="29"/>
      <c r="F1" s="29"/>
      <c r="G1" s="29"/>
      <c r="H1" s="29"/>
    </row>
    <row r="23" spans="1:10" ht="15.75" thickBot="1" x14ac:dyDescent="0.3"/>
    <row r="24" spans="1:10" ht="12" customHeight="1" x14ac:dyDescent="0.25">
      <c r="A24" s="402" t="s">
        <v>207</v>
      </c>
      <c r="B24" s="402"/>
      <c r="C24" s="402"/>
      <c r="D24" s="402"/>
      <c r="E24" s="402"/>
      <c r="F24" s="402"/>
      <c r="G24" s="402"/>
      <c r="H24" s="402"/>
      <c r="I24" s="402"/>
      <c r="J24" s="402"/>
    </row>
    <row r="25" spans="1:10" ht="24" customHeight="1" x14ac:dyDescent="0.25">
      <c r="A25" s="401" t="s">
        <v>145</v>
      </c>
      <c r="B25" s="401"/>
      <c r="C25" s="401"/>
      <c r="D25" s="401"/>
      <c r="E25" s="401"/>
      <c r="F25" s="401"/>
      <c r="G25" s="401"/>
      <c r="J25" s="205"/>
    </row>
    <row r="26" spans="1:10" ht="12" customHeight="1" x14ac:dyDescent="0.25">
      <c r="A26" s="401" t="s">
        <v>198</v>
      </c>
      <c r="B26" s="401"/>
      <c r="C26" s="401"/>
      <c r="D26" s="401"/>
      <c r="E26" s="401"/>
      <c r="F26" s="401"/>
      <c r="G26" s="401"/>
      <c r="J26" s="205"/>
    </row>
  </sheetData>
  <mergeCells count="3">
    <mergeCell ref="A25:G25"/>
    <mergeCell ref="A26:G26"/>
    <mergeCell ref="A24:J2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2060"/>
  </sheetPr>
  <dimension ref="A1:K26"/>
  <sheetViews>
    <sheetView workbookViewId="0"/>
  </sheetViews>
  <sheetFormatPr baseColWidth="10" defaultRowHeight="15" x14ac:dyDescent="0.25"/>
  <cols>
    <col min="1" max="1" width="34.5703125" bestFit="1" customWidth="1"/>
    <col min="2" max="2" width="13.42578125" bestFit="1" customWidth="1"/>
    <col min="3" max="3" width="12.140625" bestFit="1" customWidth="1"/>
    <col min="4" max="4" width="11.28515625" bestFit="1" customWidth="1"/>
    <col min="7" max="7" width="27" customWidth="1"/>
  </cols>
  <sheetData>
    <row r="1" spans="1:11" s="205" customFormat="1" x14ac:dyDescent="0.25">
      <c r="A1" s="103" t="s">
        <v>221</v>
      </c>
    </row>
    <row r="2" spans="1:11" x14ac:dyDescent="0.25">
      <c r="A2" s="24"/>
      <c r="B2" s="24" t="s">
        <v>10</v>
      </c>
      <c r="C2" s="24" t="s">
        <v>11</v>
      </c>
      <c r="D2" s="24" t="s">
        <v>12</v>
      </c>
      <c r="E2" s="24" t="s">
        <v>13</v>
      </c>
      <c r="G2" s="24"/>
      <c r="H2" s="24" t="s">
        <v>10</v>
      </c>
      <c r="I2" s="24" t="s">
        <v>11</v>
      </c>
      <c r="J2" s="24" t="s">
        <v>12</v>
      </c>
      <c r="K2" s="24" t="s">
        <v>13</v>
      </c>
    </row>
    <row r="3" spans="1:11" x14ac:dyDescent="0.25">
      <c r="A3" s="24" t="s">
        <v>14</v>
      </c>
      <c r="B3" s="25">
        <v>107661</v>
      </c>
      <c r="C3" s="7">
        <v>108184</v>
      </c>
      <c r="D3" s="7">
        <v>20656</v>
      </c>
      <c r="E3" s="7">
        <f>B3+C3+D3</f>
        <v>236501</v>
      </c>
      <c r="G3" s="24" t="s">
        <v>14</v>
      </c>
      <c r="H3" s="25">
        <v>107661</v>
      </c>
      <c r="I3" s="7">
        <v>108184</v>
      </c>
      <c r="J3" s="7">
        <v>20656</v>
      </c>
      <c r="K3" s="7">
        <f>H3+I3+J3</f>
        <v>236501</v>
      </c>
    </row>
    <row r="4" spans="1:11" x14ac:dyDescent="0.25">
      <c r="A4" s="24" t="s">
        <v>15</v>
      </c>
      <c r="B4" s="25">
        <v>117326</v>
      </c>
      <c r="C4" s="7">
        <v>92420</v>
      </c>
      <c r="D4" s="7">
        <v>20656</v>
      </c>
      <c r="E4" s="7">
        <f>B4+C4+D4</f>
        <v>230402</v>
      </c>
      <c r="G4" s="24" t="s">
        <v>15</v>
      </c>
      <c r="H4" s="25">
        <v>117326</v>
      </c>
      <c r="I4" s="7">
        <v>92420</v>
      </c>
      <c r="J4" s="7">
        <v>20656</v>
      </c>
      <c r="K4" s="7">
        <f>H4+I4+J4</f>
        <v>230402</v>
      </c>
    </row>
    <row r="5" spans="1:11" x14ac:dyDescent="0.25">
      <c r="A5" s="24" t="s">
        <v>16</v>
      </c>
      <c r="B5" s="25">
        <v>120329</v>
      </c>
      <c r="C5" s="7">
        <v>28254</v>
      </c>
      <c r="D5" s="7">
        <v>20656</v>
      </c>
      <c r="E5" s="7">
        <f>B5+C5+D5</f>
        <v>169239</v>
      </c>
      <c r="G5" s="24" t="s">
        <v>16</v>
      </c>
      <c r="H5" s="25">
        <v>120329</v>
      </c>
      <c r="I5" s="7">
        <v>28254</v>
      </c>
      <c r="J5" s="7">
        <v>20656</v>
      </c>
      <c r="K5" s="7">
        <f>H5+I5+J5</f>
        <v>169239</v>
      </c>
    </row>
    <row r="6" spans="1:11" x14ac:dyDescent="0.25">
      <c r="A6" s="24" t="s">
        <v>13</v>
      </c>
      <c r="B6" s="7">
        <f>SUM(B3:B5)</f>
        <v>345316</v>
      </c>
      <c r="C6" s="7">
        <f>SUM(C3:C5)/2</f>
        <v>114429</v>
      </c>
      <c r="D6" s="7">
        <f>SUM(D3:D5)/3</f>
        <v>20656</v>
      </c>
      <c r="E6" s="7">
        <f>SUM(B6:D6)</f>
        <v>480401</v>
      </c>
      <c r="G6" s="24" t="s">
        <v>13</v>
      </c>
      <c r="H6" s="7">
        <f>SUM(H3:H5)</f>
        <v>345316</v>
      </c>
      <c r="I6" s="7">
        <f>SUM(I3:I5)</f>
        <v>228858</v>
      </c>
      <c r="J6" s="7">
        <f>SUM(J3:J5)</f>
        <v>61968</v>
      </c>
      <c r="K6" s="7">
        <f>SUM(H6:J6)</f>
        <v>636142</v>
      </c>
    </row>
    <row r="7" spans="1:11" x14ac:dyDescent="0.25">
      <c r="A7" s="6"/>
      <c r="B7" s="6"/>
      <c r="C7" s="6"/>
      <c r="D7" s="6"/>
      <c r="E7" s="6"/>
      <c r="G7" s="6"/>
      <c r="H7" s="6"/>
      <c r="I7" s="6"/>
      <c r="J7" s="6"/>
      <c r="K7" s="6"/>
    </row>
    <row r="8" spans="1:11" x14ac:dyDescent="0.25">
      <c r="A8" s="24"/>
      <c r="B8" s="26" t="s">
        <v>17</v>
      </c>
      <c r="C8" s="26" t="s">
        <v>11</v>
      </c>
      <c r="D8" s="26" t="s">
        <v>12</v>
      </c>
      <c r="E8" s="26" t="s">
        <v>13</v>
      </c>
      <c r="G8" s="24"/>
      <c r="H8" s="26" t="s">
        <v>17</v>
      </c>
      <c r="I8" s="26" t="s">
        <v>11</v>
      </c>
      <c r="J8" s="26" t="s">
        <v>12</v>
      </c>
      <c r="K8" s="26" t="s">
        <v>13</v>
      </c>
    </row>
    <row r="9" spans="1:11" x14ac:dyDescent="0.25">
      <c r="A9" s="24" t="s">
        <v>14</v>
      </c>
      <c r="B9" s="27">
        <f>B3/$E$3*100</f>
        <v>45.52242908063814</v>
      </c>
      <c r="C9" s="27">
        <f>C3/$E$3*100</f>
        <v>45.743569794630886</v>
      </c>
      <c r="D9" s="27">
        <f>D3/$E$3*100</f>
        <v>8.7340011247309732</v>
      </c>
      <c r="E9" s="27">
        <f>B9+C9+D9</f>
        <v>100</v>
      </c>
      <c r="G9" s="24" t="s">
        <v>14</v>
      </c>
      <c r="H9" s="27">
        <f>H3/$K3*100</f>
        <v>45.52242908063814</v>
      </c>
      <c r="I9" s="27">
        <f t="shared" ref="I9:J9" si="0">I3/$K3*100</f>
        <v>45.743569794630886</v>
      </c>
      <c r="J9" s="27">
        <f t="shared" si="0"/>
        <v>8.7340011247309732</v>
      </c>
      <c r="K9" s="27">
        <f>H9+I9+J9</f>
        <v>100</v>
      </c>
    </row>
    <row r="10" spans="1:11" x14ac:dyDescent="0.25">
      <c r="A10" s="24" t="s">
        <v>15</v>
      </c>
      <c r="B10" s="27">
        <f>B4/$E$4*100</f>
        <v>50.922301021692519</v>
      </c>
      <c r="C10" s="27">
        <f>C4/$E$4*100</f>
        <v>40.112499023445977</v>
      </c>
      <c r="D10" s="27">
        <f>D4/$E$4*100</f>
        <v>8.965199954861502</v>
      </c>
      <c r="E10" s="27">
        <f t="shared" ref="E10:E12" si="1">B10+C10+D10</f>
        <v>100</v>
      </c>
      <c r="G10" s="24" t="s">
        <v>15</v>
      </c>
      <c r="H10" s="27">
        <f t="shared" ref="H10:J10" si="2">H4/$K4*100</f>
        <v>50.922301021692519</v>
      </c>
      <c r="I10" s="27">
        <f t="shared" si="2"/>
        <v>40.112499023445977</v>
      </c>
      <c r="J10" s="27">
        <f t="shared" si="2"/>
        <v>8.965199954861502</v>
      </c>
      <c r="K10" s="27">
        <f t="shared" ref="K10:K12" si="3">H10+I10+J10</f>
        <v>100</v>
      </c>
    </row>
    <row r="11" spans="1:11" x14ac:dyDescent="0.25">
      <c r="A11" s="24" t="s">
        <v>16</v>
      </c>
      <c r="B11" s="27">
        <f>B5/$E$5*100</f>
        <v>71.100041952505038</v>
      </c>
      <c r="C11" s="27">
        <f t="shared" ref="C11:D11" si="4">C5/$E$5*100</f>
        <v>16.694733483416943</v>
      </c>
      <c r="D11" s="27">
        <f t="shared" si="4"/>
        <v>12.205224564078019</v>
      </c>
      <c r="E11" s="27">
        <f t="shared" si="1"/>
        <v>100</v>
      </c>
      <c r="G11" s="24" t="s">
        <v>16</v>
      </c>
      <c r="H11" s="27">
        <f t="shared" ref="H11:J11" si="5">H5/$K5*100</f>
        <v>71.100041952505038</v>
      </c>
      <c r="I11" s="27">
        <f t="shared" si="5"/>
        <v>16.694733483416943</v>
      </c>
      <c r="J11" s="27">
        <f t="shared" si="5"/>
        <v>12.205224564078019</v>
      </c>
      <c r="K11" s="27">
        <f t="shared" si="3"/>
        <v>100</v>
      </c>
    </row>
    <row r="12" spans="1:11" x14ac:dyDescent="0.25">
      <c r="A12" s="24" t="s">
        <v>13</v>
      </c>
      <c r="B12" s="27">
        <f>B6/$E$6*100</f>
        <v>71.880782929261173</v>
      </c>
      <c r="C12" s="27">
        <f>C6/$E$6*100</f>
        <v>23.819475812914629</v>
      </c>
      <c r="D12" s="27">
        <f t="shared" ref="D12" si="6">D6/$E$6*100</f>
        <v>4.2997412578241923</v>
      </c>
      <c r="E12" s="27">
        <f t="shared" si="1"/>
        <v>100</v>
      </c>
      <c r="G12" s="24" t="s">
        <v>13</v>
      </c>
      <c r="H12" s="27">
        <f>H6/$K$6*100</f>
        <v>54.282848797909899</v>
      </c>
      <c r="I12" s="27">
        <f t="shared" ref="I12:J12" si="7">I6/$K$6*100</f>
        <v>35.975929902443163</v>
      </c>
      <c r="J12" s="27">
        <f t="shared" si="7"/>
        <v>9.7412212996469343</v>
      </c>
      <c r="K12" s="27">
        <f t="shared" si="3"/>
        <v>100</v>
      </c>
    </row>
    <row r="22" spans="2:5" x14ac:dyDescent="0.25">
      <c r="B22" s="102"/>
      <c r="C22" s="102"/>
      <c r="D22" s="102"/>
      <c r="E22" s="102"/>
    </row>
    <row r="23" spans="2:5" x14ac:dyDescent="0.25">
      <c r="B23" s="102"/>
      <c r="C23" s="102"/>
      <c r="D23" s="102"/>
      <c r="E23" s="102"/>
    </row>
    <row r="24" spans="2:5" x14ac:dyDescent="0.25">
      <c r="B24" s="102"/>
      <c r="C24" s="102"/>
      <c r="D24" s="102"/>
      <c r="E24" s="102"/>
    </row>
    <row r="25" spans="2:5" x14ac:dyDescent="0.25">
      <c r="B25" s="102"/>
      <c r="C25" s="102"/>
      <c r="D25" s="102"/>
      <c r="E25" s="102"/>
    </row>
    <row r="26" spans="2:5" x14ac:dyDescent="0.25">
      <c r="B26" s="102"/>
      <c r="C26" s="102"/>
      <c r="D26" s="102"/>
      <c r="E26" s="10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23"/>
  <sheetViews>
    <sheetView showGridLines="0" zoomScale="96" zoomScaleNormal="96" workbookViewId="0">
      <selection activeCell="F2" sqref="F2"/>
    </sheetView>
  </sheetViews>
  <sheetFormatPr baseColWidth="10" defaultRowHeight="15" x14ac:dyDescent="0.25"/>
  <cols>
    <col min="1" max="1" width="25.28515625" bestFit="1" customWidth="1"/>
    <col min="2" max="2" width="29" bestFit="1" customWidth="1"/>
    <col min="3" max="3" width="10" customWidth="1"/>
    <col min="4" max="4" width="8.85546875" bestFit="1" customWidth="1"/>
    <col min="5" max="5" width="11.28515625" bestFit="1" customWidth="1"/>
    <col min="6" max="6" width="11.42578125" style="297"/>
  </cols>
  <sheetData>
    <row r="1" spans="1:10" ht="28.5" customHeight="1" thickBot="1" x14ac:dyDescent="0.3">
      <c r="A1" s="395" t="s">
        <v>143</v>
      </c>
      <c r="B1" s="367"/>
      <c r="C1" s="367"/>
      <c r="D1" s="367"/>
      <c r="E1" s="367"/>
      <c r="F1" s="368"/>
    </row>
    <row r="2" spans="1:10" ht="33.75" x14ac:dyDescent="0.25">
      <c r="A2" s="33"/>
      <c r="B2" s="51" t="s">
        <v>18</v>
      </c>
      <c r="C2" s="43" t="s">
        <v>19</v>
      </c>
      <c r="D2" s="42" t="s">
        <v>20</v>
      </c>
      <c r="E2" s="35" t="s">
        <v>231</v>
      </c>
      <c r="F2" s="43" t="s">
        <v>258</v>
      </c>
      <c r="G2" s="246"/>
    </row>
    <row r="3" spans="1:10" x14ac:dyDescent="0.25">
      <c r="A3" s="36" t="s">
        <v>21</v>
      </c>
      <c r="B3" s="36"/>
      <c r="C3" s="44">
        <v>4811451</v>
      </c>
      <c r="D3" s="1">
        <f>C3/$C$14*100</f>
        <v>90.921873854370844</v>
      </c>
      <c r="E3" s="45"/>
      <c r="F3" s="1">
        <v>91.878428994480345</v>
      </c>
      <c r="G3" s="268"/>
    </row>
    <row r="4" spans="1:10" x14ac:dyDescent="0.25">
      <c r="A4" s="34" t="s">
        <v>22</v>
      </c>
      <c r="B4" s="34" t="s">
        <v>23</v>
      </c>
      <c r="C4" s="46">
        <v>107661</v>
      </c>
      <c r="D4" s="28">
        <f>C4/$C$14*100</f>
        <v>2.0344673282623926</v>
      </c>
      <c r="E4" s="228">
        <f>C4/$C$13*100</f>
        <v>22.410652767167431</v>
      </c>
      <c r="F4" s="28">
        <v>1.3047871422710633</v>
      </c>
      <c r="G4" s="268"/>
    </row>
    <row r="5" spans="1:10" x14ac:dyDescent="0.25">
      <c r="A5" s="31"/>
      <c r="B5" s="32" t="s">
        <v>24</v>
      </c>
      <c r="C5" s="47">
        <v>120329</v>
      </c>
      <c r="D5" s="2">
        <f t="shared" ref="D5:D14" si="0">C5/$C$14*100</f>
        <v>2.2738542196569367</v>
      </c>
      <c r="E5" s="229">
        <f t="shared" ref="E5:E13" si="1">C5/$C$13*100</f>
        <v>25.047616470407014</v>
      </c>
      <c r="F5" s="2">
        <v>2.2738675401152082</v>
      </c>
      <c r="G5" s="268"/>
    </row>
    <row r="6" spans="1:10" x14ac:dyDescent="0.25">
      <c r="A6" s="31"/>
      <c r="B6" s="32" t="s">
        <v>25</v>
      </c>
      <c r="C6" s="47">
        <v>117326</v>
      </c>
      <c r="D6" s="2">
        <f t="shared" si="0"/>
        <v>2.2171066008648768</v>
      </c>
      <c r="E6" s="229">
        <f t="shared" si="1"/>
        <v>24.422513691686738</v>
      </c>
      <c r="F6" s="2">
        <v>2.2171195888901001</v>
      </c>
      <c r="G6" s="268"/>
    </row>
    <row r="7" spans="1:10" x14ac:dyDescent="0.25">
      <c r="A7" s="37"/>
      <c r="B7" s="38" t="s">
        <v>13</v>
      </c>
      <c r="C7" s="48">
        <f>SUM(C4:C6)</f>
        <v>345316</v>
      </c>
      <c r="D7" s="3">
        <f t="shared" si="0"/>
        <v>6.525428148784207</v>
      </c>
      <c r="E7" s="230">
        <f t="shared" si="1"/>
        <v>71.880782929261173</v>
      </c>
      <c r="F7" s="3">
        <v>5.7957742712763718</v>
      </c>
      <c r="G7" s="268"/>
    </row>
    <row r="8" spans="1:10" x14ac:dyDescent="0.25">
      <c r="A8" s="34" t="s">
        <v>26</v>
      </c>
      <c r="B8" s="34" t="s">
        <v>27</v>
      </c>
      <c r="C8" s="46">
        <v>86175</v>
      </c>
      <c r="D8" s="28">
        <f t="shared" si="0"/>
        <v>1.6284469028990229</v>
      </c>
      <c r="E8" s="228">
        <f t="shared" si="1"/>
        <v>17.938139179560409</v>
      </c>
      <c r="F8" s="28">
        <v>1.5403582245128851</v>
      </c>
      <c r="G8" s="268"/>
    </row>
    <row r="9" spans="1:10" x14ac:dyDescent="0.25">
      <c r="A9" s="31"/>
      <c r="B9" s="32" t="s">
        <v>28</v>
      </c>
      <c r="C9" s="47">
        <v>22009</v>
      </c>
      <c r="D9" s="2">
        <f t="shared" si="0"/>
        <v>0.41590354378769473</v>
      </c>
      <c r="E9" s="229">
        <f t="shared" si="1"/>
        <v>4.5813809713135489</v>
      </c>
      <c r="F9" s="2">
        <v>0.32903607283768671</v>
      </c>
      <c r="G9" s="268"/>
    </row>
    <row r="10" spans="1:10" x14ac:dyDescent="0.25">
      <c r="A10" s="31"/>
      <c r="B10" s="32" t="s">
        <v>29</v>
      </c>
      <c r="C10" s="47">
        <v>6245</v>
      </c>
      <c r="D10" s="2">
        <f t="shared" si="0"/>
        <v>0.11801161483730083</v>
      </c>
      <c r="E10" s="229">
        <f t="shared" si="1"/>
        <v>1.2999556620406703</v>
      </c>
      <c r="F10" s="2">
        <v>0.11801230616077149</v>
      </c>
      <c r="G10" s="268"/>
    </row>
    <row r="11" spans="1:10" x14ac:dyDescent="0.25">
      <c r="A11" s="37"/>
      <c r="B11" s="38" t="s">
        <v>13</v>
      </c>
      <c r="C11" s="48">
        <f>SUM(C8:C10)</f>
        <v>114429</v>
      </c>
      <c r="D11" s="3">
        <f t="shared" si="0"/>
        <v>2.1623620615240187</v>
      </c>
      <c r="E11" s="230">
        <f t="shared" si="1"/>
        <v>23.819475812914629</v>
      </c>
      <c r="F11" s="3">
        <v>1.9874066035113431</v>
      </c>
      <c r="G11" s="268"/>
    </row>
    <row r="12" spans="1:10" ht="15.75" thickBot="1" x14ac:dyDescent="0.3">
      <c r="A12" s="39" t="s">
        <v>30</v>
      </c>
      <c r="B12" s="40" t="s">
        <v>31</v>
      </c>
      <c r="C12" s="49">
        <v>20656</v>
      </c>
      <c r="D12" s="5">
        <f t="shared" si="0"/>
        <v>0.39033593532094246</v>
      </c>
      <c r="E12" s="231">
        <f t="shared" si="1"/>
        <v>4.2997412578241923</v>
      </c>
      <c r="F12" s="5">
        <v>0.33839013073193519</v>
      </c>
      <c r="G12" s="268"/>
    </row>
    <row r="13" spans="1:10" x14ac:dyDescent="0.25">
      <c r="A13" s="41" t="s">
        <v>32</v>
      </c>
      <c r="B13" s="41"/>
      <c r="C13" s="50">
        <f>C7+C11+C12</f>
        <v>480401</v>
      </c>
      <c r="D13" s="30">
        <f t="shared" si="0"/>
        <v>9.0781261456291666</v>
      </c>
      <c r="E13" s="232">
        <f t="shared" si="1"/>
        <v>100</v>
      </c>
      <c r="F13" s="30">
        <v>8.1215710055196499</v>
      </c>
      <c r="G13" s="268"/>
    </row>
    <row r="14" spans="1:10" ht="15.75" thickBot="1" x14ac:dyDescent="0.3">
      <c r="A14" s="403" t="s">
        <v>33</v>
      </c>
      <c r="B14" s="403"/>
      <c r="C14" s="52">
        <v>5291852</v>
      </c>
      <c r="D14" s="4">
        <f t="shared" si="0"/>
        <v>100</v>
      </c>
      <c r="E14" s="233"/>
      <c r="F14" s="4">
        <v>100</v>
      </c>
      <c r="G14" s="268"/>
      <c r="H14" s="205"/>
      <c r="I14" s="205"/>
      <c r="J14" s="205"/>
    </row>
    <row r="15" spans="1:10" ht="12" customHeight="1" x14ac:dyDescent="0.25">
      <c r="A15" s="370" t="s">
        <v>207</v>
      </c>
      <c r="B15" s="369"/>
      <c r="C15" s="369"/>
      <c r="D15" s="369"/>
      <c r="E15" s="369"/>
      <c r="F15" s="369"/>
      <c r="G15" s="268"/>
      <c r="H15" s="205"/>
      <c r="I15" s="205"/>
      <c r="J15" s="205"/>
    </row>
    <row r="16" spans="1:10" ht="24" customHeight="1" x14ac:dyDescent="0.25">
      <c r="A16" s="404" t="s">
        <v>144</v>
      </c>
      <c r="B16" s="404"/>
      <c r="C16" s="404"/>
      <c r="D16" s="404"/>
      <c r="E16" s="404"/>
      <c r="G16" s="268"/>
      <c r="H16" s="205"/>
      <c r="I16" s="205"/>
      <c r="J16" s="205"/>
    </row>
    <row r="17" spans="1:8" ht="36" customHeight="1" x14ac:dyDescent="0.25">
      <c r="A17" s="405" t="s">
        <v>194</v>
      </c>
      <c r="B17" s="405"/>
      <c r="C17" s="405"/>
      <c r="D17" s="405"/>
      <c r="E17" s="405"/>
      <c r="G17" s="102"/>
      <c r="H17" s="205"/>
    </row>
    <row r="18" spans="1:8" x14ac:dyDescent="0.25">
      <c r="F18" s="298"/>
    </row>
    <row r="20" spans="1:8" x14ac:dyDescent="0.25">
      <c r="D20" s="205"/>
      <c r="E20" s="205"/>
    </row>
    <row r="21" spans="1:8" x14ac:dyDescent="0.25">
      <c r="D21" s="205"/>
      <c r="E21" s="205"/>
    </row>
    <row r="22" spans="1:8" x14ac:dyDescent="0.25">
      <c r="D22" s="205"/>
      <c r="E22" s="205"/>
    </row>
    <row r="23" spans="1:8" x14ac:dyDescent="0.25">
      <c r="D23" s="205"/>
      <c r="E23" s="205"/>
    </row>
  </sheetData>
  <mergeCells count="3">
    <mergeCell ref="A14:B14"/>
    <mergeCell ref="A16:E16"/>
    <mergeCell ref="A17: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21"/>
  <sheetViews>
    <sheetView showGridLines="0" topLeftCell="A7" zoomScaleNormal="100" workbookViewId="0">
      <selection activeCell="A21" sqref="A21:K21"/>
    </sheetView>
  </sheetViews>
  <sheetFormatPr baseColWidth="10" defaultRowHeight="15" x14ac:dyDescent="0.25"/>
  <sheetData>
    <row r="1" spans="1:11" x14ac:dyDescent="0.25">
      <c r="A1" s="396" t="s">
        <v>224</v>
      </c>
    </row>
    <row r="12" spans="1:11" x14ac:dyDescent="0.25">
      <c r="K12" t="s">
        <v>147</v>
      </c>
    </row>
    <row r="18" spans="1:13" ht="15.75" thickBot="1" x14ac:dyDescent="0.3"/>
    <row r="19" spans="1:13" ht="12" customHeight="1" x14ac:dyDescent="0.25">
      <c r="A19" s="370" t="s">
        <v>207</v>
      </c>
      <c r="B19" s="365"/>
      <c r="C19" s="365"/>
      <c r="D19" s="365"/>
      <c r="E19" s="365"/>
      <c r="F19" s="365"/>
      <c r="G19" s="365"/>
      <c r="H19" s="365"/>
      <c r="I19" s="365"/>
      <c r="J19" s="365"/>
      <c r="K19" s="365"/>
    </row>
    <row r="20" spans="1:13" ht="12" customHeight="1" x14ac:dyDescent="0.25">
      <c r="A20" s="406" t="s">
        <v>145</v>
      </c>
      <c r="B20" s="406"/>
      <c r="C20" s="406"/>
      <c r="D20" s="406"/>
      <c r="E20" s="406"/>
      <c r="F20" s="406"/>
      <c r="G20" s="406"/>
      <c r="H20" s="406"/>
      <c r="I20" s="406"/>
      <c r="J20" s="406"/>
      <c r="K20" s="406"/>
      <c r="M20" s="205"/>
    </row>
    <row r="21" spans="1:13" ht="12" customHeight="1" x14ac:dyDescent="0.25">
      <c r="A21" s="399" t="s">
        <v>197</v>
      </c>
      <c r="B21" s="399"/>
      <c r="C21" s="399"/>
      <c r="D21" s="399"/>
      <c r="E21" s="399"/>
      <c r="F21" s="399"/>
      <c r="G21" s="399"/>
      <c r="H21" s="399"/>
      <c r="I21" s="399"/>
      <c r="J21" s="399"/>
      <c r="K21" s="399"/>
    </row>
  </sheetData>
  <mergeCells count="2">
    <mergeCell ref="A21:K21"/>
    <mergeCell ref="A20:K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2060"/>
  </sheetPr>
  <dimension ref="A1:N24"/>
  <sheetViews>
    <sheetView zoomScale="70" zoomScaleNormal="70" workbookViewId="0"/>
  </sheetViews>
  <sheetFormatPr baseColWidth="10" defaultRowHeight="15" x14ac:dyDescent="0.25"/>
  <cols>
    <col min="1" max="1" width="6.7109375" customWidth="1"/>
    <col min="3" max="3" width="38" bestFit="1" customWidth="1"/>
    <col min="6" max="6" width="7.7109375" customWidth="1"/>
    <col min="7" max="7" width="37.42578125" customWidth="1"/>
    <col min="8" max="11" width="19.28515625" customWidth="1"/>
  </cols>
  <sheetData>
    <row r="1" spans="1:14" x14ac:dyDescent="0.25">
      <c r="A1" s="392" t="s">
        <v>220</v>
      </c>
      <c r="B1" s="63"/>
      <c r="C1" s="63"/>
      <c r="D1" s="63"/>
      <c r="E1" s="63"/>
    </row>
    <row r="2" spans="1:14" x14ac:dyDescent="0.25">
      <c r="A2" s="64" t="s">
        <v>34</v>
      </c>
      <c r="B2" s="64"/>
      <c r="C2" s="64"/>
      <c r="D2" s="64"/>
      <c r="E2" s="64"/>
    </row>
    <row r="3" spans="1:14" x14ac:dyDescent="0.25">
      <c r="A3" s="64"/>
      <c r="B3" s="62" t="s">
        <v>35</v>
      </c>
      <c r="C3" s="62" t="s">
        <v>36</v>
      </c>
      <c r="D3" s="62" t="s">
        <v>19</v>
      </c>
      <c r="E3" s="62" t="s">
        <v>37</v>
      </c>
      <c r="G3" s="205"/>
      <c r="H3" s="64" t="s">
        <v>34</v>
      </c>
      <c r="I3" s="64" t="s">
        <v>43</v>
      </c>
      <c r="J3" s="64" t="s">
        <v>16</v>
      </c>
      <c r="K3" s="205"/>
    </row>
    <row r="4" spans="1:14" x14ac:dyDescent="0.25">
      <c r="A4" s="64"/>
      <c r="B4" s="61">
        <v>100</v>
      </c>
      <c r="C4" s="62" t="s">
        <v>38</v>
      </c>
      <c r="D4" s="60">
        <v>107661</v>
      </c>
      <c r="E4" s="59">
        <f>D4/$D$8*100</f>
        <v>45.52242908063814</v>
      </c>
      <c r="G4" s="205" t="str">
        <f>C4</f>
        <v>Changement d'employeur seul</v>
      </c>
      <c r="H4" s="102">
        <f>E4</f>
        <v>45.52242908063814</v>
      </c>
      <c r="I4" s="102"/>
      <c r="J4" s="205"/>
      <c r="K4" s="205"/>
      <c r="M4" s="102"/>
      <c r="N4" s="102"/>
    </row>
    <row r="5" spans="1:14" x14ac:dyDescent="0.25">
      <c r="A5" s="64"/>
      <c r="B5" s="61">
        <v>110</v>
      </c>
      <c r="C5" s="62" t="s">
        <v>39</v>
      </c>
      <c r="D5" s="60">
        <v>86175</v>
      </c>
      <c r="E5" s="59">
        <f t="shared" ref="E5:E7" si="0">D5/$D$8*100</f>
        <v>36.437478065631858</v>
      </c>
      <c r="G5" s="205" t="str">
        <f>C12</f>
        <v>Changement de zone d'emploi seul</v>
      </c>
      <c r="H5" s="205"/>
      <c r="I5" s="226">
        <f>E12</f>
        <v>50.922301021692519</v>
      </c>
      <c r="J5" s="205"/>
      <c r="K5" s="205"/>
    </row>
    <row r="6" spans="1:14" x14ac:dyDescent="0.25">
      <c r="A6" s="64"/>
      <c r="B6" s="61">
        <v>101</v>
      </c>
      <c r="C6" s="62" t="s">
        <v>40</v>
      </c>
      <c r="D6" s="60">
        <v>22009</v>
      </c>
      <c r="E6" s="59">
        <f t="shared" si="0"/>
        <v>9.3060917289990321</v>
      </c>
      <c r="G6" s="205" t="str">
        <f>C20</f>
        <v>Changement de statut seul</v>
      </c>
      <c r="H6" s="205"/>
      <c r="I6" s="205"/>
      <c r="J6" s="226">
        <f>E20</f>
        <v>71.100041952505038</v>
      </c>
      <c r="K6" s="205"/>
    </row>
    <row r="7" spans="1:14" x14ac:dyDescent="0.25">
      <c r="A7" s="64"/>
      <c r="B7" s="61">
        <v>111</v>
      </c>
      <c r="C7" s="62" t="s">
        <v>41</v>
      </c>
      <c r="D7" s="60">
        <v>20656</v>
      </c>
      <c r="E7" s="59">
        <f t="shared" si="0"/>
        <v>8.7340011247309732</v>
      </c>
      <c r="G7" s="225" t="str">
        <f>C5</f>
        <v>Changement d'employeur + zone d'emploi</v>
      </c>
      <c r="H7" s="271">
        <f>E5</f>
        <v>36.437478065631858</v>
      </c>
      <c r="I7" s="271">
        <f>E13</f>
        <v>37.402019079695485</v>
      </c>
      <c r="J7" s="226"/>
      <c r="K7" s="205"/>
      <c r="L7" s="225"/>
      <c r="M7" s="225"/>
      <c r="N7" s="225"/>
    </row>
    <row r="8" spans="1:14" x14ac:dyDescent="0.25">
      <c r="A8" s="64"/>
      <c r="B8" s="58"/>
      <c r="C8" s="58" t="s">
        <v>191</v>
      </c>
      <c r="D8" s="57">
        <f>SUM(D4:D7)</f>
        <v>236501</v>
      </c>
      <c r="E8" s="56">
        <f>E4+E5+E6+E7</f>
        <v>100</v>
      </c>
      <c r="G8" s="225" t="str">
        <f>C6</f>
        <v>Changement d'employeur + statut</v>
      </c>
      <c r="H8" s="226">
        <f>E6</f>
        <v>9.3060917289990321</v>
      </c>
      <c r="I8" s="226"/>
      <c r="J8" s="226">
        <f>E21</f>
        <v>13.004685681196415</v>
      </c>
      <c r="K8" s="205"/>
      <c r="L8" s="225"/>
    </row>
    <row r="9" spans="1:14" x14ac:dyDescent="0.25">
      <c r="G9" s="205" t="str">
        <f>C15</f>
        <v>Changement de zone d'emploi + statut</v>
      </c>
      <c r="H9" s="226"/>
      <c r="I9" s="226">
        <f>E15</f>
        <v>2.7104799437504883</v>
      </c>
      <c r="J9" s="226">
        <f>E23</f>
        <v>3.6900478022205285</v>
      </c>
      <c r="K9" s="205"/>
    </row>
    <row r="10" spans="1:14" x14ac:dyDescent="0.25">
      <c r="A10" s="64" t="s">
        <v>43</v>
      </c>
      <c r="B10" s="64"/>
      <c r="C10" s="64"/>
      <c r="D10" s="64"/>
      <c r="E10" s="64"/>
      <c r="G10" s="205" t="str">
        <f>C7</f>
        <v>Changement d'employeur + zone d'emploi + statut</v>
      </c>
      <c r="H10" s="226">
        <f>E7</f>
        <v>8.7340011247309732</v>
      </c>
      <c r="I10" s="226">
        <f>E14</f>
        <v>8.965199954861502</v>
      </c>
      <c r="J10" s="226">
        <f>E22</f>
        <v>12.205224564078019</v>
      </c>
      <c r="K10" s="205"/>
    </row>
    <row r="11" spans="1:14" x14ac:dyDescent="0.25">
      <c r="A11" s="64"/>
      <c r="B11" s="62" t="s">
        <v>35</v>
      </c>
      <c r="C11" s="62" t="s">
        <v>36</v>
      </c>
      <c r="D11" s="62" t="s">
        <v>19</v>
      </c>
      <c r="E11" s="62" t="s">
        <v>37</v>
      </c>
    </row>
    <row r="12" spans="1:14" x14ac:dyDescent="0.25">
      <c r="A12" s="64"/>
      <c r="B12" s="55" t="s">
        <v>44</v>
      </c>
      <c r="C12" s="62" t="s">
        <v>45</v>
      </c>
      <c r="D12" s="60">
        <v>117326</v>
      </c>
      <c r="E12" s="59">
        <f>D12/$D$16*100</f>
        <v>50.922301021692519</v>
      </c>
      <c r="K12" s="225"/>
    </row>
    <row r="13" spans="1:14" x14ac:dyDescent="0.25">
      <c r="A13" s="64"/>
      <c r="B13" s="61">
        <v>110</v>
      </c>
      <c r="C13" s="62" t="s">
        <v>46</v>
      </c>
      <c r="D13" s="60">
        <v>86175</v>
      </c>
      <c r="E13" s="59">
        <f t="shared" ref="E13:E15" si="1">D13/$D$16*100</f>
        <v>37.402019079695485</v>
      </c>
    </row>
    <row r="14" spans="1:14" x14ac:dyDescent="0.25">
      <c r="A14" s="64"/>
      <c r="B14" s="61">
        <v>111</v>
      </c>
      <c r="C14" s="62" t="s">
        <v>47</v>
      </c>
      <c r="D14" s="60">
        <v>20656</v>
      </c>
      <c r="E14" s="59">
        <f t="shared" si="1"/>
        <v>8.965199954861502</v>
      </c>
    </row>
    <row r="15" spans="1:14" x14ac:dyDescent="0.25">
      <c r="A15" s="64"/>
      <c r="B15" s="55" t="s">
        <v>48</v>
      </c>
      <c r="C15" s="62" t="s">
        <v>49</v>
      </c>
      <c r="D15" s="60">
        <v>6245</v>
      </c>
      <c r="E15" s="59">
        <f t="shared" si="1"/>
        <v>2.7104799437504883</v>
      </c>
    </row>
    <row r="16" spans="1:14" x14ac:dyDescent="0.25">
      <c r="A16" s="64"/>
      <c r="B16" s="58"/>
      <c r="C16" s="58" t="s">
        <v>192</v>
      </c>
      <c r="D16" s="57">
        <f>SUM(D12:D15)</f>
        <v>230402</v>
      </c>
      <c r="E16" s="56">
        <f>E12+E13+E14+E15</f>
        <v>99.999999999999986</v>
      </c>
    </row>
    <row r="18" spans="1:13" x14ac:dyDescent="0.25">
      <c r="A18" s="64" t="s">
        <v>16</v>
      </c>
      <c r="B18" s="64"/>
      <c r="C18" s="64"/>
      <c r="D18" s="64"/>
      <c r="E18" s="64"/>
      <c r="K18" s="225"/>
      <c r="L18" s="224"/>
      <c r="M18" s="226"/>
    </row>
    <row r="19" spans="1:13" x14ac:dyDescent="0.25">
      <c r="A19" s="64"/>
      <c r="B19" s="62" t="s">
        <v>35</v>
      </c>
      <c r="C19" s="62" t="s">
        <v>36</v>
      </c>
      <c r="D19" s="62" t="s">
        <v>19</v>
      </c>
      <c r="E19" s="62" t="s">
        <v>37</v>
      </c>
      <c r="K19" s="224"/>
      <c r="L19" s="224"/>
      <c r="M19" s="226"/>
    </row>
    <row r="20" spans="1:13" x14ac:dyDescent="0.25">
      <c r="A20" s="64"/>
      <c r="B20" s="55" t="s">
        <v>50</v>
      </c>
      <c r="C20" s="62" t="s">
        <v>51</v>
      </c>
      <c r="D20" s="60">
        <v>120329</v>
      </c>
      <c r="E20" s="59">
        <f>D20/$D$24*100</f>
        <v>71.100041952505038</v>
      </c>
      <c r="K20" s="224"/>
      <c r="L20" s="224"/>
      <c r="M20" s="226"/>
    </row>
    <row r="21" spans="1:13" x14ac:dyDescent="0.25">
      <c r="A21" s="64"/>
      <c r="B21" s="61">
        <v>101</v>
      </c>
      <c r="C21" s="62" t="s">
        <v>52</v>
      </c>
      <c r="D21" s="60">
        <v>22009</v>
      </c>
      <c r="E21" s="59">
        <f t="shared" ref="E21:E23" si="2">D21/$D$24*100</f>
        <v>13.004685681196415</v>
      </c>
      <c r="K21" s="224"/>
      <c r="L21" s="224"/>
      <c r="M21" s="226"/>
    </row>
    <row r="22" spans="1:13" x14ac:dyDescent="0.25">
      <c r="A22" s="64"/>
      <c r="B22" s="61">
        <v>111</v>
      </c>
      <c r="C22" s="62" t="s">
        <v>53</v>
      </c>
      <c r="D22" s="60">
        <v>20656</v>
      </c>
      <c r="E22" s="59">
        <f t="shared" si="2"/>
        <v>12.205224564078019</v>
      </c>
    </row>
    <row r="23" spans="1:13" x14ac:dyDescent="0.25">
      <c r="A23" s="64"/>
      <c r="B23" s="55" t="s">
        <v>48</v>
      </c>
      <c r="C23" s="62" t="s">
        <v>54</v>
      </c>
      <c r="D23" s="60">
        <v>6245</v>
      </c>
      <c r="E23" s="59">
        <f t="shared" si="2"/>
        <v>3.6900478022205285</v>
      </c>
    </row>
    <row r="24" spans="1:13" x14ac:dyDescent="0.25">
      <c r="A24" s="64"/>
      <c r="B24" s="58"/>
      <c r="C24" s="58" t="s">
        <v>193</v>
      </c>
      <c r="D24" s="57">
        <f>SUM(D20:D23)</f>
        <v>169239</v>
      </c>
      <c r="E24" s="56">
        <f>E20+E21+E22+E23</f>
        <v>100.00000000000001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40"/>
  <sheetViews>
    <sheetView showGridLines="0" topLeftCell="A24" zoomScaleNormal="100" workbookViewId="0">
      <selection activeCell="B33" sqref="B33:T33"/>
    </sheetView>
  </sheetViews>
  <sheetFormatPr baseColWidth="10" defaultRowHeight="15" x14ac:dyDescent="0.25"/>
  <cols>
    <col min="2" max="2" width="12.140625" customWidth="1"/>
    <col min="4" max="4" width="13" customWidth="1"/>
    <col min="5" max="5" width="2.7109375" customWidth="1"/>
    <col min="7" max="7" width="2.85546875" customWidth="1"/>
    <col min="9" max="9" width="3.5703125" customWidth="1"/>
    <col min="10" max="10" width="14" customWidth="1"/>
    <col min="11" max="11" width="3.42578125" customWidth="1"/>
    <col min="13" max="13" width="2.5703125" customWidth="1"/>
    <col min="15" max="15" width="3" customWidth="1"/>
    <col min="16" max="16" width="13.28515625" customWidth="1"/>
    <col min="17" max="17" width="3.42578125" customWidth="1"/>
    <col min="18" max="18" width="12.28515625" customWidth="1"/>
    <col min="19" max="19" width="3.85546875" customWidth="1"/>
  </cols>
  <sheetData>
    <row r="1" spans="1:21" x14ac:dyDescent="0.25">
      <c r="A1" s="397" t="s">
        <v>146</v>
      </c>
      <c r="B1" s="297"/>
      <c r="C1" s="297"/>
      <c r="D1" s="297"/>
      <c r="E1" s="297"/>
      <c r="F1" s="297"/>
      <c r="G1" s="297"/>
      <c r="H1" s="297"/>
      <c r="I1" s="297"/>
      <c r="J1" s="297"/>
      <c r="K1" s="364"/>
      <c r="L1" s="297"/>
      <c r="M1" s="297"/>
      <c r="N1" s="297"/>
    </row>
    <row r="3" spans="1:21" x14ac:dyDescent="0.25">
      <c r="A3" s="71"/>
      <c r="B3" s="71"/>
      <c r="C3" s="71"/>
      <c r="D3" s="418" t="s">
        <v>138</v>
      </c>
      <c r="E3" s="418"/>
      <c r="F3" s="418"/>
      <c r="G3" s="418"/>
      <c r="H3" s="359" t="s">
        <v>184</v>
      </c>
      <c r="I3" s="71"/>
      <c r="J3" s="415" t="s">
        <v>139</v>
      </c>
      <c r="K3" s="415"/>
      <c r="L3" s="415"/>
      <c r="M3" s="415"/>
      <c r="N3" s="360" t="s">
        <v>184</v>
      </c>
      <c r="O3" s="362"/>
      <c r="P3" s="416" t="s">
        <v>140</v>
      </c>
      <c r="Q3" s="416"/>
      <c r="R3" s="416"/>
      <c r="S3" s="416"/>
      <c r="T3" s="361" t="s">
        <v>184</v>
      </c>
      <c r="U3" s="65"/>
    </row>
    <row r="4" spans="1:21" ht="15" customHeight="1" x14ac:dyDescent="0.25">
      <c r="A4" s="71"/>
      <c r="B4" s="71"/>
      <c r="C4" s="71"/>
      <c r="D4" s="420">
        <v>2176202</v>
      </c>
      <c r="E4" s="420"/>
      <c r="F4" s="420"/>
      <c r="G4" s="417">
        <f>F12+H12</f>
        <v>13169</v>
      </c>
      <c r="H4" s="417"/>
      <c r="I4" s="71"/>
      <c r="J4" s="421">
        <v>1944655</v>
      </c>
      <c r="K4" s="421"/>
      <c r="L4" s="421"/>
      <c r="M4" s="417">
        <f>L12+N12</f>
        <v>15396</v>
      </c>
      <c r="N4" s="417"/>
      <c r="O4" s="71"/>
      <c r="P4" s="422">
        <v>1170995</v>
      </c>
      <c r="Q4" s="422"/>
      <c r="R4" s="422"/>
      <c r="S4" s="417">
        <f>R12+T12</f>
        <v>11382</v>
      </c>
      <c r="T4" s="417"/>
      <c r="U4" s="72"/>
    </row>
    <row r="5" spans="1:21" x14ac:dyDescent="0.25">
      <c r="A5" s="71"/>
      <c r="B5" s="71"/>
      <c r="C5" s="71"/>
      <c r="D5" s="420"/>
      <c r="E5" s="420"/>
      <c r="F5" s="420"/>
      <c r="G5" s="417" t="s">
        <v>57</v>
      </c>
      <c r="H5" s="417"/>
      <c r="I5" s="71"/>
      <c r="J5" s="421"/>
      <c r="K5" s="421"/>
      <c r="L5" s="421"/>
      <c r="M5" s="417" t="s">
        <v>57</v>
      </c>
      <c r="N5" s="417"/>
      <c r="O5" s="71"/>
      <c r="P5" s="422"/>
      <c r="Q5" s="422"/>
      <c r="R5" s="422"/>
      <c r="S5" s="417" t="s">
        <v>57</v>
      </c>
      <c r="T5" s="417"/>
      <c r="U5" s="66"/>
    </row>
    <row r="6" spans="1:21" x14ac:dyDescent="0.25">
      <c r="A6" s="71"/>
      <c r="B6" s="71"/>
      <c r="C6" s="71"/>
      <c r="D6" s="71"/>
      <c r="E6" s="71"/>
      <c r="F6" s="71"/>
      <c r="G6" s="71"/>
      <c r="H6" s="71"/>
      <c r="I6" s="71"/>
      <c r="J6" s="71"/>
      <c r="K6" s="71"/>
      <c r="L6" s="71"/>
      <c r="M6" s="71"/>
      <c r="N6" s="71"/>
      <c r="O6" s="71"/>
      <c r="P6" s="71"/>
      <c r="Q6" s="71"/>
      <c r="R6" s="71"/>
      <c r="S6" s="71"/>
      <c r="T6" s="71"/>
      <c r="U6" s="65"/>
    </row>
    <row r="7" spans="1:21" x14ac:dyDescent="0.25">
      <c r="A7" s="71"/>
      <c r="B7" s="71"/>
      <c r="C7" s="71"/>
      <c r="D7" s="71"/>
      <c r="E7" s="71"/>
      <c r="F7" s="71"/>
      <c r="G7" s="71"/>
      <c r="H7" s="71"/>
      <c r="I7" s="71"/>
      <c r="J7" s="71"/>
      <c r="K7" s="71"/>
      <c r="L7" s="71"/>
      <c r="M7" s="71"/>
      <c r="N7" s="71"/>
      <c r="O7" s="71"/>
      <c r="P7" s="71"/>
      <c r="Q7" s="71"/>
      <c r="R7" s="71"/>
      <c r="S7" s="71"/>
      <c r="T7" s="71"/>
      <c r="U7" s="65"/>
    </row>
    <row r="8" spans="1:21" x14ac:dyDescent="0.25">
      <c r="A8" s="71"/>
      <c r="B8" s="427" t="s">
        <v>185</v>
      </c>
      <c r="C8" s="71"/>
      <c r="D8" s="425" t="s">
        <v>132</v>
      </c>
      <c r="E8" s="71"/>
      <c r="F8" s="424" t="s">
        <v>133</v>
      </c>
      <c r="G8" s="71"/>
      <c r="H8" s="423" t="s">
        <v>134</v>
      </c>
      <c r="I8" s="71"/>
      <c r="J8" s="424" t="s">
        <v>135</v>
      </c>
      <c r="K8" s="71"/>
      <c r="L8" s="425" t="s">
        <v>136</v>
      </c>
      <c r="M8" s="71"/>
      <c r="N8" s="423" t="s">
        <v>134</v>
      </c>
      <c r="O8" s="71"/>
      <c r="P8" s="423" t="s">
        <v>137</v>
      </c>
      <c r="Q8" s="71"/>
      <c r="R8" s="424" t="s">
        <v>133</v>
      </c>
      <c r="S8" s="71"/>
      <c r="T8" s="425" t="s">
        <v>136</v>
      </c>
      <c r="U8" s="73"/>
    </row>
    <row r="9" spans="1:21" x14ac:dyDescent="0.25">
      <c r="A9" s="71"/>
      <c r="B9" s="427"/>
      <c r="C9" s="71"/>
      <c r="D9" s="425"/>
      <c r="E9" s="71"/>
      <c r="F9" s="424"/>
      <c r="G9" s="71"/>
      <c r="H9" s="423"/>
      <c r="I9" s="71"/>
      <c r="J9" s="424"/>
      <c r="K9" s="71"/>
      <c r="L9" s="425"/>
      <c r="M9" s="71"/>
      <c r="N9" s="423"/>
      <c r="O9" s="71"/>
      <c r="P9" s="423"/>
      <c r="Q9" s="71"/>
      <c r="R9" s="424"/>
      <c r="S9" s="71"/>
      <c r="T9" s="425"/>
      <c r="U9" s="73"/>
    </row>
    <row r="10" spans="1:21" x14ac:dyDescent="0.25">
      <c r="A10" s="71"/>
      <c r="B10" s="427"/>
      <c r="C10" s="71"/>
      <c r="D10" s="425"/>
      <c r="E10" s="71"/>
      <c r="F10" s="424"/>
      <c r="G10" s="71"/>
      <c r="H10" s="423"/>
      <c r="I10" s="71"/>
      <c r="J10" s="424"/>
      <c r="K10" s="71"/>
      <c r="L10" s="425"/>
      <c r="M10" s="71"/>
      <c r="N10" s="423"/>
      <c r="O10" s="71"/>
      <c r="P10" s="423"/>
      <c r="Q10" s="71"/>
      <c r="R10" s="424"/>
      <c r="S10" s="71"/>
      <c r="T10" s="425"/>
      <c r="U10" s="73"/>
    </row>
    <row r="11" spans="1:21" x14ac:dyDescent="0.25">
      <c r="A11" s="71"/>
      <c r="B11" s="427"/>
      <c r="C11" s="71"/>
      <c r="D11" s="425"/>
      <c r="E11" s="71"/>
      <c r="F11" s="424"/>
      <c r="G11" s="71"/>
      <c r="H11" s="423"/>
      <c r="I11" s="71"/>
      <c r="J11" s="424"/>
      <c r="K11" s="71"/>
      <c r="L11" s="425"/>
      <c r="M11" s="71"/>
      <c r="N11" s="423"/>
      <c r="O11" s="71"/>
      <c r="P11" s="423"/>
      <c r="Q11" s="71"/>
      <c r="R11" s="424"/>
      <c r="S11" s="71"/>
      <c r="T11" s="425"/>
      <c r="U11" s="73"/>
    </row>
    <row r="12" spans="1:21" x14ac:dyDescent="0.25">
      <c r="A12" s="71"/>
      <c r="B12" s="426">
        <f>D4+J4+P4</f>
        <v>5291852</v>
      </c>
      <c r="C12" s="71"/>
      <c r="D12" s="108">
        <v>2163033</v>
      </c>
      <c r="E12" s="71"/>
      <c r="F12" s="74">
        <v>9252</v>
      </c>
      <c r="G12" s="71"/>
      <c r="H12" s="75">
        <v>3917</v>
      </c>
      <c r="I12" s="71"/>
      <c r="J12" s="109">
        <v>1929259</v>
      </c>
      <c r="K12" s="71"/>
      <c r="L12" s="76">
        <v>9575</v>
      </c>
      <c r="M12" s="71"/>
      <c r="N12" s="75">
        <v>5821</v>
      </c>
      <c r="O12" s="71"/>
      <c r="P12" s="110">
        <v>1159613</v>
      </c>
      <c r="Q12" s="71"/>
      <c r="R12" s="74">
        <v>6704</v>
      </c>
      <c r="S12" s="71"/>
      <c r="T12" s="76">
        <v>4678</v>
      </c>
      <c r="U12" s="77"/>
    </row>
    <row r="13" spans="1:21" x14ac:dyDescent="0.25">
      <c r="A13" s="71"/>
      <c r="B13" s="426"/>
      <c r="C13" s="71"/>
      <c r="D13" s="78"/>
      <c r="E13" s="71"/>
      <c r="F13" s="252"/>
      <c r="G13" s="71"/>
      <c r="H13" s="71"/>
      <c r="I13" s="71"/>
      <c r="J13" s="79"/>
      <c r="K13" s="71"/>
      <c r="L13" s="252"/>
      <c r="M13" s="71"/>
      <c r="N13" s="71"/>
      <c r="O13" s="71"/>
      <c r="P13" s="80"/>
      <c r="Q13" s="71"/>
      <c r="R13" s="252"/>
      <c r="S13" s="71"/>
      <c r="T13" s="71"/>
      <c r="U13" s="67"/>
    </row>
    <row r="14" spans="1:21" x14ac:dyDescent="0.25">
      <c r="A14" s="71"/>
      <c r="B14" s="426"/>
      <c r="C14" s="71"/>
      <c r="D14" s="78"/>
      <c r="E14" s="71"/>
      <c r="F14" s="71"/>
      <c r="G14" s="71"/>
      <c r="H14" s="71"/>
      <c r="I14" s="71"/>
      <c r="J14" s="79"/>
      <c r="K14" s="71"/>
      <c r="L14" s="71"/>
      <c r="M14" s="71"/>
      <c r="N14" s="71"/>
      <c r="O14" s="71"/>
      <c r="P14" s="80"/>
      <c r="Q14" s="71"/>
      <c r="R14" s="71"/>
      <c r="S14" s="71"/>
      <c r="T14" s="71"/>
      <c r="U14" s="65"/>
    </row>
    <row r="15" spans="1:21" ht="15" customHeight="1" x14ac:dyDescent="0.25">
      <c r="A15" s="71"/>
      <c r="B15" s="284">
        <f>D15+F15+H15+J15+L15+N15+P15+R15+T15</f>
        <v>230402</v>
      </c>
      <c r="C15" s="71"/>
      <c r="D15" s="293">
        <v>141883</v>
      </c>
      <c r="E15" s="67"/>
      <c r="F15" s="293">
        <v>4157</v>
      </c>
      <c r="G15" s="67"/>
      <c r="H15" s="293">
        <v>1682</v>
      </c>
      <c r="I15" s="67"/>
      <c r="J15" s="293">
        <v>31269</v>
      </c>
      <c r="K15" s="67"/>
      <c r="L15" s="293">
        <v>4749</v>
      </c>
      <c r="M15" s="67"/>
      <c r="N15" s="293">
        <v>2429</v>
      </c>
      <c r="O15" s="67"/>
      <c r="P15" s="293">
        <v>39378</v>
      </c>
      <c r="Q15" s="67"/>
      <c r="R15" s="293">
        <v>1952</v>
      </c>
      <c r="S15" s="67"/>
      <c r="T15" s="293">
        <v>2903</v>
      </c>
      <c r="U15" s="65"/>
    </row>
    <row r="16" spans="1:21" x14ac:dyDescent="0.25">
      <c r="A16" s="71"/>
      <c r="B16" s="285" t="s">
        <v>59</v>
      </c>
      <c r="C16" s="71"/>
      <c r="D16" s="294" t="s">
        <v>59</v>
      </c>
      <c r="E16" s="71"/>
      <c r="F16" s="294" t="s">
        <v>59</v>
      </c>
      <c r="G16" s="71"/>
      <c r="H16" s="294" t="s">
        <v>59</v>
      </c>
      <c r="I16" s="71"/>
      <c r="J16" s="294" t="s">
        <v>59</v>
      </c>
      <c r="K16" s="71"/>
      <c r="L16" s="294" t="s">
        <v>59</v>
      </c>
      <c r="M16" s="71"/>
      <c r="N16" s="294" t="s">
        <v>59</v>
      </c>
      <c r="O16" s="71"/>
      <c r="P16" s="294" t="s">
        <v>59</v>
      </c>
      <c r="Q16" s="71"/>
      <c r="R16" s="294" t="s">
        <v>59</v>
      </c>
      <c r="S16" s="71"/>
      <c r="T16" s="294" t="s">
        <v>59</v>
      </c>
      <c r="U16" s="65"/>
    </row>
    <row r="17" spans="1:21" ht="15" customHeight="1" x14ac:dyDescent="0.25">
      <c r="A17" s="71"/>
      <c r="B17" s="286">
        <f>D17+F17+J17+L17+P17+R17</f>
        <v>236501</v>
      </c>
      <c r="C17" s="71"/>
      <c r="D17" s="408">
        <v>63611</v>
      </c>
      <c r="E17" s="71"/>
      <c r="F17" s="408">
        <v>13169</v>
      </c>
      <c r="G17" s="408"/>
      <c r="H17" s="408"/>
      <c r="I17" s="71"/>
      <c r="J17" s="408">
        <v>82777</v>
      </c>
      <c r="K17" s="71"/>
      <c r="L17" s="408">
        <v>15396</v>
      </c>
      <c r="M17" s="408"/>
      <c r="N17" s="408"/>
      <c r="O17" s="71"/>
      <c r="P17" s="408">
        <v>50166</v>
      </c>
      <c r="Q17" s="71"/>
      <c r="R17" s="408">
        <v>11382</v>
      </c>
      <c r="S17" s="408"/>
      <c r="T17" s="408"/>
      <c r="U17" s="65"/>
    </row>
    <row r="18" spans="1:21" s="205" customFormat="1" x14ac:dyDescent="0.25">
      <c r="A18" s="71"/>
      <c r="B18" s="287" t="s">
        <v>183</v>
      </c>
      <c r="C18" s="71"/>
      <c r="D18" s="408"/>
      <c r="E18" s="71"/>
      <c r="F18" s="408"/>
      <c r="G18" s="408"/>
      <c r="H18" s="408"/>
      <c r="I18" s="71"/>
      <c r="J18" s="408"/>
      <c r="K18" s="71"/>
      <c r="L18" s="408"/>
      <c r="M18" s="408"/>
      <c r="N18" s="408"/>
      <c r="O18" s="71"/>
      <c r="P18" s="408"/>
      <c r="Q18" s="71"/>
      <c r="R18" s="408"/>
      <c r="S18" s="408"/>
      <c r="T18" s="408"/>
    </row>
    <row r="19" spans="1:21" ht="15" customHeight="1" x14ac:dyDescent="0.25">
      <c r="A19" s="71"/>
      <c r="B19" s="288">
        <f>G4+M4+S4</f>
        <v>39947</v>
      </c>
      <c r="C19" s="71"/>
      <c r="D19" s="407" t="s">
        <v>190</v>
      </c>
      <c r="E19" s="71"/>
      <c r="F19" s="407" t="s">
        <v>190</v>
      </c>
      <c r="G19" s="407"/>
      <c r="H19" s="407"/>
      <c r="I19" s="71"/>
      <c r="J19" s="407" t="s">
        <v>190</v>
      </c>
      <c r="K19" s="71"/>
      <c r="L19" s="407" t="s">
        <v>190</v>
      </c>
      <c r="M19" s="407"/>
      <c r="N19" s="407"/>
      <c r="O19" s="71"/>
      <c r="P19" s="407" t="s">
        <v>190</v>
      </c>
      <c r="Q19" s="71"/>
      <c r="R19" s="407" t="s">
        <v>190</v>
      </c>
      <c r="S19" s="407"/>
      <c r="T19" s="407"/>
      <c r="U19" s="65"/>
    </row>
    <row r="20" spans="1:21" x14ac:dyDescent="0.25">
      <c r="A20" s="71"/>
      <c r="B20" s="289" t="s">
        <v>57</v>
      </c>
      <c r="C20" s="71"/>
      <c r="D20" s="407"/>
      <c r="E20" s="71"/>
      <c r="F20" s="407"/>
      <c r="G20" s="407"/>
      <c r="H20" s="407"/>
      <c r="I20" s="71"/>
      <c r="J20" s="407"/>
      <c r="K20" s="71"/>
      <c r="L20" s="407"/>
      <c r="M20" s="407"/>
      <c r="N20" s="407"/>
      <c r="O20" s="71"/>
      <c r="P20" s="407"/>
      <c r="Q20" s="71"/>
      <c r="R20" s="407"/>
      <c r="S20" s="407"/>
      <c r="T20" s="407"/>
      <c r="U20" s="65"/>
    </row>
    <row r="21" spans="1:21" x14ac:dyDescent="0.25">
      <c r="A21" s="71"/>
      <c r="B21" s="71"/>
      <c r="C21" s="71"/>
      <c r="D21" s="71"/>
      <c r="E21" s="71"/>
      <c r="F21" s="71"/>
      <c r="G21" s="71"/>
      <c r="H21" s="71"/>
      <c r="I21" s="71"/>
      <c r="J21" s="71"/>
      <c r="K21" s="71"/>
      <c r="L21" s="71"/>
      <c r="M21" s="71"/>
      <c r="N21" s="71"/>
      <c r="O21" s="71"/>
      <c r="P21" s="71"/>
      <c r="Q21" s="71"/>
      <c r="R21" s="71"/>
      <c r="S21" s="71"/>
      <c r="T21" s="71"/>
      <c r="U21" s="65"/>
    </row>
    <row r="22" spans="1:21" x14ac:dyDescent="0.25">
      <c r="A22" s="71"/>
      <c r="B22" s="71"/>
      <c r="C22" s="71"/>
      <c r="D22" s="409" t="s">
        <v>186</v>
      </c>
      <c r="E22" s="409"/>
      <c r="F22" s="409"/>
      <c r="G22" s="409"/>
      <c r="H22" s="290" t="s">
        <v>184</v>
      </c>
      <c r="I22" s="71"/>
      <c r="J22" s="412" t="s">
        <v>187</v>
      </c>
      <c r="K22" s="412"/>
      <c r="L22" s="412"/>
      <c r="M22" s="412"/>
      <c r="N22" s="291" t="s">
        <v>184</v>
      </c>
      <c r="O22" s="71"/>
      <c r="P22" s="429" t="s">
        <v>189</v>
      </c>
      <c r="Q22" s="429"/>
      <c r="R22" s="429"/>
      <c r="S22" s="429"/>
      <c r="T22" s="292" t="s">
        <v>184</v>
      </c>
      <c r="U22" s="72"/>
    </row>
    <row r="23" spans="1:21" x14ac:dyDescent="0.25">
      <c r="A23" s="71"/>
      <c r="B23" s="71"/>
      <c r="C23" s="71"/>
      <c r="D23" s="420">
        <f>D12+L12+T12</f>
        <v>2177286</v>
      </c>
      <c r="E23" s="420"/>
      <c r="F23" s="420"/>
      <c r="G23" s="410">
        <f>L12+T12</f>
        <v>14253</v>
      </c>
      <c r="H23" s="410"/>
      <c r="I23" s="71"/>
      <c r="J23" s="421">
        <f>F12+J12+R12</f>
        <v>1945215</v>
      </c>
      <c r="K23" s="421"/>
      <c r="L23" s="421"/>
      <c r="M23" s="414">
        <f>F12+R12</f>
        <v>15956</v>
      </c>
      <c r="N23" s="414"/>
      <c r="O23" s="71"/>
      <c r="P23" s="422">
        <f>H12+N12+P12</f>
        <v>1169351</v>
      </c>
      <c r="Q23" s="422"/>
      <c r="R23" s="422"/>
      <c r="S23" s="431">
        <f>H12+N12</f>
        <v>9738</v>
      </c>
      <c r="T23" s="431"/>
      <c r="U23" s="66"/>
    </row>
    <row r="24" spans="1:21" s="205" customFormat="1" x14ac:dyDescent="0.25">
      <c r="A24" s="71"/>
      <c r="B24" s="71"/>
      <c r="C24" s="71"/>
      <c r="D24" s="420"/>
      <c r="E24" s="420"/>
      <c r="F24" s="420"/>
      <c r="G24" s="411" t="s">
        <v>205</v>
      </c>
      <c r="H24" s="411"/>
      <c r="I24" s="71"/>
      <c r="J24" s="421"/>
      <c r="K24" s="421"/>
      <c r="L24" s="421"/>
      <c r="M24" s="413" t="s">
        <v>188</v>
      </c>
      <c r="N24" s="413"/>
      <c r="O24" s="71"/>
      <c r="P24" s="422"/>
      <c r="Q24" s="422"/>
      <c r="R24" s="422"/>
      <c r="S24" s="430" t="s">
        <v>188</v>
      </c>
      <c r="T24" s="430"/>
      <c r="U24" s="66"/>
    </row>
    <row r="25" spans="1:21" x14ac:dyDescent="0.25">
      <c r="A25" s="71"/>
      <c r="B25" s="71"/>
      <c r="C25" s="71"/>
      <c r="D25" s="420"/>
      <c r="E25" s="420"/>
      <c r="F25" s="420"/>
      <c r="G25" s="411"/>
      <c r="H25" s="411"/>
      <c r="I25" s="71"/>
      <c r="J25" s="421"/>
      <c r="K25" s="421"/>
      <c r="L25" s="421"/>
      <c r="M25" s="413"/>
      <c r="N25" s="413"/>
      <c r="O25" s="71"/>
      <c r="P25" s="422"/>
      <c r="Q25" s="422"/>
      <c r="R25" s="422"/>
      <c r="S25" s="430"/>
      <c r="T25" s="430"/>
      <c r="U25" s="65"/>
    </row>
    <row r="26" spans="1:21" x14ac:dyDescent="0.25">
      <c r="A26" s="71"/>
      <c r="B26" s="71"/>
      <c r="C26" s="71"/>
      <c r="D26" s="252"/>
      <c r="E26" s="71"/>
      <c r="F26" s="71"/>
      <c r="G26" s="71"/>
      <c r="H26" s="71"/>
      <c r="I26" s="71"/>
      <c r="J26" s="71"/>
      <c r="K26" s="71"/>
      <c r="L26" s="71"/>
      <c r="M26" s="71"/>
      <c r="N26" s="71"/>
      <c r="O26" s="71"/>
      <c r="P26" s="71"/>
      <c r="Q26" s="71"/>
      <c r="R26" s="71"/>
      <c r="S26" s="71"/>
      <c r="T26" s="71"/>
      <c r="U26" s="65"/>
    </row>
    <row r="27" spans="1:21" x14ac:dyDescent="0.25">
      <c r="A27" s="71"/>
      <c r="B27" s="252"/>
      <c r="C27" s="71"/>
      <c r="D27" s="71"/>
      <c r="E27" s="71"/>
      <c r="F27" s="71"/>
      <c r="G27" s="71"/>
      <c r="H27" s="71"/>
      <c r="I27" s="71"/>
      <c r="J27" s="71"/>
      <c r="K27" s="71"/>
      <c r="L27" s="71"/>
      <c r="M27" s="71"/>
      <c r="N27" s="71"/>
      <c r="O27" s="71"/>
      <c r="P27" s="71"/>
      <c r="Q27" s="71"/>
      <c r="R27" s="71"/>
      <c r="S27" s="71"/>
      <c r="T27" s="71"/>
      <c r="U27" s="65"/>
    </row>
    <row r="28" spans="1:21" ht="14.25" customHeight="1" x14ac:dyDescent="0.25">
      <c r="A28" s="71"/>
      <c r="B28" s="71"/>
      <c r="C28" s="71"/>
      <c r="D28" s="68" t="s">
        <v>55</v>
      </c>
      <c r="E28" s="69" t="s">
        <v>56</v>
      </c>
      <c r="F28" s="69"/>
      <c r="G28" s="69"/>
      <c r="H28" s="69"/>
      <c r="I28" s="69"/>
      <c r="J28" s="69"/>
      <c r="K28" s="69"/>
      <c r="L28" s="69"/>
      <c r="M28" s="69"/>
      <c r="N28" s="69"/>
      <c r="O28" s="69"/>
      <c r="P28" s="69"/>
      <c r="Q28" s="69"/>
      <c r="R28" s="69"/>
      <c r="S28" s="69"/>
      <c r="T28" s="69"/>
      <c r="U28" s="70"/>
    </row>
    <row r="29" spans="1:21" x14ac:dyDescent="0.25">
      <c r="A29" s="71"/>
      <c r="B29" s="71"/>
      <c r="C29" s="71"/>
      <c r="D29" s="68" t="s">
        <v>57</v>
      </c>
      <c r="E29" s="69" t="s">
        <v>58</v>
      </c>
      <c r="F29" s="69"/>
      <c r="G29" s="69"/>
      <c r="H29" s="69"/>
      <c r="I29" s="69"/>
      <c r="J29" s="69"/>
      <c r="K29" s="69"/>
      <c r="L29" s="69"/>
      <c r="M29" s="69"/>
      <c r="N29" s="69"/>
      <c r="O29" s="69"/>
      <c r="P29" s="69"/>
      <c r="Q29" s="69"/>
      <c r="R29" s="69"/>
      <c r="S29" s="69"/>
      <c r="T29" s="69"/>
      <c r="U29" s="70"/>
    </row>
    <row r="30" spans="1:21" x14ac:dyDescent="0.25">
      <c r="A30" s="71"/>
      <c r="B30" s="71"/>
      <c r="C30" s="71"/>
      <c r="D30" s="68" t="s">
        <v>59</v>
      </c>
      <c r="E30" s="69" t="s">
        <v>60</v>
      </c>
      <c r="F30" s="69"/>
      <c r="G30" s="69"/>
      <c r="H30" s="69"/>
      <c r="I30" s="69"/>
      <c r="J30" s="69"/>
      <c r="K30" s="69"/>
      <c r="L30" s="69"/>
      <c r="M30" s="69"/>
      <c r="N30" s="69"/>
      <c r="O30" s="69"/>
      <c r="P30" s="69"/>
      <c r="Q30" s="69"/>
      <c r="R30" s="69"/>
      <c r="S30" s="69"/>
      <c r="T30" s="69"/>
      <c r="U30" s="70"/>
    </row>
    <row r="31" spans="1:21" x14ac:dyDescent="0.25">
      <c r="A31" s="71"/>
      <c r="B31" s="71"/>
      <c r="C31" s="71"/>
      <c r="D31" s="71"/>
      <c r="E31" s="71"/>
      <c r="F31" s="71"/>
      <c r="G31" s="71"/>
      <c r="H31" s="71"/>
      <c r="I31" s="71"/>
      <c r="J31" s="71"/>
      <c r="K31" s="71"/>
      <c r="L31" s="71"/>
      <c r="M31" s="71"/>
      <c r="N31" s="71"/>
      <c r="O31" s="71"/>
      <c r="P31" s="71"/>
      <c r="Q31" s="71"/>
      <c r="R31" s="71"/>
      <c r="S31" s="71"/>
      <c r="T31" s="71"/>
      <c r="U31" s="65"/>
    </row>
    <row r="32" spans="1:21" x14ac:dyDescent="0.25">
      <c r="A32" s="65"/>
      <c r="B32" s="419" t="s">
        <v>199</v>
      </c>
      <c r="C32" s="419"/>
      <c r="D32" s="419"/>
      <c r="E32" s="419"/>
      <c r="F32" s="419"/>
      <c r="G32" s="419"/>
      <c r="H32" s="419"/>
      <c r="I32" s="419"/>
      <c r="J32" s="419"/>
      <c r="K32" s="419"/>
      <c r="L32" s="419"/>
      <c r="M32" s="419"/>
      <c r="N32" s="419"/>
      <c r="O32" s="419"/>
      <c r="P32" s="419"/>
      <c r="Q32" s="419"/>
      <c r="R32" s="419"/>
      <c r="S32" s="419"/>
      <c r="T32" s="419"/>
      <c r="U32" s="65"/>
    </row>
    <row r="33" spans="2:20" s="205" customFormat="1" x14ac:dyDescent="0.25">
      <c r="B33" s="428" t="s">
        <v>145</v>
      </c>
      <c r="C33" s="428"/>
      <c r="D33" s="428"/>
      <c r="E33" s="428"/>
      <c r="F33" s="428"/>
      <c r="G33" s="428"/>
      <c r="H33" s="428"/>
      <c r="I33" s="428"/>
      <c r="J33" s="428"/>
      <c r="K33" s="428"/>
      <c r="L33" s="428"/>
      <c r="M33" s="428"/>
      <c r="N33" s="428"/>
      <c r="O33" s="428"/>
      <c r="P33" s="428"/>
      <c r="Q33" s="428"/>
      <c r="R33" s="428"/>
      <c r="S33" s="428"/>
      <c r="T33" s="428"/>
    </row>
    <row r="40" spans="2:20" x14ac:dyDescent="0.25">
      <c r="H40" s="102"/>
    </row>
  </sheetData>
  <mergeCells count="49">
    <mergeCell ref="B33:T33"/>
    <mergeCell ref="D4:F5"/>
    <mergeCell ref="J4:L5"/>
    <mergeCell ref="P4:R5"/>
    <mergeCell ref="J8:J11"/>
    <mergeCell ref="L8:L11"/>
    <mergeCell ref="P22:S22"/>
    <mergeCell ref="S24:T25"/>
    <mergeCell ref="S23:T23"/>
    <mergeCell ref="D17:D18"/>
    <mergeCell ref="D19:D20"/>
    <mergeCell ref="J17:J18"/>
    <mergeCell ref="J19:J20"/>
    <mergeCell ref="P17:P18"/>
    <mergeCell ref="P19:P20"/>
    <mergeCell ref="F17:H18"/>
    <mergeCell ref="D3:G3"/>
    <mergeCell ref="G5:H5"/>
    <mergeCell ref="G4:H4"/>
    <mergeCell ref="B32:T32"/>
    <mergeCell ref="D23:F25"/>
    <mergeCell ref="J23:L25"/>
    <mergeCell ref="P23:R25"/>
    <mergeCell ref="N8:N11"/>
    <mergeCell ref="P8:P11"/>
    <mergeCell ref="R8:R11"/>
    <mergeCell ref="T8:T11"/>
    <mergeCell ref="B12:B14"/>
    <mergeCell ref="B8:B11"/>
    <mergeCell ref="D8:D11"/>
    <mergeCell ref="F8:F11"/>
    <mergeCell ref="H8:H11"/>
    <mergeCell ref="J3:M3"/>
    <mergeCell ref="P3:S3"/>
    <mergeCell ref="M5:N5"/>
    <mergeCell ref="M4:N4"/>
    <mergeCell ref="S5:T5"/>
    <mergeCell ref="S4:T4"/>
    <mergeCell ref="D22:G22"/>
    <mergeCell ref="G23:H23"/>
    <mergeCell ref="G24:H25"/>
    <mergeCell ref="J22:M22"/>
    <mergeCell ref="M24:N25"/>
    <mergeCell ref="M23:N23"/>
    <mergeCell ref="F19:H20"/>
    <mergeCell ref="L17:N18"/>
    <mergeCell ref="L19:N20"/>
    <mergeCell ref="R17:T18"/>
    <mergeCell ref="R19:T2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H11"/>
  <sheetViews>
    <sheetView showGridLines="0" zoomScaleNormal="100" workbookViewId="0">
      <selection activeCell="A11" sqref="A11:H11"/>
    </sheetView>
  </sheetViews>
  <sheetFormatPr baseColWidth="10" defaultColWidth="11.42578125" defaultRowHeight="11.25" x14ac:dyDescent="0.2"/>
  <cols>
    <col min="1" max="1" width="34.28515625" style="251" bestFit="1" customWidth="1"/>
    <col min="2" max="2" width="21" style="251" bestFit="1" customWidth="1"/>
    <col min="3" max="3" width="7.42578125" style="251" bestFit="1" customWidth="1"/>
    <col min="4" max="4" width="9.5703125" style="251" bestFit="1" customWidth="1"/>
    <col min="5" max="5" width="7.42578125" style="251" bestFit="1" customWidth="1"/>
    <col min="6" max="6" width="9.5703125" style="251" bestFit="1" customWidth="1"/>
    <col min="7" max="7" width="7.42578125" style="251" bestFit="1" customWidth="1"/>
    <col min="8" max="8" width="9.5703125" style="251" bestFit="1" customWidth="1"/>
    <col min="9" max="16384" width="11.42578125" style="251"/>
  </cols>
  <sheetData>
    <row r="1" spans="1:8" ht="28.5" customHeight="1" thickBot="1" x14ac:dyDescent="0.25">
      <c r="A1" s="435" t="s">
        <v>148</v>
      </c>
      <c r="B1" s="435"/>
      <c r="C1" s="435"/>
      <c r="D1" s="435"/>
      <c r="E1" s="435"/>
      <c r="F1" s="435"/>
      <c r="G1" s="435"/>
      <c r="H1" s="435"/>
    </row>
    <row r="2" spans="1:8" ht="36.75" customHeight="1" x14ac:dyDescent="0.2">
      <c r="A2" s="484" t="s">
        <v>227</v>
      </c>
      <c r="B2" s="442" t="s">
        <v>149</v>
      </c>
      <c r="C2" s="444" t="s">
        <v>61</v>
      </c>
      <c r="D2" s="451"/>
      <c r="E2" s="444" t="s">
        <v>228</v>
      </c>
      <c r="F2" s="451"/>
      <c r="G2" s="458" t="s">
        <v>230</v>
      </c>
      <c r="H2" s="458"/>
    </row>
    <row r="3" spans="1:8" ht="22.5" x14ac:dyDescent="0.2">
      <c r="A3" s="485"/>
      <c r="B3" s="443"/>
      <c r="C3" s="95" t="s">
        <v>19</v>
      </c>
      <c r="D3" s="393" t="s">
        <v>229</v>
      </c>
      <c r="E3" s="95" t="s">
        <v>19</v>
      </c>
      <c r="F3" s="393" t="s">
        <v>229</v>
      </c>
      <c r="G3" s="85" t="s">
        <v>19</v>
      </c>
      <c r="H3" s="85" t="s">
        <v>229</v>
      </c>
    </row>
    <row r="4" spans="1:8" x14ac:dyDescent="0.2">
      <c r="A4" s="206" t="s">
        <v>62</v>
      </c>
      <c r="B4" s="486">
        <v>3767547</v>
      </c>
      <c r="C4" s="486">
        <v>86900</v>
      </c>
      <c r="D4" s="487">
        <f>C4/$B4*100</f>
        <v>2.3065405687042526</v>
      </c>
      <c r="E4" s="486">
        <v>125859</v>
      </c>
      <c r="F4" s="487">
        <f>E4/B4*100</f>
        <v>3.3406086241259896</v>
      </c>
      <c r="G4" s="486">
        <v>11739</v>
      </c>
      <c r="H4" s="488">
        <f>G4/$B4*100</f>
        <v>0.3115820452936619</v>
      </c>
    </row>
    <row r="5" spans="1:8" x14ac:dyDescent="0.2">
      <c r="A5" s="206" t="s">
        <v>63</v>
      </c>
      <c r="B5" s="486">
        <v>1094193</v>
      </c>
      <c r="C5" s="486">
        <v>108286</v>
      </c>
      <c r="D5" s="487">
        <f>C5/$B5*100</f>
        <v>9.896425950449327</v>
      </c>
      <c r="E5" s="486">
        <v>67247</v>
      </c>
      <c r="F5" s="487">
        <f>E5/B5*100</f>
        <v>6.1458079150570324</v>
      </c>
      <c r="G5" s="486">
        <v>111932</v>
      </c>
      <c r="H5" s="488">
        <f>G5/$B5*100</f>
        <v>10.2296395608453</v>
      </c>
    </row>
    <row r="6" spans="1:8" x14ac:dyDescent="0.2">
      <c r="A6" s="206" t="s">
        <v>64</v>
      </c>
      <c r="B6" s="486">
        <v>354930</v>
      </c>
      <c r="C6" s="486">
        <v>25807</v>
      </c>
      <c r="D6" s="487">
        <f>C6/$B6*100</f>
        <v>7.271011185304145</v>
      </c>
      <c r="E6" s="486">
        <v>30375</v>
      </c>
      <c r="F6" s="487">
        <f>E6/B6*100</f>
        <v>8.5580255261600868</v>
      </c>
      <c r="G6" s="486">
        <v>8862</v>
      </c>
      <c r="H6" s="488">
        <f>G6/$B6*100</f>
        <v>2.496830360916237</v>
      </c>
    </row>
    <row r="7" spans="1:8" x14ac:dyDescent="0.2">
      <c r="A7" s="207" t="s">
        <v>65</v>
      </c>
      <c r="B7" s="489">
        <v>75182</v>
      </c>
      <c r="C7" s="489">
        <v>15508</v>
      </c>
      <c r="D7" s="490">
        <f>C7/$B7*100</f>
        <v>20.627277805857787</v>
      </c>
      <c r="E7" s="489">
        <v>6921</v>
      </c>
      <c r="F7" s="490">
        <f>E7/B7*100</f>
        <v>9.2056609294778013</v>
      </c>
      <c r="G7" s="489">
        <v>36706</v>
      </c>
      <c r="H7" s="491">
        <f t="shared" ref="H7:H8" si="0">G7/$B7*100</f>
        <v>48.822856534808864</v>
      </c>
    </row>
    <row r="8" spans="1:8" ht="12" thickBot="1" x14ac:dyDescent="0.25">
      <c r="A8" s="492" t="s">
        <v>13</v>
      </c>
      <c r="B8" s="493">
        <v>5291852</v>
      </c>
      <c r="C8" s="493">
        <v>236501</v>
      </c>
      <c r="D8" s="494">
        <f t="shared" ref="D8" si="1">C8/$B8*100</f>
        <v>4.4691537102700529</v>
      </c>
      <c r="E8" s="493">
        <v>230402</v>
      </c>
      <c r="F8" s="494">
        <f>E8/B8*100</f>
        <v>4.3539010539221428</v>
      </c>
      <c r="G8" s="493">
        <v>169239</v>
      </c>
      <c r="H8" s="495">
        <f t="shared" si="0"/>
        <v>3.1981053136028748</v>
      </c>
    </row>
    <row r="9" spans="1:8" ht="12" customHeight="1" x14ac:dyDescent="0.2">
      <c r="A9" s="433" t="s">
        <v>207</v>
      </c>
      <c r="B9" s="433"/>
      <c r="C9" s="433"/>
      <c r="D9" s="433"/>
      <c r="E9" s="433"/>
      <c r="F9" s="433"/>
      <c r="G9" s="433"/>
      <c r="H9" s="433"/>
    </row>
    <row r="10" spans="1:8" ht="12" customHeight="1" x14ac:dyDescent="0.2">
      <c r="A10" s="432" t="s">
        <v>145</v>
      </c>
      <c r="B10" s="432"/>
      <c r="C10" s="432"/>
      <c r="D10" s="432"/>
      <c r="E10" s="432"/>
      <c r="F10" s="432"/>
      <c r="G10" s="432"/>
      <c r="H10" s="432"/>
    </row>
    <row r="11" spans="1:8" ht="24" customHeight="1" x14ac:dyDescent="0.2">
      <c r="A11" s="434" t="s">
        <v>195</v>
      </c>
      <c r="B11" s="434"/>
      <c r="C11" s="434"/>
      <c r="D11" s="434"/>
      <c r="E11" s="434"/>
      <c r="F11" s="434"/>
      <c r="G11" s="434"/>
      <c r="H11" s="434"/>
    </row>
  </sheetData>
  <mergeCells count="9">
    <mergeCell ref="A10:H10"/>
    <mergeCell ref="A9:H9"/>
    <mergeCell ref="A11:H11"/>
    <mergeCell ref="A1:H1"/>
    <mergeCell ref="A2:A3"/>
    <mergeCell ref="B2:B3"/>
    <mergeCell ref="C2:D2"/>
    <mergeCell ref="E2:F2"/>
    <mergeCell ref="G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SOMMAIRE</vt:lpstr>
      <vt:lpstr>FT 4.6-1</vt:lpstr>
      <vt:lpstr>FT 4.6-2</vt:lpstr>
      <vt:lpstr>source FT 4.6-2</vt:lpstr>
      <vt:lpstr>FT 4.6-3</vt:lpstr>
      <vt:lpstr>FT 4.6-4</vt:lpstr>
      <vt:lpstr>source FT 4.6-4</vt:lpstr>
      <vt:lpstr>FT 4.6-5</vt:lpstr>
      <vt:lpstr>FT 4.6-6</vt:lpstr>
      <vt:lpstr>FT 4.6-7</vt:lpstr>
      <vt:lpstr>source FT 4.6-7</vt:lpstr>
      <vt:lpstr>FT 4.6-8</vt:lpstr>
      <vt:lpstr>FT 4.6-9</vt:lpstr>
      <vt:lpstr>FT 4.6-10</vt:lpstr>
      <vt:lpstr>FT 4.6-11</vt:lpstr>
      <vt:lpstr>FT 4.6-12</vt:lpstr>
      <vt:lpstr>FT 4.6-13</vt:lpstr>
      <vt:lpstr>FT 4.6-14</vt:lpstr>
      <vt:lpstr>FT 4.6-15</vt:lpstr>
      <vt:lpstr>FT 4.6-16</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ROSOVSKY Maguelonne</cp:lastModifiedBy>
  <dcterms:created xsi:type="dcterms:W3CDTF">2017-04-20T15:13:22Z</dcterms:created>
  <dcterms:modified xsi:type="dcterms:W3CDTF">2021-09-10T08:43:59Z</dcterms:modified>
</cp:coreProperties>
</file>