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135" activeTab="9"/>
  </bookViews>
  <sheets>
    <sheet name="Figure 1" sheetId="1" r:id="rId1"/>
    <sheet name="Figure 2" sheetId="3" r:id="rId2"/>
    <sheet name="Figure 3" sheetId="2" r:id="rId3"/>
    <sheet name="Figure 4" sheetId="4" r:id="rId4"/>
    <sheet name="Figure 5" sheetId="6" r:id="rId5"/>
    <sheet name="Figure 6" sheetId="5" r:id="rId6"/>
    <sheet name="Figure 7" sheetId="10" r:id="rId7"/>
    <sheet name="Figure 8" sheetId="11" r:id="rId8"/>
    <sheet name="Figure E1" sheetId="8" r:id="rId9"/>
    <sheet name="Figure E2" sheetId="9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6" l="1"/>
  <c r="F11" i="6"/>
  <c r="E11" i="6"/>
  <c r="D11" i="6"/>
  <c r="V14" i="1"/>
  <c r="J14" i="1"/>
  <c r="V13" i="1"/>
  <c r="J13" i="1"/>
  <c r="V12" i="1"/>
  <c r="J12" i="1"/>
  <c r="V11" i="1"/>
  <c r="J11" i="1"/>
  <c r="V10" i="1"/>
  <c r="J10" i="1"/>
  <c r="V9" i="1"/>
  <c r="J9" i="1"/>
  <c r="V8" i="1"/>
  <c r="J8" i="1"/>
  <c r="V7" i="1"/>
  <c r="J7" i="1"/>
</calcChain>
</file>

<file path=xl/sharedStrings.xml><?xml version="1.0" encoding="utf-8"?>
<sst xmlns="http://schemas.openxmlformats.org/spreadsheetml/2006/main" count="232" uniqueCount="132">
  <si>
    <t>Fonction publique</t>
  </si>
  <si>
    <t>Secteur marchand et associatif</t>
  </si>
  <si>
    <t>Ensemble</t>
  </si>
  <si>
    <t>FPT</t>
  </si>
  <si>
    <t>FPH</t>
  </si>
  <si>
    <t>Agriculture</t>
  </si>
  <si>
    <t>Industrie</t>
  </si>
  <si>
    <t>Construction</t>
  </si>
  <si>
    <t>Commerce et transports</t>
  </si>
  <si>
    <t>Autres services</t>
  </si>
  <si>
    <t>Ensemble privé</t>
  </si>
  <si>
    <t>Nécessité de travailler en urgence</t>
  </si>
  <si>
    <t>Sentiment de ne pas pouvoir faire un travail de qualité</t>
  </si>
  <si>
    <t>Charge de travail trop importante</t>
  </si>
  <si>
    <t>Tensions avec le public</t>
  </si>
  <si>
    <t>Tensions avec la hiérarchie</t>
  </si>
  <si>
    <t>Tensions entre collègues</t>
  </si>
  <si>
    <t>Horaires imprévisibles</t>
  </si>
  <si>
    <t>Crainte du chômage</t>
  </si>
  <si>
    <t>Ensemble FP</t>
  </si>
  <si>
    <t>Nombre de risques déclarés par l'employeur</t>
  </si>
  <si>
    <t>Aucun risque</t>
  </si>
  <si>
    <t>1 à 2 risques</t>
  </si>
  <si>
    <t>De 3 à 4</t>
  </si>
  <si>
    <t xml:space="preserve"> 5 risques et plus</t>
  </si>
  <si>
    <t>Source du graphique :</t>
  </si>
  <si>
    <t xml:space="preserve">Source : Enquête Conditions de travail - Risques psychosociaux (2016), volet employeur, Dares, DGAFP, Drees et Insee. </t>
  </si>
  <si>
    <t>Activité du CHSCT (au cours des 12 derniers mois)</t>
  </si>
  <si>
    <t>Oui</t>
  </si>
  <si>
    <t>Non</t>
  </si>
  <si>
    <t>L’établissement n’est pas couvert par un CHSCT</t>
  </si>
  <si>
    <t>Aucune</t>
  </si>
  <si>
    <t>1 à 3 fois</t>
  </si>
  <si>
    <t>4 fois</t>
  </si>
  <si>
    <t>Plus de 4 fois</t>
  </si>
  <si>
    <t>Ne sait pas ou non répondu</t>
  </si>
  <si>
    <t>Lecture : 12,0 % des salariés travaillent dans un établissement où le CHSCT s'est réuni de 1 à 3 fois au cours des 12 derniers mois.</t>
  </si>
  <si>
    <t>Un accord</t>
  </si>
  <si>
    <t>Une décision unilatérale</t>
  </si>
  <si>
    <t>Rien</t>
  </si>
  <si>
    <t>Pas de négociation abordant les RPS</t>
  </si>
  <si>
    <t>-</t>
  </si>
  <si>
    <t>Lecture : 76,4 % des salariés de la FPH travaillent dans un établissement où la négociation sur les conditions de travail a abordé la question des RPS.</t>
  </si>
  <si>
    <t>Nombre d'actions de prévention menées</t>
  </si>
  <si>
    <t>1 ou 2</t>
  </si>
  <si>
    <t>3 ou 4</t>
  </si>
  <si>
    <t>5 ou 6</t>
  </si>
  <si>
    <t>7 et plus</t>
  </si>
  <si>
    <t>Un seul type d'actions menées</t>
  </si>
  <si>
    <t>Deux types d'actions menées</t>
  </si>
  <si>
    <t>3 types d'actions</t>
  </si>
  <si>
    <t>Primaire</t>
  </si>
  <si>
    <t>Secondaire</t>
  </si>
  <si>
    <t>Tertiaire</t>
  </si>
  <si>
    <t>Exposition très faible (groupe 1)</t>
  </si>
  <si>
    <t>Exposition faible et prévention variée (groupe 2)</t>
  </si>
  <si>
    <t>Groupe 3 (ensemble) : Exposition forte</t>
  </si>
  <si>
    <t>Exposition généralisée à l'intensité du travail (groupe 3-1)</t>
  </si>
  <si>
    <t>Exposition généralisée aux tensions sociales (groupe 3-2)</t>
  </si>
  <si>
    <t>Exposition localisée à tous les RPS (groupe 3-3)</t>
  </si>
  <si>
    <t>Faible autonomie et marges de manœuvre</t>
  </si>
  <si>
    <t>Faible soutien social</t>
  </si>
  <si>
    <t>Fortes exigences émotionnelles</t>
  </si>
  <si>
    <t>Forts conflits de valeur</t>
  </si>
  <si>
    <t>Forte insécurité de la situation de travail</t>
  </si>
  <si>
    <t>Fortes contraintes physiques et environnementales</t>
  </si>
  <si>
    <t>Ensemble des établissements</t>
  </si>
  <si>
    <t>Groupe 3-3 : Exposition localisée à tous les RPS</t>
  </si>
  <si>
    <t>Groupe 3-2 : Exposition généralisée aux tensions sociales</t>
  </si>
  <si>
    <t>Groupe 3-1 : Exposition généralisée à l'intensité du travail</t>
  </si>
  <si>
    <t>Groupe 2 : Exposition faible et prévention variée</t>
  </si>
  <si>
    <t>Groupe 1 : Exposition très faible</t>
  </si>
  <si>
    <t>Primaire, secondaire et tertiaire</t>
  </si>
  <si>
    <t>Secondaire et tertiaire</t>
  </si>
  <si>
    <t>Primaire et tertiaire</t>
  </si>
  <si>
    <t>Primaire et secondaire</t>
  </si>
  <si>
    <t>Exposition généralisée à l'intensité du travail et aux conflits de valeurs (groupe 3-1)</t>
  </si>
  <si>
    <t>Une charge de travail trop importante</t>
  </si>
  <si>
    <t>Des horaires de travail imprévisibles</t>
  </si>
  <si>
    <t>La crainte de se retrouver au chômage</t>
  </si>
  <si>
    <t>Des tensions avec le public, les usagers</t>
  </si>
  <si>
    <t>Des tensions avec la hiérarchie</t>
  </si>
  <si>
    <t>Des tensions entre collègues</t>
  </si>
  <si>
    <t>Le sentiment de ne pas pouvoir faire un travail de qualité</t>
  </si>
  <si>
    <t>La nécessité de travailler dans l'urgence</t>
  </si>
  <si>
    <t>plus de 50%</t>
  </si>
  <si>
    <t>10 à 50%</t>
  </si>
  <si>
    <t>Craindre d'être muté à un autre poste de travail contre sa volonté</t>
  </si>
  <si>
    <t>Craindre pour son emploi pour l’année qui vient</t>
  </si>
  <si>
    <t>Vivre des changements imprévisibles ou mal préparés (toujours/souvent)</t>
  </si>
  <si>
    <t>Ces changements sont plutôt négatifs</t>
  </si>
  <si>
    <t xml:space="preserve">   Un rachat ou un changement dans l’équipe de direction</t>
  </si>
  <si>
    <t xml:space="preserve">   Un plan de licenciement dans l’établissement</t>
  </si>
  <si>
    <t xml:space="preserve">   Un changement de l’organisation du travail au sein de l’établissement </t>
  </si>
  <si>
    <t xml:space="preserve">   Une restructuration ou un déménagement de l’établissement, l'entreprise ou l'administration</t>
  </si>
  <si>
    <t xml:space="preserve">   Un changement dans les techniques utilisées</t>
  </si>
  <si>
    <t xml:space="preserve">   Un changement de votre poste/fonction</t>
  </si>
  <si>
    <t>Au cours des 12 derniers mois, l’environnement de travail a été fortement modifié par...</t>
  </si>
  <si>
    <t>Source : Enquête Conditions de travail – Risques psychosociaux (2016), Dares, DGAFP, Drees, Insee.</t>
  </si>
  <si>
    <t>FPE hors enseignement</t>
  </si>
  <si>
    <t>FPE enseignement</t>
  </si>
  <si>
    <t>Secteur marchand et non marchand</t>
  </si>
  <si>
    <t xml:space="preserve">Source : Enquêtes Conditions de travail (2013, 2016), volet employeur, Dares, DGAFP, Drees et Insee. </t>
  </si>
  <si>
    <r>
      <t xml:space="preserve">Champ : </t>
    </r>
    <r>
      <rPr>
        <sz val="10"/>
        <color theme="1"/>
        <rFont val="Calibri"/>
        <family val="2"/>
      </rPr>
      <t>É</t>
    </r>
    <r>
      <rPr>
        <sz val="10"/>
        <color theme="1"/>
        <rFont val="Times New Roman"/>
        <family val="1"/>
      </rPr>
      <t xml:space="preserve">tablissement d'un salarié ou plus ; France entière. </t>
    </r>
  </si>
  <si>
    <t>Lecture : En 2016, 38,3% des agents de la fonction publique hospitalière travaillent dans un établissement déclarant une exposition localisée ou généralisée à plus de 5 risques.</t>
  </si>
  <si>
    <t>Inclusion des RPS dans le Duerp</t>
  </si>
  <si>
    <t>Pas de Duerp actualisé ou élaboré au cours des 12 derniers mois</t>
  </si>
  <si>
    <t>Part des salariés travaillant dans un établissement ayant négocié sur les conditions de travail</t>
  </si>
  <si>
    <t>Part des salariés où la négociation sur les conditions de travail a abordé les RPS</t>
  </si>
  <si>
    <t>Ne sait pas</t>
  </si>
  <si>
    <t>Lecture : En 2016, 37,9% des salariés de la FPH travaillent dans un établissement mettant en place au moins 7 dispositifs de prévention.</t>
  </si>
  <si>
    <t>Lecture : En 2016, 33,7% des salariés de la FPH travaillent dans un établissement menant des actions de prévention primaire, secondaire et tertiaire.</t>
  </si>
  <si>
    <t>Lecture : En 2016, 48,5 % des salariés du groupe « Exposition localisée à tous les RPS (groupe 3-3) » travaillent dans un établissement ayant mis en place des actions de type secondaire et tertiaire au cours des trois dernières années.</t>
  </si>
  <si>
    <t>Intensité et complexité du travail élevée</t>
  </si>
  <si>
    <t>Exposition forte (groupe 3 - ensemble)</t>
  </si>
  <si>
    <t>Champ : Salariés du fichier couplé.</t>
  </si>
  <si>
    <t>Lecture : Pour s’affranchir des problèmes d’échelle, les indicateurs sont transformés de telle sorte que leur moyenne est égale à 0 et leur écart type à 1. Ainsi, une valeur positive équivaut à une exposition supérieure à la moyenne (les indicateurs synthétiques sont créés sur l’ensemble des salariés).</t>
  </si>
  <si>
    <t xml:space="preserve">Source : Enquête Conditions de travail - Risques psychosociaux (2016), Dares, DGAFP, Drees et Insee. </t>
  </si>
  <si>
    <t>Lecture : En 2016, 37 % des salariés des établissements du groupe « Exposition généralisée aux tensions sociales (groupe 3-2) » travaillent dans un établissement déclarant un changement dans l’organisation du travail au sein de l’établissement.</t>
  </si>
  <si>
    <r>
      <t>Lecture : En 2016, dans la fonction publique de l'</t>
    </r>
    <r>
      <rPr>
        <sz val="10"/>
        <color theme="1"/>
        <rFont val="Calibri"/>
        <family val="2"/>
      </rPr>
      <t>É</t>
    </r>
    <r>
      <rPr>
        <sz val="10"/>
        <color theme="1"/>
        <rFont val="Times New Roman"/>
        <family val="1"/>
      </rPr>
      <t xml:space="preserve">tat (hors enseignement), 67,0 % des agents travaillent dans un établissement déclarant une exposition localisée (pour 10 à 50% des agents) ou généralisée (pour plus de 50% des agents) à la nécessité de travailler dans l'urgence. </t>
    </r>
  </si>
  <si>
    <r>
      <rPr>
        <b/>
        <sz val="10"/>
        <color theme="1"/>
        <rFont val="Times New Roman"/>
        <family val="1"/>
      </rPr>
      <t>Figure 2</t>
    </r>
    <r>
      <rPr>
        <sz val="10"/>
        <color theme="1"/>
        <rFont val="Times New Roman"/>
        <family val="1"/>
      </rPr>
      <t> : Part des salariés travaillant dans un établissement déclarant une exposition localisée ou généralisée à des RPS selon le nombre de risques (en % des salariés)</t>
    </r>
  </si>
  <si>
    <r>
      <rPr>
        <b/>
        <sz val="10"/>
        <color theme="1"/>
        <rFont val="Times New Roman"/>
        <family val="1"/>
      </rPr>
      <t>Figure 3 </t>
    </r>
    <r>
      <rPr>
        <sz val="10"/>
        <color theme="1"/>
        <rFont val="Times New Roman"/>
        <family val="1"/>
      </rPr>
      <t>: Prise en compte des RPS dans le Duerp et activité du CHSCT (en % des salariés)</t>
    </r>
  </si>
  <si>
    <r>
      <rPr>
        <b/>
        <sz val="10"/>
        <color theme="1"/>
        <rFont val="Times New Roman"/>
        <family val="1"/>
      </rPr>
      <t>Figure 4 </t>
    </r>
    <r>
      <rPr>
        <sz val="10"/>
        <color theme="1"/>
        <rFont val="Times New Roman"/>
        <family val="1"/>
      </rPr>
      <t>: Négociations sur la question des conditions de travail dans l’établissement (en % des salariés)</t>
    </r>
  </si>
  <si>
    <t>Conclusion de la négociation sur les conditions de travail ayant abordé les RPS</t>
  </si>
  <si>
    <r>
      <rPr>
        <b/>
        <sz val="10"/>
        <color theme="1"/>
        <rFont val="Times New Roman"/>
        <family val="1"/>
      </rPr>
      <t>Figure 5 :</t>
    </r>
    <r>
      <rPr>
        <sz val="10"/>
        <color theme="1"/>
        <rFont val="Times New Roman"/>
        <family val="1"/>
      </rPr>
      <t xml:space="preserve"> Mise en place d’actions de prévention au sein des établissements (en % des salariés)</t>
    </r>
  </si>
  <si>
    <r>
      <rPr>
        <b/>
        <sz val="10"/>
        <color theme="1"/>
        <rFont val="Times New Roman"/>
        <family val="1"/>
      </rPr>
      <t>Figure 6 :</t>
    </r>
    <r>
      <rPr>
        <sz val="10"/>
        <color theme="1"/>
        <rFont val="Times New Roman"/>
        <family val="1"/>
      </rPr>
      <t xml:space="preserve"> Type d’actions de prévention menées (en % des salariés)</t>
    </r>
  </si>
  <si>
    <r>
      <rPr>
        <b/>
        <sz val="10"/>
        <color theme="1"/>
        <rFont val="Times New Roman"/>
        <family val="1"/>
      </rPr>
      <t>Figure 7 :</t>
    </r>
    <r>
      <rPr>
        <sz val="10"/>
        <color theme="1"/>
        <rFont val="Times New Roman"/>
        <family val="1"/>
      </rPr>
      <t xml:space="preserve"> Risques psychosociaux, localisés ou généralisés, des salariés, d’après leurs employeurs, et situation d’exposition des établissements (en % des salariés)</t>
    </r>
  </si>
  <si>
    <t>Lecture : En 2016, 85,9 % des salariés du groupe "Exposition généralisée aux tensions sociales (groupe 3-2)" travaillent dans un établissement déclarant un risque localisé ou généralisé aux tensions avec la hiérarchie. Parmi eux, 19,9% sont concernés par un risque localisé - 10 à 50 % des salariés - (motif hachuré), et 65,9 % un risque généralisé - plus de 50 % des salariés.</t>
  </si>
  <si>
    <r>
      <rPr>
        <b/>
        <sz val="10"/>
        <color theme="1"/>
        <rFont val="Times New Roman"/>
        <family val="1"/>
      </rPr>
      <t>Figure 8 :</t>
    </r>
    <r>
      <rPr>
        <sz val="10"/>
        <color theme="1"/>
        <rFont val="Times New Roman"/>
        <family val="1"/>
      </rPr>
      <t xml:space="preserve"> Actions de prévention menées dans l’établissement et situation d’exposition de l’établissement (en % des salariés)</t>
    </r>
  </si>
  <si>
    <r>
      <rPr>
        <b/>
        <sz val="10"/>
        <color theme="1"/>
        <rFont val="Times New Roman"/>
        <family val="1"/>
      </rPr>
      <t xml:space="preserve">Figure E1 : </t>
    </r>
    <r>
      <rPr>
        <sz val="10"/>
        <color theme="1"/>
        <rFont val="Times New Roman"/>
        <family val="1"/>
      </rPr>
      <t>Exposition aux risques psychosociaux, d’après les salariés, selon la situation d’exposition des établissements, d’après les employeurs</t>
    </r>
  </si>
  <si>
    <r>
      <rPr>
        <b/>
        <sz val="10"/>
        <color theme="1"/>
        <rFont val="Times New Roman"/>
        <family val="1"/>
      </rPr>
      <t>Figure E2 :</t>
    </r>
    <r>
      <rPr>
        <sz val="10"/>
        <color theme="1"/>
        <rFont val="Times New Roman"/>
        <family val="1"/>
      </rPr>
      <t xml:space="preserve"> Changements dans l’environnement de travail, au cours des 12 derniers mois, selon la situation d’exposition de l’établissement (en % des salariés)</t>
    </r>
  </si>
  <si>
    <r>
      <rPr>
        <b/>
        <sz val="10"/>
        <color theme="1"/>
        <rFont val="Times New Roman"/>
        <family val="1"/>
      </rPr>
      <t>Figure 1</t>
    </r>
    <r>
      <rPr>
        <sz val="10"/>
        <color theme="1"/>
        <rFont val="Times New Roman"/>
        <family val="1"/>
      </rPr>
      <t xml:space="preserve"> : Exposition localisée ou généralisée (au moins 10% des salariés/ agents) aux RPS, selon les employeurs, par type d’établissement et grands secteurs d’activité (en % des salariés)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</si>
</sst>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i/>
      <sz val="11"/>
      <color theme="1"/>
      <name val="Times New Roman"/>
      <family val="1"/>
    </font>
    <font>
      <sz val="10"/>
      <color rgb="FF000000"/>
      <name val="Lucida Console"/>
      <family val="3"/>
    </font>
    <font>
      <b/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wrapText="1"/>
    </xf>
    <xf numFmtId="0" fontId="6" fillId="0" borderId="19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1" fillId="0" borderId="26" xfId="0" applyFont="1" applyBorder="1" applyAlignment="1"/>
    <xf numFmtId="0" fontId="1" fillId="0" borderId="0" xfId="0" applyFont="1" applyBorder="1" applyAlignment="1"/>
    <xf numFmtId="0" fontId="1" fillId="0" borderId="0" xfId="0" applyFont="1" applyBorder="1"/>
    <xf numFmtId="0" fontId="6" fillId="0" borderId="23" xfId="0" applyFont="1" applyBorder="1" applyAlignment="1">
      <alignment vertical="center" wrapText="1"/>
    </xf>
    <xf numFmtId="0" fontId="7" fillId="0" borderId="0" xfId="0" applyFont="1" applyBorder="1" applyAlignment="1"/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64" fontId="3" fillId="0" borderId="8" xfId="0" applyNumberFormat="1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wrapText="1"/>
    </xf>
    <xf numFmtId="164" fontId="11" fillId="0" borderId="8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/>
    </xf>
    <xf numFmtId="1" fontId="0" fillId="0" borderId="0" xfId="0" applyNumberFormat="1"/>
    <xf numFmtId="0" fontId="4" fillId="0" borderId="8" xfId="0" applyFont="1" applyBorder="1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8" xfId="0" applyFont="1" applyFill="1" applyBorder="1" applyAlignment="1">
      <alignment horizontal="left" vertical="center" wrapText="1"/>
    </xf>
    <xf numFmtId="0" fontId="12" fillId="0" borderId="8" xfId="0" applyFont="1" applyFill="1" applyBorder="1"/>
    <xf numFmtId="0" fontId="12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0" borderId="8" xfId="0" applyFont="1" applyFill="1" applyBorder="1" applyAlignment="1">
      <alignment horizontal="center"/>
    </xf>
    <xf numFmtId="1" fontId="12" fillId="0" borderId="8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10" fillId="0" borderId="0" xfId="0" applyFont="1"/>
    <xf numFmtId="0" fontId="4" fillId="0" borderId="0" xfId="0" applyFont="1" applyAlignment="1">
      <alignment vertical="top"/>
    </xf>
    <xf numFmtId="2" fontId="4" fillId="0" borderId="8" xfId="0" applyNumberFormat="1" applyFont="1" applyBorder="1"/>
    <xf numFmtId="0" fontId="4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/>
    <xf numFmtId="0" fontId="5" fillId="0" borderId="8" xfId="0" applyFont="1" applyBorder="1" applyAlignme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2'!$C$6</c:f>
              <c:strCache>
                <c:ptCount val="1"/>
                <c:pt idx="0">
                  <c:v>Aucun risque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2'!$B$7:$B$13</c:f>
              <c:strCache>
                <c:ptCount val="7"/>
                <c:pt idx="0">
                  <c:v>FPE hors enseignement</c:v>
                </c:pt>
                <c:pt idx="1">
                  <c:v>FPE enseignement</c:v>
                </c:pt>
                <c:pt idx="2">
                  <c:v>FPH</c:v>
                </c:pt>
                <c:pt idx="3">
                  <c:v>FPT</c:v>
                </c:pt>
                <c:pt idx="4">
                  <c:v>Ensemble FP</c:v>
                </c:pt>
                <c:pt idx="5">
                  <c:v>Secteur marchand et associatif</c:v>
                </c:pt>
                <c:pt idx="6">
                  <c:v>Ensemble</c:v>
                </c:pt>
              </c:strCache>
            </c:strRef>
          </c:cat>
          <c:val>
            <c:numRef>
              <c:f>'Figure 2'!$C$7:$C$13</c:f>
              <c:numCache>
                <c:formatCode>General</c:formatCode>
                <c:ptCount val="7"/>
                <c:pt idx="0">
                  <c:v>18</c:v>
                </c:pt>
                <c:pt idx="1">
                  <c:v>30.6</c:v>
                </c:pt>
                <c:pt idx="2">
                  <c:v>24.9</c:v>
                </c:pt>
                <c:pt idx="3">
                  <c:v>29.2</c:v>
                </c:pt>
                <c:pt idx="4">
                  <c:v>26.8</c:v>
                </c:pt>
                <c:pt idx="5">
                  <c:v>52.42</c:v>
                </c:pt>
                <c:pt idx="6">
                  <c:v>46.18</c:v>
                </c:pt>
              </c:numCache>
            </c:numRef>
          </c:val>
        </c:ser>
        <c:ser>
          <c:idx val="1"/>
          <c:order val="1"/>
          <c:tx>
            <c:strRef>
              <c:f>'Figure 2'!$D$6</c:f>
              <c:strCache>
                <c:ptCount val="1"/>
                <c:pt idx="0">
                  <c:v>1 à 2 risques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2'!$B$7:$B$13</c:f>
              <c:strCache>
                <c:ptCount val="7"/>
                <c:pt idx="0">
                  <c:v>FPE hors enseignement</c:v>
                </c:pt>
                <c:pt idx="1">
                  <c:v>FPE enseignement</c:v>
                </c:pt>
                <c:pt idx="2">
                  <c:v>FPH</c:v>
                </c:pt>
                <c:pt idx="3">
                  <c:v>FPT</c:v>
                </c:pt>
                <c:pt idx="4">
                  <c:v>Ensemble FP</c:v>
                </c:pt>
                <c:pt idx="5">
                  <c:v>Secteur marchand et associatif</c:v>
                </c:pt>
                <c:pt idx="6">
                  <c:v>Ensemble</c:v>
                </c:pt>
              </c:strCache>
            </c:strRef>
          </c:cat>
          <c:val>
            <c:numRef>
              <c:f>'Figure 2'!$D$7:$D$13</c:f>
              <c:numCache>
                <c:formatCode>General</c:formatCode>
                <c:ptCount val="7"/>
                <c:pt idx="0">
                  <c:v>24.700000000000003</c:v>
                </c:pt>
                <c:pt idx="1">
                  <c:v>28.4</c:v>
                </c:pt>
                <c:pt idx="2">
                  <c:v>14.899999999999999</c:v>
                </c:pt>
                <c:pt idx="3">
                  <c:v>26.9</c:v>
                </c:pt>
                <c:pt idx="4">
                  <c:v>23.67</c:v>
                </c:pt>
                <c:pt idx="5">
                  <c:v>28.32</c:v>
                </c:pt>
                <c:pt idx="6">
                  <c:v>27.189999999999998</c:v>
                </c:pt>
              </c:numCache>
            </c:numRef>
          </c:val>
        </c:ser>
        <c:ser>
          <c:idx val="2"/>
          <c:order val="2"/>
          <c:tx>
            <c:strRef>
              <c:f>'Figure 2'!$E$6</c:f>
              <c:strCache>
                <c:ptCount val="1"/>
                <c:pt idx="0">
                  <c:v>De 3 à 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2'!$B$7:$B$13</c:f>
              <c:strCache>
                <c:ptCount val="7"/>
                <c:pt idx="0">
                  <c:v>FPE hors enseignement</c:v>
                </c:pt>
                <c:pt idx="1">
                  <c:v>FPE enseignement</c:v>
                </c:pt>
                <c:pt idx="2">
                  <c:v>FPH</c:v>
                </c:pt>
                <c:pt idx="3">
                  <c:v>FPT</c:v>
                </c:pt>
                <c:pt idx="4">
                  <c:v>Ensemble FP</c:v>
                </c:pt>
                <c:pt idx="5">
                  <c:v>Secteur marchand et associatif</c:v>
                </c:pt>
                <c:pt idx="6">
                  <c:v>Ensemble</c:v>
                </c:pt>
              </c:strCache>
            </c:strRef>
          </c:cat>
          <c:val>
            <c:numRef>
              <c:f>'Figure 2'!$E$7:$E$13</c:f>
              <c:numCache>
                <c:formatCode>General</c:formatCode>
                <c:ptCount val="7"/>
                <c:pt idx="0">
                  <c:v>33.6</c:v>
                </c:pt>
                <c:pt idx="1">
                  <c:v>25.1</c:v>
                </c:pt>
                <c:pt idx="2">
                  <c:v>21.9</c:v>
                </c:pt>
                <c:pt idx="3">
                  <c:v>24.1</c:v>
                </c:pt>
                <c:pt idx="4">
                  <c:v>24.96</c:v>
                </c:pt>
                <c:pt idx="5">
                  <c:v>13.75</c:v>
                </c:pt>
                <c:pt idx="6">
                  <c:v>16.48</c:v>
                </c:pt>
              </c:numCache>
            </c:numRef>
          </c:val>
        </c:ser>
        <c:ser>
          <c:idx val="3"/>
          <c:order val="3"/>
          <c:tx>
            <c:strRef>
              <c:f>'Figure 2'!$F$6</c:f>
              <c:strCache>
                <c:ptCount val="1"/>
                <c:pt idx="0">
                  <c:v> 5 risques et plus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2'!$B$7:$B$13</c:f>
              <c:strCache>
                <c:ptCount val="7"/>
                <c:pt idx="0">
                  <c:v>FPE hors enseignement</c:v>
                </c:pt>
                <c:pt idx="1">
                  <c:v>FPE enseignement</c:v>
                </c:pt>
                <c:pt idx="2">
                  <c:v>FPH</c:v>
                </c:pt>
                <c:pt idx="3">
                  <c:v>FPT</c:v>
                </c:pt>
                <c:pt idx="4">
                  <c:v>Ensemble FP</c:v>
                </c:pt>
                <c:pt idx="5">
                  <c:v>Secteur marchand et associatif</c:v>
                </c:pt>
                <c:pt idx="6">
                  <c:v>Ensemble</c:v>
                </c:pt>
              </c:strCache>
            </c:strRef>
          </c:cat>
          <c:val>
            <c:numRef>
              <c:f>'Figure 2'!$F$7:$F$13</c:f>
              <c:numCache>
                <c:formatCode>General</c:formatCode>
                <c:ptCount val="7"/>
                <c:pt idx="0">
                  <c:v>23.700000000000003</c:v>
                </c:pt>
                <c:pt idx="1">
                  <c:v>15.9</c:v>
                </c:pt>
                <c:pt idx="2">
                  <c:v>38.299999999999997</c:v>
                </c:pt>
                <c:pt idx="3">
                  <c:v>19.899999999999999</c:v>
                </c:pt>
                <c:pt idx="4">
                  <c:v>24.560000000000002</c:v>
                </c:pt>
                <c:pt idx="5">
                  <c:v>5.51</c:v>
                </c:pt>
                <c:pt idx="6">
                  <c:v>10.160000000000002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171264"/>
        <c:axId val="112181632"/>
      </c:barChart>
      <c:catAx>
        <c:axId val="112171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fr-FR"/>
                  <a:t>Nombre de risques avec une exposition localisée</a:t>
                </a:r>
                <a:r>
                  <a:rPr lang="fr-FR" baseline="0"/>
                  <a:t> </a:t>
                </a:r>
                <a:r>
                  <a:rPr lang="fr-FR"/>
                  <a:t>ou généralisée déclarés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fr-FR"/>
          </a:p>
        </c:txPr>
        <c:crossAx val="112181632"/>
        <c:crosses val="autoZero"/>
        <c:auto val="1"/>
        <c:lblAlgn val="ctr"/>
        <c:lblOffset val="100"/>
        <c:noMultiLvlLbl val="0"/>
      </c:catAx>
      <c:valAx>
        <c:axId val="1121816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fr-FR"/>
          </a:p>
        </c:txPr>
        <c:crossAx val="11217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5'!$C$6</c:f>
              <c:strCache>
                <c:ptCount val="1"/>
                <c:pt idx="0">
                  <c:v>Aucune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5'!$B$7:$B$13</c:f>
              <c:strCache>
                <c:ptCount val="7"/>
                <c:pt idx="0">
                  <c:v>FPE hors enseignement</c:v>
                </c:pt>
                <c:pt idx="1">
                  <c:v>FPE enseignement</c:v>
                </c:pt>
                <c:pt idx="2">
                  <c:v>FPH</c:v>
                </c:pt>
                <c:pt idx="3">
                  <c:v>FPT</c:v>
                </c:pt>
                <c:pt idx="4">
                  <c:v>Ensemble FP</c:v>
                </c:pt>
                <c:pt idx="5">
                  <c:v>Secteur marchand et non marchand</c:v>
                </c:pt>
                <c:pt idx="6">
                  <c:v>Ensemble</c:v>
                </c:pt>
              </c:strCache>
            </c:strRef>
          </c:cat>
          <c:val>
            <c:numRef>
              <c:f>'Figure 5'!$C$7:$C$13</c:f>
              <c:numCache>
                <c:formatCode>0.0</c:formatCode>
                <c:ptCount val="7"/>
                <c:pt idx="0">
                  <c:v>9.3000000000000007</c:v>
                </c:pt>
                <c:pt idx="1">
                  <c:v>25</c:v>
                </c:pt>
                <c:pt idx="2">
                  <c:v>1.7</c:v>
                </c:pt>
                <c:pt idx="3">
                  <c:v>15.2</c:v>
                </c:pt>
                <c:pt idx="4">
                  <c:v>12.8</c:v>
                </c:pt>
                <c:pt idx="5" formatCode="General">
                  <c:v>31.9</c:v>
                </c:pt>
                <c:pt idx="6" formatCode="General">
                  <c:v>27.2</c:v>
                </c:pt>
              </c:numCache>
            </c:numRef>
          </c:val>
        </c:ser>
        <c:ser>
          <c:idx val="1"/>
          <c:order val="1"/>
          <c:tx>
            <c:strRef>
              <c:f>'Figure 5'!$D$6</c:f>
              <c:strCache>
                <c:ptCount val="1"/>
                <c:pt idx="0">
                  <c:v>1 ou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5'!$B$7:$B$13</c:f>
              <c:strCache>
                <c:ptCount val="7"/>
                <c:pt idx="0">
                  <c:v>FPE hors enseignement</c:v>
                </c:pt>
                <c:pt idx="1">
                  <c:v>FPE enseignement</c:v>
                </c:pt>
                <c:pt idx="2">
                  <c:v>FPH</c:v>
                </c:pt>
                <c:pt idx="3">
                  <c:v>FPT</c:v>
                </c:pt>
                <c:pt idx="4">
                  <c:v>Ensemble FP</c:v>
                </c:pt>
                <c:pt idx="5">
                  <c:v>Secteur marchand et non marchand</c:v>
                </c:pt>
                <c:pt idx="6">
                  <c:v>Ensemble</c:v>
                </c:pt>
              </c:strCache>
            </c:strRef>
          </c:cat>
          <c:val>
            <c:numRef>
              <c:f>'Figure 5'!$D$7:$D$13</c:f>
              <c:numCache>
                <c:formatCode>0.0</c:formatCode>
                <c:ptCount val="7"/>
                <c:pt idx="0">
                  <c:v>14.2</c:v>
                </c:pt>
                <c:pt idx="1">
                  <c:v>30.9</c:v>
                </c:pt>
                <c:pt idx="2">
                  <c:v>8.3000000000000007</c:v>
                </c:pt>
                <c:pt idx="3">
                  <c:v>19.8</c:v>
                </c:pt>
                <c:pt idx="4">
                  <c:v>18.229999999999997</c:v>
                </c:pt>
                <c:pt idx="5" formatCode="General">
                  <c:v>24</c:v>
                </c:pt>
                <c:pt idx="6" formatCode="General">
                  <c:v>22.6</c:v>
                </c:pt>
              </c:numCache>
            </c:numRef>
          </c:val>
        </c:ser>
        <c:ser>
          <c:idx val="2"/>
          <c:order val="2"/>
          <c:tx>
            <c:strRef>
              <c:f>'Figure 5'!$E$6</c:f>
              <c:strCache>
                <c:ptCount val="1"/>
                <c:pt idx="0">
                  <c:v>3 ou 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5'!$B$7:$B$13</c:f>
              <c:strCache>
                <c:ptCount val="7"/>
                <c:pt idx="0">
                  <c:v>FPE hors enseignement</c:v>
                </c:pt>
                <c:pt idx="1">
                  <c:v>FPE enseignement</c:v>
                </c:pt>
                <c:pt idx="2">
                  <c:v>FPH</c:v>
                </c:pt>
                <c:pt idx="3">
                  <c:v>FPT</c:v>
                </c:pt>
                <c:pt idx="4">
                  <c:v>Ensemble FP</c:v>
                </c:pt>
                <c:pt idx="5">
                  <c:v>Secteur marchand et non marchand</c:v>
                </c:pt>
                <c:pt idx="6">
                  <c:v>Ensemble</c:v>
                </c:pt>
              </c:strCache>
            </c:strRef>
          </c:cat>
          <c:val>
            <c:numRef>
              <c:f>'Figure 5'!$E$7:$E$13</c:f>
              <c:numCache>
                <c:formatCode>0.0</c:formatCode>
                <c:ptCount val="7"/>
                <c:pt idx="0">
                  <c:v>28.4</c:v>
                </c:pt>
                <c:pt idx="1">
                  <c:v>23.7</c:v>
                </c:pt>
                <c:pt idx="2">
                  <c:v>28.6</c:v>
                </c:pt>
                <c:pt idx="3">
                  <c:v>24</c:v>
                </c:pt>
                <c:pt idx="4">
                  <c:v>25.75</c:v>
                </c:pt>
                <c:pt idx="5" formatCode="General">
                  <c:v>19.100000000000001</c:v>
                </c:pt>
                <c:pt idx="6" formatCode="General">
                  <c:v>20.7</c:v>
                </c:pt>
              </c:numCache>
            </c:numRef>
          </c:val>
        </c:ser>
        <c:ser>
          <c:idx val="3"/>
          <c:order val="3"/>
          <c:tx>
            <c:strRef>
              <c:f>'Figure 5'!$F$6</c:f>
              <c:strCache>
                <c:ptCount val="1"/>
                <c:pt idx="0">
                  <c:v>5 ou 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5'!$B$7:$B$13</c:f>
              <c:strCache>
                <c:ptCount val="7"/>
                <c:pt idx="0">
                  <c:v>FPE hors enseignement</c:v>
                </c:pt>
                <c:pt idx="1">
                  <c:v>FPE enseignement</c:v>
                </c:pt>
                <c:pt idx="2">
                  <c:v>FPH</c:v>
                </c:pt>
                <c:pt idx="3">
                  <c:v>FPT</c:v>
                </c:pt>
                <c:pt idx="4">
                  <c:v>Ensemble FP</c:v>
                </c:pt>
                <c:pt idx="5">
                  <c:v>Secteur marchand et non marchand</c:v>
                </c:pt>
                <c:pt idx="6">
                  <c:v>Ensemble</c:v>
                </c:pt>
              </c:strCache>
            </c:strRef>
          </c:cat>
          <c:val>
            <c:numRef>
              <c:f>'Figure 5'!$F$7:$F$13</c:f>
              <c:numCache>
                <c:formatCode>0.0</c:formatCode>
                <c:ptCount val="7"/>
                <c:pt idx="0">
                  <c:v>26.6</c:v>
                </c:pt>
                <c:pt idx="1">
                  <c:v>15.2</c:v>
                </c:pt>
                <c:pt idx="2">
                  <c:v>23.5</c:v>
                </c:pt>
                <c:pt idx="3">
                  <c:v>18.3</c:v>
                </c:pt>
                <c:pt idx="4">
                  <c:v>20.189999999999998</c:v>
                </c:pt>
                <c:pt idx="5" formatCode="General">
                  <c:v>14.1</c:v>
                </c:pt>
                <c:pt idx="6" formatCode="General">
                  <c:v>15.6</c:v>
                </c:pt>
              </c:numCache>
            </c:numRef>
          </c:val>
        </c:ser>
        <c:ser>
          <c:idx val="4"/>
          <c:order val="4"/>
          <c:tx>
            <c:strRef>
              <c:f>'Figure 5'!$G$6</c:f>
              <c:strCache>
                <c:ptCount val="1"/>
                <c:pt idx="0">
                  <c:v>7 et plus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'Figure 5'!$B$7:$B$13</c:f>
              <c:strCache>
                <c:ptCount val="7"/>
                <c:pt idx="0">
                  <c:v>FPE hors enseignement</c:v>
                </c:pt>
                <c:pt idx="1">
                  <c:v>FPE enseignement</c:v>
                </c:pt>
                <c:pt idx="2">
                  <c:v>FPH</c:v>
                </c:pt>
                <c:pt idx="3">
                  <c:v>FPT</c:v>
                </c:pt>
                <c:pt idx="4">
                  <c:v>Ensemble FP</c:v>
                </c:pt>
                <c:pt idx="5">
                  <c:v>Secteur marchand et non marchand</c:v>
                </c:pt>
                <c:pt idx="6">
                  <c:v>Ensemble</c:v>
                </c:pt>
              </c:strCache>
            </c:strRef>
          </c:cat>
          <c:val>
            <c:numRef>
              <c:f>'Figure 5'!$G$7:$G$13</c:f>
              <c:numCache>
                <c:formatCode>0.0</c:formatCode>
                <c:ptCount val="7"/>
                <c:pt idx="0">
                  <c:v>21.5</c:v>
                </c:pt>
                <c:pt idx="1">
                  <c:v>5.3</c:v>
                </c:pt>
                <c:pt idx="2">
                  <c:v>37.9</c:v>
                </c:pt>
                <c:pt idx="3">
                  <c:v>22.7</c:v>
                </c:pt>
                <c:pt idx="4">
                  <c:v>23.03</c:v>
                </c:pt>
                <c:pt idx="5" formatCode="General">
                  <c:v>11</c:v>
                </c:pt>
                <c:pt idx="6" formatCode="General">
                  <c:v>13.9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639360"/>
        <c:axId val="112653824"/>
      </c:barChart>
      <c:catAx>
        <c:axId val="112639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fr-FR"/>
                  <a:t>Nombre d'actions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fr-FR"/>
          </a:p>
        </c:txPr>
        <c:crossAx val="112653824"/>
        <c:crosses val="autoZero"/>
        <c:auto val="1"/>
        <c:lblAlgn val="ctr"/>
        <c:lblOffset val="100"/>
        <c:noMultiLvlLbl val="0"/>
      </c:catAx>
      <c:valAx>
        <c:axId val="11265382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fr-FR"/>
          </a:p>
        </c:txPr>
        <c:crossAx val="112639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'Figure 8'!$A$6</c:f>
              <c:strCache>
                <c:ptCount val="1"/>
                <c:pt idx="0">
                  <c:v>Aucune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8'!$B$5:$F$5</c:f>
              <c:strCache>
                <c:ptCount val="5"/>
                <c:pt idx="0">
                  <c:v>Exposition très faible (groupe 1)</c:v>
                </c:pt>
                <c:pt idx="1">
                  <c:v>Exposition faible et prévention variée (groupe 2)</c:v>
                </c:pt>
                <c:pt idx="2">
                  <c:v>Exposition généralisée à l'intensité du travail et aux conflits de valeurs (groupe 3-1)</c:v>
                </c:pt>
                <c:pt idx="3">
                  <c:v>Exposition généralisée aux tensions sociales (groupe 3-2)</c:v>
                </c:pt>
                <c:pt idx="4">
                  <c:v>Exposition localisée à tous les RPS (groupe 3-3)</c:v>
                </c:pt>
              </c:strCache>
            </c:strRef>
          </c:cat>
          <c:val>
            <c:numRef>
              <c:f>'Figure 8'!$B$6:$F$6</c:f>
              <c:numCache>
                <c:formatCode>General</c:formatCode>
                <c:ptCount val="5"/>
                <c:pt idx="0">
                  <c:v>47.32</c:v>
                </c:pt>
                <c:pt idx="1">
                  <c:v>15.74</c:v>
                </c:pt>
                <c:pt idx="2">
                  <c:v>12.34</c:v>
                </c:pt>
                <c:pt idx="3">
                  <c:v>21.71</c:v>
                </c:pt>
                <c:pt idx="4">
                  <c:v>7.84</c:v>
                </c:pt>
              </c:numCache>
            </c:numRef>
          </c:val>
        </c:ser>
        <c:ser>
          <c:idx val="2"/>
          <c:order val="1"/>
          <c:tx>
            <c:strRef>
              <c:f>'Figure 8'!$A$7</c:f>
              <c:strCache>
                <c:ptCount val="1"/>
                <c:pt idx="0">
                  <c:v>Primaire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8'!$B$5:$F$5</c:f>
              <c:strCache>
                <c:ptCount val="5"/>
                <c:pt idx="0">
                  <c:v>Exposition très faible (groupe 1)</c:v>
                </c:pt>
                <c:pt idx="1">
                  <c:v>Exposition faible et prévention variée (groupe 2)</c:v>
                </c:pt>
                <c:pt idx="2">
                  <c:v>Exposition généralisée à l'intensité du travail et aux conflits de valeurs (groupe 3-1)</c:v>
                </c:pt>
                <c:pt idx="3">
                  <c:v>Exposition généralisée aux tensions sociales (groupe 3-2)</c:v>
                </c:pt>
                <c:pt idx="4">
                  <c:v>Exposition localisée à tous les RPS (groupe 3-3)</c:v>
                </c:pt>
              </c:strCache>
            </c:strRef>
          </c:cat>
          <c:val>
            <c:numRef>
              <c:f>'Figure 8'!$B$7:$F$7</c:f>
              <c:numCache>
                <c:formatCode>General</c:formatCode>
                <c:ptCount val="5"/>
                <c:pt idx="0">
                  <c:v>0.52</c:v>
                </c:pt>
                <c:pt idx="1">
                  <c:v>0.54</c:v>
                </c:pt>
                <c:pt idx="2">
                  <c:v>1.19</c:v>
                </c:pt>
                <c:pt idx="3">
                  <c:v>0.71</c:v>
                </c:pt>
                <c:pt idx="4">
                  <c:v>0.39</c:v>
                </c:pt>
              </c:numCache>
            </c:numRef>
          </c:val>
        </c:ser>
        <c:ser>
          <c:idx val="3"/>
          <c:order val="2"/>
          <c:tx>
            <c:strRef>
              <c:f>'Figure 8'!$A$8</c:f>
              <c:strCache>
                <c:ptCount val="1"/>
                <c:pt idx="0">
                  <c:v>Secondaire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8'!$B$5:$F$5</c:f>
              <c:strCache>
                <c:ptCount val="5"/>
                <c:pt idx="0">
                  <c:v>Exposition très faible (groupe 1)</c:v>
                </c:pt>
                <c:pt idx="1">
                  <c:v>Exposition faible et prévention variée (groupe 2)</c:v>
                </c:pt>
                <c:pt idx="2">
                  <c:v>Exposition généralisée à l'intensité du travail et aux conflits de valeurs (groupe 3-1)</c:v>
                </c:pt>
                <c:pt idx="3">
                  <c:v>Exposition généralisée aux tensions sociales (groupe 3-2)</c:v>
                </c:pt>
                <c:pt idx="4">
                  <c:v>Exposition localisée à tous les RPS (groupe 3-3)</c:v>
                </c:pt>
              </c:strCache>
            </c:strRef>
          </c:cat>
          <c:val>
            <c:numRef>
              <c:f>'Figure 8'!$B$8:$F$8</c:f>
              <c:numCache>
                <c:formatCode>General</c:formatCode>
                <c:ptCount val="5"/>
                <c:pt idx="0">
                  <c:v>9.48</c:v>
                </c:pt>
                <c:pt idx="1">
                  <c:v>7.53</c:v>
                </c:pt>
                <c:pt idx="2">
                  <c:v>7.91</c:v>
                </c:pt>
                <c:pt idx="3">
                  <c:v>9.69</c:v>
                </c:pt>
                <c:pt idx="4">
                  <c:v>5.8</c:v>
                </c:pt>
              </c:numCache>
            </c:numRef>
          </c:val>
        </c:ser>
        <c:ser>
          <c:idx val="4"/>
          <c:order val="3"/>
          <c:tx>
            <c:strRef>
              <c:f>'Figure 8'!$A$9</c:f>
              <c:strCache>
                <c:ptCount val="1"/>
                <c:pt idx="0">
                  <c:v>Tertiaire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'Figure 8'!$B$5:$F$5</c:f>
              <c:strCache>
                <c:ptCount val="5"/>
                <c:pt idx="0">
                  <c:v>Exposition très faible (groupe 1)</c:v>
                </c:pt>
                <c:pt idx="1">
                  <c:v>Exposition faible et prévention variée (groupe 2)</c:v>
                </c:pt>
                <c:pt idx="2">
                  <c:v>Exposition généralisée à l'intensité du travail et aux conflits de valeurs (groupe 3-1)</c:v>
                </c:pt>
                <c:pt idx="3">
                  <c:v>Exposition généralisée aux tensions sociales (groupe 3-2)</c:v>
                </c:pt>
                <c:pt idx="4">
                  <c:v>Exposition localisée à tous les RPS (groupe 3-3)</c:v>
                </c:pt>
              </c:strCache>
            </c:strRef>
          </c:cat>
          <c:val>
            <c:numRef>
              <c:f>'Figure 8'!$B$9:$F$9</c:f>
              <c:numCache>
                <c:formatCode>General</c:formatCode>
                <c:ptCount val="5"/>
                <c:pt idx="0">
                  <c:v>11.15</c:v>
                </c:pt>
                <c:pt idx="1">
                  <c:v>10.45</c:v>
                </c:pt>
                <c:pt idx="2">
                  <c:v>8.66</c:v>
                </c:pt>
                <c:pt idx="3">
                  <c:v>15.56</c:v>
                </c:pt>
                <c:pt idx="4">
                  <c:v>6.03</c:v>
                </c:pt>
              </c:numCache>
            </c:numRef>
          </c:val>
        </c:ser>
        <c:ser>
          <c:idx val="5"/>
          <c:order val="4"/>
          <c:tx>
            <c:strRef>
              <c:f>'Figure 8'!$A$10</c:f>
              <c:strCache>
                <c:ptCount val="1"/>
                <c:pt idx="0">
                  <c:v>Primaire et secondaire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'Figure 8'!$B$5:$F$5</c:f>
              <c:strCache>
                <c:ptCount val="5"/>
                <c:pt idx="0">
                  <c:v>Exposition très faible (groupe 1)</c:v>
                </c:pt>
                <c:pt idx="1">
                  <c:v>Exposition faible et prévention variée (groupe 2)</c:v>
                </c:pt>
                <c:pt idx="2">
                  <c:v>Exposition généralisée à l'intensité du travail et aux conflits de valeurs (groupe 3-1)</c:v>
                </c:pt>
                <c:pt idx="3">
                  <c:v>Exposition généralisée aux tensions sociales (groupe 3-2)</c:v>
                </c:pt>
                <c:pt idx="4">
                  <c:v>Exposition localisée à tous les RPS (groupe 3-3)</c:v>
                </c:pt>
              </c:strCache>
            </c:strRef>
          </c:cat>
          <c:val>
            <c:numRef>
              <c:f>'Figure 8'!$B$10:$F$10</c:f>
              <c:numCache>
                <c:formatCode>General</c:formatCode>
                <c:ptCount val="5"/>
                <c:pt idx="0">
                  <c:v>1.34</c:v>
                </c:pt>
                <c:pt idx="1">
                  <c:v>2.99</c:v>
                </c:pt>
                <c:pt idx="2">
                  <c:v>1.73</c:v>
                </c:pt>
                <c:pt idx="3">
                  <c:v>1.44</c:v>
                </c:pt>
                <c:pt idx="4">
                  <c:v>1.42</c:v>
                </c:pt>
              </c:numCache>
            </c:numRef>
          </c:val>
        </c:ser>
        <c:ser>
          <c:idx val="6"/>
          <c:order val="5"/>
          <c:tx>
            <c:strRef>
              <c:f>'Figure 8'!$A$11</c:f>
              <c:strCache>
                <c:ptCount val="1"/>
                <c:pt idx="0">
                  <c:v>Primaire et tertiaire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8'!$B$5:$F$5</c:f>
              <c:strCache>
                <c:ptCount val="5"/>
                <c:pt idx="0">
                  <c:v>Exposition très faible (groupe 1)</c:v>
                </c:pt>
                <c:pt idx="1">
                  <c:v>Exposition faible et prévention variée (groupe 2)</c:v>
                </c:pt>
                <c:pt idx="2">
                  <c:v>Exposition généralisée à l'intensité du travail et aux conflits de valeurs (groupe 3-1)</c:v>
                </c:pt>
                <c:pt idx="3">
                  <c:v>Exposition généralisée aux tensions sociales (groupe 3-2)</c:v>
                </c:pt>
                <c:pt idx="4">
                  <c:v>Exposition localisée à tous les RPS (groupe 3-3)</c:v>
                </c:pt>
              </c:strCache>
            </c:strRef>
          </c:cat>
          <c:val>
            <c:numRef>
              <c:f>'Figure 8'!$B$11:$F$11</c:f>
              <c:numCache>
                <c:formatCode>General</c:formatCode>
                <c:ptCount val="5"/>
                <c:pt idx="0">
                  <c:v>0.5</c:v>
                </c:pt>
                <c:pt idx="1">
                  <c:v>0.95</c:v>
                </c:pt>
                <c:pt idx="2">
                  <c:v>0.64</c:v>
                </c:pt>
                <c:pt idx="3">
                  <c:v>0.83</c:v>
                </c:pt>
                <c:pt idx="4">
                  <c:v>1.25</c:v>
                </c:pt>
              </c:numCache>
            </c:numRef>
          </c:val>
        </c:ser>
        <c:ser>
          <c:idx val="7"/>
          <c:order val="6"/>
          <c:tx>
            <c:strRef>
              <c:f>'Figure 8'!$A$12</c:f>
              <c:strCache>
                <c:ptCount val="1"/>
                <c:pt idx="0">
                  <c:v>Secondaire et tertiaire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8'!$B$5:$F$5</c:f>
              <c:strCache>
                <c:ptCount val="5"/>
                <c:pt idx="0">
                  <c:v>Exposition très faible (groupe 1)</c:v>
                </c:pt>
                <c:pt idx="1">
                  <c:v>Exposition faible et prévention variée (groupe 2)</c:v>
                </c:pt>
                <c:pt idx="2">
                  <c:v>Exposition généralisée à l'intensité du travail et aux conflits de valeurs (groupe 3-1)</c:v>
                </c:pt>
                <c:pt idx="3">
                  <c:v>Exposition généralisée aux tensions sociales (groupe 3-2)</c:v>
                </c:pt>
                <c:pt idx="4">
                  <c:v>Exposition localisée à tous les RPS (groupe 3-3)</c:v>
                </c:pt>
              </c:strCache>
            </c:strRef>
          </c:cat>
          <c:val>
            <c:numRef>
              <c:f>'Figure 8'!$B$12:$F$12</c:f>
              <c:numCache>
                <c:formatCode>General</c:formatCode>
                <c:ptCount val="5"/>
                <c:pt idx="0">
                  <c:v>24.95</c:v>
                </c:pt>
                <c:pt idx="1">
                  <c:v>44.91</c:v>
                </c:pt>
                <c:pt idx="2">
                  <c:v>39.75</c:v>
                </c:pt>
                <c:pt idx="3">
                  <c:v>35.15</c:v>
                </c:pt>
                <c:pt idx="4">
                  <c:v>48.48</c:v>
                </c:pt>
              </c:numCache>
            </c:numRef>
          </c:val>
        </c:ser>
        <c:ser>
          <c:idx val="8"/>
          <c:order val="7"/>
          <c:tx>
            <c:strRef>
              <c:f>'Figure 8'!$A$13</c:f>
              <c:strCache>
                <c:ptCount val="1"/>
                <c:pt idx="0">
                  <c:v>Primaire, secondaire et tertiaire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8'!$B$5:$F$5</c:f>
              <c:strCache>
                <c:ptCount val="5"/>
                <c:pt idx="0">
                  <c:v>Exposition très faible (groupe 1)</c:v>
                </c:pt>
                <c:pt idx="1">
                  <c:v>Exposition faible et prévention variée (groupe 2)</c:v>
                </c:pt>
                <c:pt idx="2">
                  <c:v>Exposition généralisée à l'intensité du travail et aux conflits de valeurs (groupe 3-1)</c:v>
                </c:pt>
                <c:pt idx="3">
                  <c:v>Exposition généralisée aux tensions sociales (groupe 3-2)</c:v>
                </c:pt>
                <c:pt idx="4">
                  <c:v>Exposition localisée à tous les RPS (groupe 3-3)</c:v>
                </c:pt>
              </c:strCache>
            </c:strRef>
          </c:cat>
          <c:val>
            <c:numRef>
              <c:f>'Figure 8'!$B$13:$F$13</c:f>
              <c:numCache>
                <c:formatCode>General</c:formatCode>
                <c:ptCount val="5"/>
                <c:pt idx="0">
                  <c:v>4.74</c:v>
                </c:pt>
                <c:pt idx="1">
                  <c:v>16.89</c:v>
                </c:pt>
                <c:pt idx="2">
                  <c:v>27.79</c:v>
                </c:pt>
                <c:pt idx="3">
                  <c:v>14.91</c:v>
                </c:pt>
                <c:pt idx="4">
                  <c:v>28.8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666496"/>
        <c:axId val="114680576"/>
        <c:extLst/>
      </c:barChart>
      <c:catAx>
        <c:axId val="11466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fr-FR"/>
          </a:p>
        </c:txPr>
        <c:crossAx val="114680576"/>
        <c:crosses val="autoZero"/>
        <c:auto val="1"/>
        <c:lblAlgn val="ctr"/>
        <c:lblOffset val="100"/>
        <c:noMultiLvlLbl val="0"/>
      </c:catAx>
      <c:valAx>
        <c:axId val="11468057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fr-FR"/>
          </a:p>
        </c:txPr>
        <c:crossAx val="11466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'Figure E1'!$B$4</c:f>
              <c:strCache>
                <c:ptCount val="1"/>
                <c:pt idx="0">
                  <c:v>Exposition très faible (groupe 1)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E1'!$A$5:$A$10</c:f>
              <c:strCache>
                <c:ptCount val="6"/>
                <c:pt idx="0">
                  <c:v>Intensité et complexité du travail élevée</c:v>
                </c:pt>
                <c:pt idx="1">
                  <c:v>Faible autonomie et marges de manœuvre</c:v>
                </c:pt>
                <c:pt idx="2">
                  <c:v>Faible soutien social</c:v>
                </c:pt>
                <c:pt idx="3">
                  <c:v>Fortes exigences émotionnelles</c:v>
                </c:pt>
                <c:pt idx="4">
                  <c:v>Forts conflits de valeur</c:v>
                </c:pt>
                <c:pt idx="5">
                  <c:v>Forte insécurité de la situation de travail</c:v>
                </c:pt>
              </c:strCache>
            </c:strRef>
          </c:cat>
          <c:val>
            <c:numRef>
              <c:f>'Figure E1'!$B$5:$B$10</c:f>
              <c:numCache>
                <c:formatCode>0.00</c:formatCode>
                <c:ptCount val="6"/>
                <c:pt idx="0">
                  <c:v>-2.9626000000000001E-3</c:v>
                </c:pt>
                <c:pt idx="1">
                  <c:v>0.1489124</c:v>
                </c:pt>
                <c:pt idx="2">
                  <c:v>1.6107999999999999E-3</c:v>
                </c:pt>
                <c:pt idx="3">
                  <c:v>-0.2343267</c:v>
                </c:pt>
                <c:pt idx="4">
                  <c:v>1.3869100000000001E-2</c:v>
                </c:pt>
                <c:pt idx="5">
                  <c:v>-8.61653E-2</c:v>
                </c:pt>
              </c:numCache>
            </c:numRef>
          </c:val>
        </c:ser>
        <c:ser>
          <c:idx val="1"/>
          <c:order val="1"/>
          <c:tx>
            <c:strRef>
              <c:f>'Figure E1'!$C$4</c:f>
              <c:strCache>
                <c:ptCount val="1"/>
                <c:pt idx="0">
                  <c:v>Exposition faible et prévention variée (groupe 2)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E1'!$A$5:$A$10</c:f>
              <c:strCache>
                <c:ptCount val="6"/>
                <c:pt idx="0">
                  <c:v>Intensité et complexité du travail élevée</c:v>
                </c:pt>
                <c:pt idx="1">
                  <c:v>Faible autonomie et marges de manœuvre</c:v>
                </c:pt>
                <c:pt idx="2">
                  <c:v>Faible soutien social</c:v>
                </c:pt>
                <c:pt idx="3">
                  <c:v>Fortes exigences émotionnelles</c:v>
                </c:pt>
                <c:pt idx="4">
                  <c:v>Forts conflits de valeur</c:v>
                </c:pt>
                <c:pt idx="5">
                  <c:v>Forte insécurité de la situation de travail</c:v>
                </c:pt>
              </c:strCache>
            </c:strRef>
          </c:cat>
          <c:val>
            <c:numRef>
              <c:f>'Figure E1'!$C$5:$C$10</c:f>
              <c:numCache>
                <c:formatCode>0.00</c:formatCode>
                <c:ptCount val="6"/>
                <c:pt idx="0">
                  <c:v>8.8506199999999993E-2</c:v>
                </c:pt>
                <c:pt idx="1">
                  <c:v>7.6719399999999993E-2</c:v>
                </c:pt>
                <c:pt idx="2">
                  <c:v>2.0077100000000001E-2</c:v>
                </c:pt>
                <c:pt idx="3">
                  <c:v>-7.2768299999999994E-2</c:v>
                </c:pt>
                <c:pt idx="4">
                  <c:v>4.1714099999999997E-2</c:v>
                </c:pt>
                <c:pt idx="5">
                  <c:v>7.6595300000000005E-2</c:v>
                </c:pt>
              </c:numCache>
            </c:numRef>
          </c:val>
        </c:ser>
        <c:ser>
          <c:idx val="3"/>
          <c:order val="2"/>
          <c:tx>
            <c:strRef>
              <c:f>'Figure E1'!$E$4</c:f>
              <c:strCache>
                <c:ptCount val="1"/>
                <c:pt idx="0">
                  <c:v>Exposition généralisée à l'intensité du travail (groupe 3-1)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'Figure E1'!$A$5:$A$10</c:f>
              <c:strCache>
                <c:ptCount val="6"/>
                <c:pt idx="0">
                  <c:v>Intensité et complexité du travail élevée</c:v>
                </c:pt>
                <c:pt idx="1">
                  <c:v>Faible autonomie et marges de manœuvre</c:v>
                </c:pt>
                <c:pt idx="2">
                  <c:v>Faible soutien social</c:v>
                </c:pt>
                <c:pt idx="3">
                  <c:v>Fortes exigences émotionnelles</c:v>
                </c:pt>
                <c:pt idx="4">
                  <c:v>Forts conflits de valeur</c:v>
                </c:pt>
                <c:pt idx="5">
                  <c:v>Forte insécurité de la situation de travail</c:v>
                </c:pt>
              </c:strCache>
            </c:strRef>
          </c:cat>
          <c:val>
            <c:numRef>
              <c:f>'Figure E1'!$E$5:$E$10</c:f>
              <c:numCache>
                <c:formatCode>0.00</c:formatCode>
                <c:ptCount val="6"/>
                <c:pt idx="0">
                  <c:v>5.5977800000000001E-2</c:v>
                </c:pt>
                <c:pt idx="1">
                  <c:v>-6.3061800000000001E-2</c:v>
                </c:pt>
                <c:pt idx="2">
                  <c:v>-6.0878799999999997E-2</c:v>
                </c:pt>
                <c:pt idx="3">
                  <c:v>0.323326</c:v>
                </c:pt>
                <c:pt idx="4">
                  <c:v>6.1301899999999999E-2</c:v>
                </c:pt>
                <c:pt idx="5">
                  <c:v>0.13283110000000001</c:v>
                </c:pt>
              </c:numCache>
            </c:numRef>
          </c:val>
        </c:ser>
        <c:ser>
          <c:idx val="4"/>
          <c:order val="3"/>
          <c:tx>
            <c:strRef>
              <c:f>'Figure E1'!$F$4</c:f>
              <c:strCache>
                <c:ptCount val="1"/>
                <c:pt idx="0">
                  <c:v>Exposition généralisée aux tensions sociales (groupe 3-2)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'Figure E1'!$A$5:$A$10</c:f>
              <c:strCache>
                <c:ptCount val="6"/>
                <c:pt idx="0">
                  <c:v>Intensité et complexité du travail élevée</c:v>
                </c:pt>
                <c:pt idx="1">
                  <c:v>Faible autonomie et marges de manœuvre</c:v>
                </c:pt>
                <c:pt idx="2">
                  <c:v>Faible soutien social</c:v>
                </c:pt>
                <c:pt idx="3">
                  <c:v>Fortes exigences émotionnelles</c:v>
                </c:pt>
                <c:pt idx="4">
                  <c:v>Forts conflits de valeur</c:v>
                </c:pt>
                <c:pt idx="5">
                  <c:v>Forte insécurité de la situation de travail</c:v>
                </c:pt>
              </c:strCache>
            </c:strRef>
          </c:cat>
          <c:val>
            <c:numRef>
              <c:f>'Figure E1'!$F$5:$F$10</c:f>
              <c:numCache>
                <c:formatCode>0.00</c:formatCode>
                <c:ptCount val="6"/>
                <c:pt idx="0">
                  <c:v>-4.4871399999999999E-2</c:v>
                </c:pt>
                <c:pt idx="1">
                  <c:v>0.1473777</c:v>
                </c:pt>
                <c:pt idx="2">
                  <c:v>0.2102628</c:v>
                </c:pt>
                <c:pt idx="3">
                  <c:v>0.48701660000000002</c:v>
                </c:pt>
                <c:pt idx="4">
                  <c:v>0.20785400000000001</c:v>
                </c:pt>
                <c:pt idx="5">
                  <c:v>0.37128640000000002</c:v>
                </c:pt>
              </c:numCache>
            </c:numRef>
          </c:val>
        </c:ser>
        <c:ser>
          <c:idx val="5"/>
          <c:order val="4"/>
          <c:tx>
            <c:strRef>
              <c:f>'Figure E1'!$G$4</c:f>
              <c:strCache>
                <c:ptCount val="1"/>
                <c:pt idx="0">
                  <c:v>Exposition localisée à tous les RPS (groupe 3-3)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'Figure E1'!$A$5:$A$10</c:f>
              <c:strCache>
                <c:ptCount val="6"/>
                <c:pt idx="0">
                  <c:v>Intensité et complexité du travail élevée</c:v>
                </c:pt>
                <c:pt idx="1">
                  <c:v>Faible autonomie et marges de manœuvre</c:v>
                </c:pt>
                <c:pt idx="2">
                  <c:v>Faible soutien social</c:v>
                </c:pt>
                <c:pt idx="3">
                  <c:v>Fortes exigences émotionnelles</c:v>
                </c:pt>
                <c:pt idx="4">
                  <c:v>Forts conflits de valeur</c:v>
                </c:pt>
                <c:pt idx="5">
                  <c:v>Forte insécurité de la situation de travail</c:v>
                </c:pt>
              </c:strCache>
            </c:strRef>
          </c:cat>
          <c:val>
            <c:numRef>
              <c:f>'Figure E1'!$G$5:$G$10</c:f>
              <c:numCache>
                <c:formatCode>0.00</c:formatCode>
                <c:ptCount val="6"/>
                <c:pt idx="0">
                  <c:v>0.1002373</c:v>
                </c:pt>
                <c:pt idx="1">
                  <c:v>4.5425599999999997E-2</c:v>
                </c:pt>
                <c:pt idx="2">
                  <c:v>7.8273499999999996E-2</c:v>
                </c:pt>
                <c:pt idx="3">
                  <c:v>5.8421399999999998E-2</c:v>
                </c:pt>
                <c:pt idx="4">
                  <c:v>6.02129E-2</c:v>
                </c:pt>
                <c:pt idx="5">
                  <c:v>0.1713742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505216"/>
        <c:axId val="114506752"/>
      </c:radarChart>
      <c:catAx>
        <c:axId val="11450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fr-FR"/>
          </a:p>
        </c:txPr>
        <c:crossAx val="114506752"/>
        <c:crosses val="autoZero"/>
        <c:auto val="1"/>
        <c:lblAlgn val="ctr"/>
        <c:lblOffset val="100"/>
        <c:noMultiLvlLbl val="0"/>
      </c:catAx>
      <c:valAx>
        <c:axId val="114506752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fr-FR"/>
          </a:p>
        </c:txPr>
        <c:crossAx val="114505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56576542589936E-2"/>
          <c:y val="3.4388428749120292E-2"/>
          <c:w val="0.92924809653565665"/>
          <c:h val="0.617730152005716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E2'!$B$5</c:f>
              <c:strCache>
                <c:ptCount val="1"/>
                <c:pt idx="0">
                  <c:v>Groupe 1 : Exposition très faible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('Figure E2'!$A$9:$A$10,'Figure E2'!$A$13)</c:f>
              <c:strCache>
                <c:ptCount val="3"/>
                <c:pt idx="0">
                  <c:v>   Une restructuration ou un déménagement de l’établissement, l'entreprise ou l'administration</c:v>
                </c:pt>
                <c:pt idx="1">
                  <c:v>   Un changement de l’organisation du travail au sein de l’établissement </c:v>
                </c:pt>
                <c:pt idx="2">
                  <c:v>Ces changements sont plutôt négatifs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'Figure E2'!$A$7:$A$16</c15:sqref>
                  </c15:fullRef>
                </c:ext>
              </c:extLst>
            </c:strRef>
          </c:cat>
          <c:val>
            <c:numRef>
              <c:f>('Figure E2'!$B$9:$B$10,'Figure E2'!$B$13)</c:f>
              <c:numCache>
                <c:formatCode>0</c:formatCode>
                <c:ptCount val="3"/>
                <c:pt idx="0">
                  <c:v>11.24</c:v>
                </c:pt>
                <c:pt idx="1">
                  <c:v>18.54</c:v>
                </c:pt>
                <c:pt idx="2">
                  <c:v>11.2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'Figure E2'!$B$7:$B$16</c15:sqref>
                  </c15:fullRef>
                </c:ext>
              </c:extLst>
            </c:numRef>
          </c:val>
        </c:ser>
        <c:ser>
          <c:idx val="1"/>
          <c:order val="1"/>
          <c:tx>
            <c:strRef>
              <c:f>'Figure E2'!$C$5</c:f>
              <c:strCache>
                <c:ptCount val="1"/>
                <c:pt idx="0">
                  <c:v>Groupe 2 : Exposition faible et prévention variée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('Figure E2'!$A$9:$A$10,'Figure E2'!$A$13)</c:f>
              <c:strCache>
                <c:ptCount val="3"/>
                <c:pt idx="0">
                  <c:v>   Une restructuration ou un déménagement de l’établissement, l'entreprise ou l'administration</c:v>
                </c:pt>
                <c:pt idx="1">
                  <c:v>   Un changement de l’organisation du travail au sein de l’établissement </c:v>
                </c:pt>
                <c:pt idx="2">
                  <c:v>Ces changements sont plutôt négatifs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'Figure E2'!$A$7:$A$16</c15:sqref>
                  </c15:fullRef>
                </c:ext>
              </c:extLst>
            </c:strRef>
          </c:cat>
          <c:val>
            <c:numRef>
              <c:f>('Figure E2'!$C$9:$C$10,'Figure E2'!$C$13)</c:f>
              <c:numCache>
                <c:formatCode>0</c:formatCode>
                <c:ptCount val="3"/>
                <c:pt idx="0">
                  <c:v>14.58</c:v>
                </c:pt>
                <c:pt idx="1">
                  <c:v>24.51</c:v>
                </c:pt>
                <c:pt idx="2">
                  <c:v>14.27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'Figure E2'!$C$7:$C$16</c15:sqref>
                  </c15:fullRef>
                </c:ext>
              </c:extLst>
            </c:numRef>
          </c:val>
        </c:ser>
        <c:ser>
          <c:idx val="3"/>
          <c:order val="2"/>
          <c:tx>
            <c:strRef>
              <c:f>'Figure E2'!$E$5</c:f>
              <c:strCache>
                <c:ptCount val="1"/>
                <c:pt idx="0">
                  <c:v>Groupe 3-1 : Exposition généralisée à l'intensité du travail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('Figure E2'!$A$9:$A$10,'Figure E2'!$A$13)</c:f>
              <c:strCache>
                <c:ptCount val="3"/>
                <c:pt idx="0">
                  <c:v>   Une restructuration ou un déménagement de l’établissement, l'entreprise ou l'administration</c:v>
                </c:pt>
                <c:pt idx="1">
                  <c:v>   Un changement de l’organisation du travail au sein de l’établissement </c:v>
                </c:pt>
                <c:pt idx="2">
                  <c:v>Ces changements sont plutôt négatifs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'Figure E2'!$A$7:$A$16</c15:sqref>
                  </c15:fullRef>
                </c:ext>
              </c:extLst>
            </c:strRef>
          </c:cat>
          <c:val>
            <c:numRef>
              <c:f>('Figure E2'!$E$9:$E$10,'Figure E2'!$E$13)</c:f>
              <c:numCache>
                <c:formatCode>0</c:formatCode>
                <c:ptCount val="3"/>
                <c:pt idx="0">
                  <c:v>13.51</c:v>
                </c:pt>
                <c:pt idx="1">
                  <c:v>26.65</c:v>
                </c:pt>
                <c:pt idx="2">
                  <c:v>18.03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'Figure E2'!$E$7:$E$16</c15:sqref>
                  </c15:fullRef>
                </c:ext>
              </c:extLst>
            </c:numRef>
          </c:val>
        </c:ser>
        <c:ser>
          <c:idx val="4"/>
          <c:order val="3"/>
          <c:tx>
            <c:strRef>
              <c:f>'Figure E2'!$F$5</c:f>
              <c:strCache>
                <c:ptCount val="1"/>
                <c:pt idx="0">
                  <c:v>Groupe 3-2 : Exposition généralisée aux tensions sociales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('Figure E2'!$A$9:$A$10,'Figure E2'!$A$13)</c:f>
              <c:strCache>
                <c:ptCount val="3"/>
                <c:pt idx="0">
                  <c:v>   Une restructuration ou un déménagement de l’établissement, l'entreprise ou l'administration</c:v>
                </c:pt>
                <c:pt idx="1">
                  <c:v>   Un changement de l’organisation du travail au sein de l’établissement </c:v>
                </c:pt>
                <c:pt idx="2">
                  <c:v>Ces changements sont plutôt négatifs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'Figure E2'!$A$7:$A$16</c15:sqref>
                  </c15:fullRef>
                </c:ext>
              </c:extLst>
            </c:strRef>
          </c:cat>
          <c:val>
            <c:numRef>
              <c:f>('Figure E2'!$F$9:$F$10,'Figure E2'!$F$13)</c:f>
              <c:numCache>
                <c:formatCode>0</c:formatCode>
                <c:ptCount val="3"/>
                <c:pt idx="0">
                  <c:v>24.24</c:v>
                </c:pt>
                <c:pt idx="1">
                  <c:v>37.29</c:v>
                </c:pt>
                <c:pt idx="2">
                  <c:v>24.59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'Figure E2'!$F$7:$F$16</c15:sqref>
                  </c15:fullRef>
                </c:ext>
              </c:extLst>
            </c:numRef>
          </c:val>
        </c:ser>
        <c:ser>
          <c:idx val="5"/>
          <c:order val="4"/>
          <c:tx>
            <c:strRef>
              <c:f>'Figure E2'!$G$5</c:f>
              <c:strCache>
                <c:ptCount val="1"/>
                <c:pt idx="0">
                  <c:v>Groupe 3-3 : Exposition localisée à tous les RPS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('Figure E2'!$A$9:$A$10,'Figure E2'!$A$13)</c:f>
              <c:strCache>
                <c:ptCount val="3"/>
                <c:pt idx="0">
                  <c:v>   Une restructuration ou un déménagement de l’établissement, l'entreprise ou l'administration</c:v>
                </c:pt>
                <c:pt idx="1">
                  <c:v>   Un changement de l’organisation du travail au sein de l’établissement </c:v>
                </c:pt>
                <c:pt idx="2">
                  <c:v>Ces changements sont plutôt négatifs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'Figure E2'!$A$7:$A$16</c15:sqref>
                  </c15:fullRef>
                </c:ext>
              </c:extLst>
            </c:strRef>
          </c:cat>
          <c:val>
            <c:numRef>
              <c:f>('Figure E2'!$G$9:$G$10,'Figure E2'!$G$13)</c:f>
              <c:numCache>
                <c:formatCode>0</c:formatCode>
                <c:ptCount val="3"/>
                <c:pt idx="0">
                  <c:v>20.420000000000002</c:v>
                </c:pt>
                <c:pt idx="1">
                  <c:v>26.76</c:v>
                </c:pt>
                <c:pt idx="2">
                  <c:v>17.649999999999999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'Figure E2'!$G$7:$G$16</c15:sqref>
                  </c15:fullRef>
                </c:ext>
              </c:extLst>
            </c:numRef>
          </c:val>
        </c:ser>
        <c:ser>
          <c:idx val="6"/>
          <c:order val="5"/>
          <c:tx>
            <c:strRef>
              <c:f>'Figure E2'!$H$5</c:f>
              <c:strCache>
                <c:ptCount val="1"/>
                <c:pt idx="0">
                  <c:v>Ensemble des établissements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('Figure E2'!$A$9:$A$10,'Figure E2'!$A$13)</c:f>
              <c:strCache>
                <c:ptCount val="3"/>
                <c:pt idx="0">
                  <c:v>   Une restructuration ou un déménagement de l’établissement, l'entreprise ou l'administration</c:v>
                </c:pt>
                <c:pt idx="1">
                  <c:v>   Un changement de l’organisation du travail au sein de l’établissement </c:v>
                </c:pt>
                <c:pt idx="2">
                  <c:v>Ces changements sont plutôt négatifs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'Figure E2'!$A$7:$A$16</c15:sqref>
                  </c15:fullRef>
                </c:ext>
              </c:extLst>
            </c:strRef>
          </c:cat>
          <c:val>
            <c:numRef>
              <c:f>('Figure E2'!$H$9:$H$10,'Figure E2'!$H$13)</c:f>
              <c:numCache>
                <c:formatCode>0</c:formatCode>
                <c:ptCount val="3"/>
                <c:pt idx="0">
                  <c:v>14.4</c:v>
                </c:pt>
                <c:pt idx="1">
                  <c:v>23.36</c:v>
                </c:pt>
                <c:pt idx="2">
                  <c:v>14.16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'Figure E2'!$H$7:$H$16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5827072"/>
        <c:axId val="115828608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'Figure E2'!$D$5</c15:sqref>
                        </c15:formulaRef>
                      </c:ext>
                    </c:extLst>
                    <c:strCache>
                      <c:ptCount val="1"/>
                      <c:pt idx="0">
                        <c:v>Groupe 3 (ensemble) : Exposition forte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'Figure E2'!$A$7:$A$16</c15:sqref>
                        </c15:fullRef>
                        <c15:formulaRef>
                          <c15:sqref>('Figure E2'!$A$9:$A$10,'Figure E2'!$A$13)</c15:sqref>
                        </c15:formulaRef>
                      </c:ext>
                    </c:extLst>
                    <c:strCache>
                      <c:ptCount val="3"/>
                      <c:pt idx="0">
                        <c:v>   Une restructuration ou un déménagement de l’établissement, l'entreprise ou l'administration</c:v>
                      </c:pt>
                      <c:pt idx="1">
                        <c:v>   Un changement de l’organisation du travail au sein de l’établissement </c:v>
                      </c:pt>
                      <c:pt idx="2">
                        <c:v>Ces changements sont plutôt négatifs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'Figure E2'!$D$7:$D$16</c15:sqref>
                        </c15:fullRef>
                        <c15:formulaRef>
                          <c15:sqref>('Figure E2'!$D$9:$D$10,'Figure E2'!$D$13)</c15:sqref>
                        </c15:formulaRef>
                      </c:ext>
                    </c:extLst>
                    <c:numCache>
                      <c:formatCode>0</c:formatCode>
                      <c:ptCount val="3"/>
                      <c:pt idx="0">
                        <c:v>18.75</c:v>
                      </c:pt>
                      <c:pt idx="1">
                        <c:v>27.7</c:v>
                      </c:pt>
                      <c:pt idx="2">
                        <c:v>18.399999999999999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11582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fr-FR"/>
          </a:p>
        </c:txPr>
        <c:crossAx val="115828608"/>
        <c:crosses val="autoZero"/>
        <c:auto val="1"/>
        <c:lblAlgn val="ctr"/>
        <c:lblOffset val="100"/>
        <c:noMultiLvlLbl val="0"/>
      </c:catAx>
      <c:valAx>
        <c:axId val="11582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fr-FR"/>
          </a:p>
        </c:txPr>
        <c:crossAx val="115827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14</xdr:row>
      <xdr:rowOff>180975</xdr:rowOff>
    </xdr:from>
    <xdr:to>
      <xdr:col>11</xdr:col>
      <xdr:colOff>495300</xdr:colOff>
      <xdr:row>35</xdr:row>
      <xdr:rowOff>52388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6</xdr:col>
      <xdr:colOff>533400</xdr:colOff>
      <xdr:row>33</xdr:row>
      <xdr:rowOff>119063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671305</xdr:colOff>
      <xdr:row>14</xdr:row>
      <xdr:rowOff>98149</xdr:rowOff>
    </xdr:from>
    <xdr:to>
      <xdr:col>8</xdr:col>
      <xdr:colOff>59635</xdr:colOff>
      <xdr:row>36</xdr:row>
      <xdr:rowOff>79099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12</xdr:row>
      <xdr:rowOff>71437</xdr:rowOff>
    </xdr:from>
    <xdr:to>
      <xdr:col>6</xdr:col>
      <xdr:colOff>266700</xdr:colOff>
      <xdr:row>35</xdr:row>
      <xdr:rowOff>66675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737152</xdr:colOff>
      <xdr:row>16</xdr:row>
      <xdr:rowOff>188636</xdr:rowOff>
    </xdr:from>
    <xdr:to>
      <xdr:col>4</xdr:col>
      <xdr:colOff>439807</xdr:colOff>
      <xdr:row>35</xdr:row>
      <xdr:rowOff>49696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18"/>
  <sheetViews>
    <sheetView zoomScale="115" zoomScaleNormal="115" workbookViewId="0">
      <selection activeCell="R27" sqref="R27"/>
    </sheetView>
  </sheetViews>
  <sheetFormatPr baseColWidth="10" defaultRowHeight="15" x14ac:dyDescent="0.25"/>
  <cols>
    <col min="1" max="1" width="32.28515625" customWidth="1"/>
    <col min="2" max="25" width="5.7109375" customWidth="1"/>
  </cols>
  <sheetData>
    <row r="2" spans="1:25" x14ac:dyDescent="0.25">
      <c r="A2" s="8" t="s">
        <v>131</v>
      </c>
    </row>
    <row r="4" spans="1:25" s="2" customFormat="1" ht="12.75" x14ac:dyDescent="0.2">
      <c r="A4" s="71"/>
      <c r="B4" s="72" t="s">
        <v>0</v>
      </c>
      <c r="C4" s="72"/>
      <c r="D4" s="72"/>
      <c r="E4" s="72"/>
      <c r="F4" s="72"/>
      <c r="G4" s="72"/>
      <c r="H4" s="72"/>
      <c r="I4" s="72"/>
      <c r="J4" s="72"/>
      <c r="K4" s="72"/>
      <c r="L4" s="72" t="s">
        <v>1</v>
      </c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3" t="s">
        <v>2</v>
      </c>
      <c r="Y4" s="73"/>
    </row>
    <row r="5" spans="1:25" s="2" customFormat="1" ht="25.5" customHeight="1" x14ac:dyDescent="0.2">
      <c r="A5" s="71"/>
      <c r="B5" s="73" t="s">
        <v>99</v>
      </c>
      <c r="C5" s="73"/>
      <c r="D5" s="73" t="s">
        <v>100</v>
      </c>
      <c r="E5" s="73"/>
      <c r="F5" s="73" t="s">
        <v>3</v>
      </c>
      <c r="G5" s="73"/>
      <c r="H5" s="73" t="s">
        <v>4</v>
      </c>
      <c r="I5" s="73"/>
      <c r="J5" s="73" t="s">
        <v>19</v>
      </c>
      <c r="K5" s="73"/>
      <c r="L5" s="73" t="s">
        <v>5</v>
      </c>
      <c r="M5" s="73"/>
      <c r="N5" s="73" t="s">
        <v>6</v>
      </c>
      <c r="O5" s="73"/>
      <c r="P5" s="73" t="s">
        <v>7</v>
      </c>
      <c r="Q5" s="73"/>
      <c r="R5" s="73" t="s">
        <v>8</v>
      </c>
      <c r="S5" s="73"/>
      <c r="T5" s="73" t="s">
        <v>9</v>
      </c>
      <c r="U5" s="73"/>
      <c r="V5" s="73" t="s">
        <v>10</v>
      </c>
      <c r="W5" s="73"/>
      <c r="X5" s="73"/>
      <c r="Y5" s="73"/>
    </row>
    <row r="6" spans="1:25" s="2" customFormat="1" ht="12.75" x14ac:dyDescent="0.2">
      <c r="A6" s="71"/>
      <c r="B6" s="3">
        <v>2013</v>
      </c>
      <c r="C6" s="3">
        <v>2016</v>
      </c>
      <c r="D6" s="3">
        <v>2013</v>
      </c>
      <c r="E6" s="3">
        <v>2016</v>
      </c>
      <c r="F6" s="3">
        <v>2013</v>
      </c>
      <c r="G6" s="3">
        <v>2016</v>
      </c>
      <c r="H6" s="3">
        <v>2013</v>
      </c>
      <c r="I6" s="3">
        <v>2016</v>
      </c>
      <c r="J6" s="3">
        <v>2013</v>
      </c>
      <c r="K6" s="3">
        <v>2016</v>
      </c>
      <c r="L6" s="3">
        <v>2013</v>
      </c>
      <c r="M6" s="3">
        <v>2016</v>
      </c>
      <c r="N6" s="3">
        <v>2013</v>
      </c>
      <c r="O6" s="3">
        <v>2016</v>
      </c>
      <c r="P6" s="3">
        <v>2013</v>
      </c>
      <c r="Q6" s="3">
        <v>2016</v>
      </c>
      <c r="R6" s="3">
        <v>2013</v>
      </c>
      <c r="S6" s="3">
        <v>2016</v>
      </c>
      <c r="T6" s="3">
        <v>2013</v>
      </c>
      <c r="U6" s="3">
        <v>2016</v>
      </c>
      <c r="V6" s="3">
        <v>2013</v>
      </c>
      <c r="W6" s="3">
        <v>2016</v>
      </c>
      <c r="X6" s="3">
        <v>2013</v>
      </c>
      <c r="Y6" s="3">
        <v>2016</v>
      </c>
    </row>
    <row r="7" spans="1:25" s="2" customFormat="1" ht="12.75" x14ac:dyDescent="0.2">
      <c r="A7" s="11" t="s">
        <v>11</v>
      </c>
      <c r="B7" s="5">
        <v>64.8</v>
      </c>
      <c r="C7" s="5">
        <v>67</v>
      </c>
      <c r="D7" s="5">
        <v>41.6</v>
      </c>
      <c r="E7" s="5">
        <v>43.4</v>
      </c>
      <c r="F7" s="5">
        <v>50.4</v>
      </c>
      <c r="G7" s="5">
        <v>53.6</v>
      </c>
      <c r="H7" s="5">
        <v>72.2</v>
      </c>
      <c r="I7" s="5">
        <v>64.599999999999994</v>
      </c>
      <c r="J7" s="5">
        <f>20.27+34.26</f>
        <v>54.53</v>
      </c>
      <c r="K7" s="5">
        <v>56.25</v>
      </c>
      <c r="L7" s="5">
        <v>13.7</v>
      </c>
      <c r="M7" s="5">
        <v>10.4</v>
      </c>
      <c r="N7" s="5">
        <v>35.700000000000003</v>
      </c>
      <c r="O7" s="5">
        <v>33</v>
      </c>
      <c r="P7" s="5">
        <v>19.5</v>
      </c>
      <c r="Q7" s="5">
        <v>15.1</v>
      </c>
      <c r="R7" s="5">
        <v>28.7</v>
      </c>
      <c r="S7" s="5">
        <v>27.6</v>
      </c>
      <c r="T7" s="5">
        <v>38.9</v>
      </c>
      <c r="U7" s="5">
        <v>35</v>
      </c>
      <c r="V7" s="5">
        <f>8.86+24.33</f>
        <v>33.19</v>
      </c>
      <c r="W7" s="5">
        <v>30.42</v>
      </c>
      <c r="X7" s="5">
        <v>38.200000000000003</v>
      </c>
      <c r="Y7" s="5">
        <v>36.700000000000003</v>
      </c>
    </row>
    <row r="8" spans="1:25" s="2" customFormat="1" ht="25.5" x14ac:dyDescent="0.2">
      <c r="A8" s="11" t="s">
        <v>12</v>
      </c>
      <c r="B8" s="5">
        <v>50.5</v>
      </c>
      <c r="C8" s="5">
        <v>55.4</v>
      </c>
      <c r="D8" s="5">
        <v>39.4</v>
      </c>
      <c r="E8" s="5">
        <v>43.1</v>
      </c>
      <c r="F8" s="5">
        <v>34.6</v>
      </c>
      <c r="G8" s="5">
        <v>38.6</v>
      </c>
      <c r="H8" s="5">
        <v>64.599999999999994</v>
      </c>
      <c r="I8" s="5">
        <v>56.4</v>
      </c>
      <c r="J8" s="5">
        <f>11.48+33.2</f>
        <v>44.680000000000007</v>
      </c>
      <c r="K8" s="5">
        <v>46.61</v>
      </c>
      <c r="L8" s="5">
        <v>5.0999999999999996</v>
      </c>
      <c r="M8" s="5">
        <v>3.2</v>
      </c>
      <c r="N8" s="5">
        <v>16.899999999999999</v>
      </c>
      <c r="O8" s="5">
        <v>19.399999999999999</v>
      </c>
      <c r="P8" s="5">
        <v>5.8</v>
      </c>
      <c r="Q8" s="5">
        <v>5</v>
      </c>
      <c r="R8" s="5">
        <v>11.5</v>
      </c>
      <c r="S8" s="5">
        <v>14.8</v>
      </c>
      <c r="T8" s="5">
        <v>20.7</v>
      </c>
      <c r="U8" s="5">
        <v>19.399999999999999</v>
      </c>
      <c r="V8" s="5">
        <f>2.13+13.59</f>
        <v>15.719999999999999</v>
      </c>
      <c r="W8" s="5">
        <v>16.62</v>
      </c>
      <c r="X8" s="5">
        <v>22.5</v>
      </c>
      <c r="Y8" s="5">
        <v>23.9</v>
      </c>
    </row>
    <row r="9" spans="1:25" s="2" customFormat="1" ht="12.75" x14ac:dyDescent="0.2">
      <c r="A9" s="11" t="s">
        <v>13</v>
      </c>
      <c r="B9" s="5">
        <v>51.7</v>
      </c>
      <c r="C9" s="5">
        <v>54.2</v>
      </c>
      <c r="D9" s="5">
        <v>39</v>
      </c>
      <c r="E9" s="5">
        <v>38.299999999999997</v>
      </c>
      <c r="F9" s="5">
        <v>33.6</v>
      </c>
      <c r="G9" s="5">
        <v>37.6</v>
      </c>
      <c r="H9" s="5">
        <v>61.8</v>
      </c>
      <c r="I9" s="5">
        <v>51.1</v>
      </c>
      <c r="J9" s="5">
        <f>9.41+34.44</f>
        <v>43.849999999999994</v>
      </c>
      <c r="K9" s="5">
        <v>43.65</v>
      </c>
      <c r="L9" s="5">
        <v>6.3</v>
      </c>
      <c r="M9" s="5">
        <v>4.8</v>
      </c>
      <c r="N9" s="5">
        <v>21.4</v>
      </c>
      <c r="O9" s="5">
        <v>24.1</v>
      </c>
      <c r="P9" s="5">
        <v>10.5</v>
      </c>
      <c r="Q9" s="5">
        <v>5.2</v>
      </c>
      <c r="R9" s="5">
        <v>14</v>
      </c>
      <c r="S9" s="5">
        <v>14.1</v>
      </c>
      <c r="T9" s="5">
        <v>23.8</v>
      </c>
      <c r="U9" s="5">
        <v>22</v>
      </c>
      <c r="V9" s="5">
        <f>2.36+16.65</f>
        <v>19.009999999999998</v>
      </c>
      <c r="W9" s="5">
        <v>18.440000000000001</v>
      </c>
      <c r="X9" s="5">
        <v>24.8</v>
      </c>
      <c r="Y9" s="5">
        <v>24.6</v>
      </c>
    </row>
    <row r="10" spans="1:25" s="2" customFormat="1" ht="12.75" x14ac:dyDescent="0.2">
      <c r="A10" s="11" t="s">
        <v>14</v>
      </c>
      <c r="B10" s="5">
        <v>30.7</v>
      </c>
      <c r="C10" s="5">
        <v>36.5</v>
      </c>
      <c r="D10" s="5">
        <v>29.8</v>
      </c>
      <c r="E10" s="5">
        <v>41.1</v>
      </c>
      <c r="F10" s="5">
        <v>39.9</v>
      </c>
      <c r="G10" s="5">
        <v>36.200000000000003</v>
      </c>
      <c r="H10" s="5">
        <v>57.2</v>
      </c>
      <c r="I10" s="5">
        <v>51</v>
      </c>
      <c r="J10" s="5">
        <f>6.51+32.43</f>
        <v>38.94</v>
      </c>
      <c r="K10" s="5">
        <v>41.25</v>
      </c>
      <c r="L10" s="5">
        <v>5.9</v>
      </c>
      <c r="M10" s="5">
        <v>4.4000000000000004</v>
      </c>
      <c r="N10" s="5">
        <v>5.6</v>
      </c>
      <c r="O10" s="5">
        <v>6.2</v>
      </c>
      <c r="P10" s="5">
        <v>8.3000000000000007</v>
      </c>
      <c r="Q10" s="5">
        <v>4.5</v>
      </c>
      <c r="R10" s="5">
        <v>21.6</v>
      </c>
      <c r="S10" s="5">
        <v>23.5</v>
      </c>
      <c r="T10" s="5">
        <v>25.2</v>
      </c>
      <c r="U10" s="5">
        <v>23.2</v>
      </c>
      <c r="V10" s="5">
        <f>3.12+15.38</f>
        <v>18.5</v>
      </c>
      <c r="W10" s="5">
        <v>18.12</v>
      </c>
      <c r="X10" s="5">
        <v>23.3</v>
      </c>
      <c r="Y10" s="5">
        <v>23.8</v>
      </c>
    </row>
    <row r="11" spans="1:25" s="2" customFormat="1" ht="12.75" x14ac:dyDescent="0.2">
      <c r="A11" s="11" t="s">
        <v>15</v>
      </c>
      <c r="B11" s="5">
        <v>25.8</v>
      </c>
      <c r="C11" s="5">
        <v>26.1</v>
      </c>
      <c r="D11" s="5">
        <v>17.5</v>
      </c>
      <c r="E11" s="5">
        <v>14.5</v>
      </c>
      <c r="F11" s="5">
        <v>26.8</v>
      </c>
      <c r="G11" s="5">
        <v>26.8</v>
      </c>
      <c r="H11" s="5">
        <v>35.9</v>
      </c>
      <c r="I11" s="5">
        <v>35.6</v>
      </c>
      <c r="J11" s="5">
        <f>2.49+23.21</f>
        <v>25.700000000000003</v>
      </c>
      <c r="K11" s="5">
        <v>26.54</v>
      </c>
      <c r="L11" s="5">
        <v>2.5</v>
      </c>
      <c r="M11" s="5">
        <v>0.5</v>
      </c>
      <c r="N11" s="5">
        <v>14</v>
      </c>
      <c r="O11" s="5">
        <v>10</v>
      </c>
      <c r="P11" s="5">
        <v>5.2</v>
      </c>
      <c r="Q11" s="5">
        <v>4.9000000000000004</v>
      </c>
      <c r="R11" s="5">
        <v>8.1</v>
      </c>
      <c r="S11" s="5">
        <v>6.3</v>
      </c>
      <c r="T11" s="5">
        <v>10.1</v>
      </c>
      <c r="U11" s="5">
        <v>10.7</v>
      </c>
      <c r="V11" s="5">
        <f>0.91+8.82</f>
        <v>9.73</v>
      </c>
      <c r="W11" s="5">
        <v>8.61</v>
      </c>
      <c r="X11" s="5">
        <v>13.5</v>
      </c>
      <c r="Y11" s="5">
        <v>12.98</v>
      </c>
    </row>
    <row r="12" spans="1:25" s="2" customFormat="1" ht="12.75" x14ac:dyDescent="0.2">
      <c r="A12" s="11" t="s">
        <v>16</v>
      </c>
      <c r="B12" s="5">
        <v>26.3</v>
      </c>
      <c r="C12" s="5">
        <v>30.9</v>
      </c>
      <c r="D12" s="5">
        <v>25.9</v>
      </c>
      <c r="E12" s="5">
        <v>28.1</v>
      </c>
      <c r="F12" s="5">
        <v>30.3</v>
      </c>
      <c r="G12" s="5">
        <v>32.799999999999997</v>
      </c>
      <c r="H12" s="5">
        <v>42.5</v>
      </c>
      <c r="I12" s="5">
        <v>40.799999999999997</v>
      </c>
      <c r="J12" s="5">
        <f>2.81+28.01</f>
        <v>30.82</v>
      </c>
      <c r="K12" s="5">
        <v>33.75</v>
      </c>
      <c r="L12" s="5">
        <v>7.8</v>
      </c>
      <c r="M12" s="5">
        <v>4.4000000000000004</v>
      </c>
      <c r="N12" s="5">
        <v>10.5</v>
      </c>
      <c r="O12" s="5">
        <v>9.8000000000000007</v>
      </c>
      <c r="P12" s="5">
        <v>4.9000000000000004</v>
      </c>
      <c r="Q12" s="5">
        <v>4.7</v>
      </c>
      <c r="R12" s="5">
        <v>8.6</v>
      </c>
      <c r="S12" s="5">
        <v>7.6</v>
      </c>
      <c r="T12" s="5">
        <v>11.9</v>
      </c>
      <c r="U12" s="5">
        <v>13.1</v>
      </c>
      <c r="V12" s="5">
        <f>0.96+9.02</f>
        <v>9.98</v>
      </c>
      <c r="W12" s="5">
        <v>9.9600000000000009</v>
      </c>
      <c r="X12" s="5">
        <v>14.9</v>
      </c>
      <c r="Y12" s="5">
        <v>15.8</v>
      </c>
    </row>
    <row r="13" spans="1:25" s="2" customFormat="1" ht="12.75" x14ac:dyDescent="0.2">
      <c r="A13" s="11" t="s">
        <v>17</v>
      </c>
      <c r="B13" s="5">
        <v>19</v>
      </c>
      <c r="C13" s="5">
        <v>18.100000000000001</v>
      </c>
      <c r="D13" s="5">
        <v>2.7</v>
      </c>
      <c r="E13" s="5">
        <v>4.2</v>
      </c>
      <c r="F13" s="5">
        <v>6.9</v>
      </c>
      <c r="G13" s="5">
        <v>5.8</v>
      </c>
      <c r="H13" s="5">
        <v>31.2</v>
      </c>
      <c r="I13" s="5">
        <v>31.2</v>
      </c>
      <c r="J13" s="5">
        <f>2.76+9.76</f>
        <v>12.52</v>
      </c>
      <c r="K13" s="5">
        <v>13.99</v>
      </c>
      <c r="L13" s="5">
        <v>9.4</v>
      </c>
      <c r="M13" s="5">
        <v>9.6</v>
      </c>
      <c r="N13" s="5">
        <v>9.1999999999999993</v>
      </c>
      <c r="O13" s="5">
        <v>5.7</v>
      </c>
      <c r="P13" s="5">
        <v>2.7</v>
      </c>
      <c r="Q13" s="5">
        <v>1.9</v>
      </c>
      <c r="R13" s="5">
        <v>7.8</v>
      </c>
      <c r="S13" s="5">
        <v>6.7</v>
      </c>
      <c r="T13" s="5">
        <v>7.6</v>
      </c>
      <c r="U13" s="5">
        <v>7.8</v>
      </c>
      <c r="V13" s="5">
        <f>1.85+5.71</f>
        <v>7.5600000000000005</v>
      </c>
      <c r="W13" s="5">
        <v>6.6</v>
      </c>
      <c r="X13" s="5">
        <v>8.6999999999999993</v>
      </c>
      <c r="Y13" s="5">
        <v>8.4</v>
      </c>
    </row>
    <row r="14" spans="1:25" s="2" customFormat="1" ht="12.75" x14ac:dyDescent="0.2">
      <c r="A14" s="11" t="s">
        <v>18</v>
      </c>
      <c r="B14" s="5">
        <v>3.9</v>
      </c>
      <c r="C14" s="5">
        <v>1.9</v>
      </c>
      <c r="D14" s="5">
        <v>2</v>
      </c>
      <c r="E14" s="5">
        <v>2</v>
      </c>
      <c r="F14" s="5">
        <v>3.2</v>
      </c>
      <c r="G14" s="5">
        <v>5.8</v>
      </c>
      <c r="H14" s="5">
        <v>6.7</v>
      </c>
      <c r="I14" s="5">
        <v>7</v>
      </c>
      <c r="J14" s="5">
        <f>0.26+3.44</f>
        <v>3.7</v>
      </c>
      <c r="K14" s="5">
        <v>4.8</v>
      </c>
      <c r="L14" s="5">
        <v>2.2000000000000002</v>
      </c>
      <c r="M14" s="5">
        <v>6.8</v>
      </c>
      <c r="N14" s="5">
        <v>18.899999999999999</v>
      </c>
      <c r="O14" s="5">
        <v>11.7</v>
      </c>
      <c r="P14" s="5">
        <v>12.4</v>
      </c>
      <c r="Q14" s="5">
        <v>5</v>
      </c>
      <c r="R14" s="5">
        <v>11.4</v>
      </c>
      <c r="S14" s="5">
        <v>5.7</v>
      </c>
      <c r="T14" s="5">
        <v>10</v>
      </c>
      <c r="U14" s="5">
        <v>8.6</v>
      </c>
      <c r="V14" s="5">
        <f>3.16+9.1</f>
        <v>12.26</v>
      </c>
      <c r="W14" s="5">
        <v>8.0399999999999991</v>
      </c>
      <c r="X14" s="5">
        <v>10.3</v>
      </c>
      <c r="Y14" s="5">
        <v>7.25</v>
      </c>
    </row>
    <row r="15" spans="1:25" x14ac:dyDescent="0.2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x14ac:dyDescent="0.25">
      <c r="A16" s="67" t="s">
        <v>102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5" x14ac:dyDescent="0.25">
      <c r="A17" s="8" t="s">
        <v>103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5" ht="25.5" customHeight="1" x14ac:dyDescent="0.25">
      <c r="A18" s="70" t="s">
        <v>119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</row>
  </sheetData>
  <mergeCells count="16">
    <mergeCell ref="A18:Y18"/>
    <mergeCell ref="A4:A6"/>
    <mergeCell ref="B4:K4"/>
    <mergeCell ref="L4:W4"/>
    <mergeCell ref="X4:Y5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</mergeCells>
  <pageMargins left="0.7" right="0.7" top="0.75" bottom="0.75" header="0.3" footer="0.3"/>
  <pageSetup paperSize="9" scale="7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9"/>
  <sheetViews>
    <sheetView tabSelected="1" zoomScale="115" zoomScaleNormal="115" workbookViewId="0">
      <selection activeCell="A3" sqref="A3"/>
    </sheetView>
  </sheetViews>
  <sheetFormatPr baseColWidth="10" defaultRowHeight="15" x14ac:dyDescent="0.25"/>
  <cols>
    <col min="1" max="1" width="68.5703125" customWidth="1"/>
    <col min="2" max="8" width="10.7109375" customWidth="1"/>
  </cols>
  <sheetData>
    <row r="2" spans="1:8" x14ac:dyDescent="0.25">
      <c r="A2" s="57" t="s">
        <v>130</v>
      </c>
    </row>
    <row r="3" spans="1:8" x14ac:dyDescent="0.25">
      <c r="A3" s="58"/>
    </row>
    <row r="4" spans="1:8" x14ac:dyDescent="0.25">
      <c r="A4" s="8" t="s">
        <v>25</v>
      </c>
      <c r="B4" s="8"/>
      <c r="C4" s="8"/>
      <c r="D4" s="8"/>
      <c r="E4" s="8"/>
      <c r="F4" s="8"/>
      <c r="G4" s="8"/>
      <c r="H4" s="8"/>
    </row>
    <row r="5" spans="1:8" ht="63.75" x14ac:dyDescent="0.25">
      <c r="A5" s="60"/>
      <c r="B5" s="61" t="s">
        <v>71</v>
      </c>
      <c r="C5" s="61" t="s">
        <v>70</v>
      </c>
      <c r="D5" s="61" t="s">
        <v>56</v>
      </c>
      <c r="E5" s="61" t="s">
        <v>69</v>
      </c>
      <c r="F5" s="61" t="s">
        <v>68</v>
      </c>
      <c r="G5" s="61" t="s">
        <v>67</v>
      </c>
      <c r="H5" s="62" t="s">
        <v>66</v>
      </c>
    </row>
    <row r="6" spans="1:8" x14ac:dyDescent="0.25">
      <c r="A6" s="59" t="s">
        <v>97</v>
      </c>
      <c r="B6" s="64"/>
      <c r="C6" s="64"/>
      <c r="D6" s="64"/>
      <c r="E6" s="64"/>
      <c r="F6" s="64"/>
      <c r="G6" s="64"/>
      <c r="H6" s="64"/>
    </row>
    <row r="7" spans="1:8" x14ac:dyDescent="0.25">
      <c r="A7" s="59" t="s">
        <v>96</v>
      </c>
      <c r="B7" s="65">
        <v>16.260000000000002</v>
      </c>
      <c r="C7" s="65">
        <v>17.25</v>
      </c>
      <c r="D7" s="65">
        <v>17.04</v>
      </c>
      <c r="E7" s="65">
        <v>16.43</v>
      </c>
      <c r="F7" s="65">
        <v>18.600000000000001</v>
      </c>
      <c r="G7" s="65">
        <v>17.09</v>
      </c>
      <c r="H7" s="65">
        <v>16.920000000000002</v>
      </c>
    </row>
    <row r="8" spans="1:8" x14ac:dyDescent="0.25">
      <c r="A8" s="59" t="s">
        <v>95</v>
      </c>
      <c r="B8" s="65">
        <v>14.13</v>
      </c>
      <c r="C8" s="65">
        <v>15.91</v>
      </c>
      <c r="D8" s="65">
        <v>14.43</v>
      </c>
      <c r="E8" s="65">
        <v>15.54</v>
      </c>
      <c r="F8" s="65">
        <v>13.39</v>
      </c>
      <c r="G8" s="65">
        <v>14.05</v>
      </c>
      <c r="H8" s="65">
        <v>15.09</v>
      </c>
    </row>
    <row r="9" spans="1:8" ht="15" customHeight="1" x14ac:dyDescent="0.25">
      <c r="A9" s="59" t="s">
        <v>94</v>
      </c>
      <c r="B9" s="65">
        <v>11.24</v>
      </c>
      <c r="C9" s="65">
        <v>14.58</v>
      </c>
      <c r="D9" s="65">
        <v>18.75</v>
      </c>
      <c r="E9" s="65">
        <v>13.51</v>
      </c>
      <c r="F9" s="65">
        <v>24.24</v>
      </c>
      <c r="G9" s="65">
        <v>20.420000000000002</v>
      </c>
      <c r="H9" s="65">
        <v>14.4</v>
      </c>
    </row>
    <row r="10" spans="1:8" x14ac:dyDescent="0.25">
      <c r="A10" s="59" t="s">
        <v>93</v>
      </c>
      <c r="B10" s="65">
        <v>18.54</v>
      </c>
      <c r="C10" s="65">
        <v>24.51</v>
      </c>
      <c r="D10" s="65">
        <v>27.7</v>
      </c>
      <c r="E10" s="65">
        <v>26.65</v>
      </c>
      <c r="F10" s="65">
        <v>37.29</v>
      </c>
      <c r="G10" s="65">
        <v>26.76</v>
      </c>
      <c r="H10" s="65">
        <v>23.36</v>
      </c>
    </row>
    <row r="11" spans="1:8" x14ac:dyDescent="0.25">
      <c r="A11" s="59" t="s">
        <v>92</v>
      </c>
      <c r="B11" s="65">
        <v>4.29</v>
      </c>
      <c r="C11" s="65">
        <v>4.29</v>
      </c>
      <c r="D11" s="65">
        <v>4.92</v>
      </c>
      <c r="E11" s="65">
        <v>6.41</v>
      </c>
      <c r="F11" s="65">
        <v>6.47</v>
      </c>
      <c r="G11" s="65">
        <v>3.99</v>
      </c>
      <c r="H11" s="65">
        <v>4.41</v>
      </c>
    </row>
    <row r="12" spans="1:8" x14ac:dyDescent="0.25">
      <c r="A12" s="59" t="s">
        <v>91</v>
      </c>
      <c r="B12" s="65">
        <v>11.88</v>
      </c>
      <c r="C12" s="65">
        <v>17.28</v>
      </c>
      <c r="D12" s="65">
        <v>18.53</v>
      </c>
      <c r="E12" s="65">
        <v>15.94</v>
      </c>
      <c r="F12" s="65">
        <v>16.98</v>
      </c>
      <c r="G12" s="65">
        <v>19.98</v>
      </c>
      <c r="H12" s="65">
        <v>15.92</v>
      </c>
    </row>
    <row r="13" spans="1:8" x14ac:dyDescent="0.25">
      <c r="A13" s="59" t="s">
        <v>90</v>
      </c>
      <c r="B13" s="65">
        <v>11.2</v>
      </c>
      <c r="C13" s="65">
        <v>14.27</v>
      </c>
      <c r="D13" s="65">
        <v>18.399999999999999</v>
      </c>
      <c r="E13" s="65">
        <v>18.03</v>
      </c>
      <c r="F13" s="65">
        <v>24.59</v>
      </c>
      <c r="G13" s="65">
        <v>17.649999999999999</v>
      </c>
      <c r="H13" s="65">
        <v>14.16</v>
      </c>
    </row>
    <row r="14" spans="1:8" x14ac:dyDescent="0.25">
      <c r="A14" s="59" t="s">
        <v>89</v>
      </c>
      <c r="B14" s="65">
        <v>17.89</v>
      </c>
      <c r="C14" s="65">
        <v>19.100000000000001</v>
      </c>
      <c r="D14" s="65">
        <v>21.31</v>
      </c>
      <c r="E14" s="65">
        <v>21.3</v>
      </c>
      <c r="F14" s="65">
        <v>21.94</v>
      </c>
      <c r="G14" s="65">
        <v>21.22</v>
      </c>
      <c r="H14" s="65">
        <v>19.170000000000002</v>
      </c>
    </row>
    <row r="15" spans="1:8" x14ac:dyDescent="0.25">
      <c r="A15" s="59" t="s">
        <v>88</v>
      </c>
      <c r="B15" s="65">
        <v>22.85</v>
      </c>
      <c r="C15" s="65">
        <v>24.38</v>
      </c>
      <c r="D15" s="65">
        <v>23.73</v>
      </c>
      <c r="E15" s="65">
        <v>21.87</v>
      </c>
      <c r="F15" s="65">
        <v>22.98</v>
      </c>
      <c r="G15" s="65">
        <v>24.72</v>
      </c>
      <c r="H15" s="65">
        <v>23.8</v>
      </c>
    </row>
    <row r="16" spans="1:8" x14ac:dyDescent="0.25">
      <c r="A16" s="59" t="s">
        <v>87</v>
      </c>
      <c r="B16" s="65">
        <v>17.04</v>
      </c>
      <c r="C16" s="65">
        <v>21.44</v>
      </c>
      <c r="D16" s="65">
        <v>24.92</v>
      </c>
      <c r="E16" s="65">
        <v>28.15</v>
      </c>
      <c r="F16" s="65">
        <v>22.67</v>
      </c>
      <c r="G16" s="65">
        <v>23.73</v>
      </c>
      <c r="H16" s="65">
        <v>20.81</v>
      </c>
    </row>
    <row r="17" spans="2:8" x14ac:dyDescent="0.25">
      <c r="B17" s="55"/>
      <c r="C17" s="55"/>
      <c r="D17" s="55"/>
      <c r="E17" s="55"/>
      <c r="F17" s="55"/>
      <c r="G17" s="55"/>
      <c r="H17" s="55"/>
    </row>
    <row r="37" spans="1:7" x14ac:dyDescent="0.25">
      <c r="A37" s="23" t="s">
        <v>117</v>
      </c>
    </row>
    <row r="38" spans="1:7" x14ac:dyDescent="0.25">
      <c r="A38" s="23" t="s">
        <v>115</v>
      </c>
    </row>
    <row r="39" spans="1:7" ht="30" customHeight="1" x14ac:dyDescent="0.25">
      <c r="A39" s="70" t="s">
        <v>118</v>
      </c>
      <c r="B39" s="70"/>
      <c r="C39" s="70"/>
      <c r="D39" s="70"/>
      <c r="E39" s="70"/>
      <c r="F39" s="70"/>
      <c r="G39" s="70"/>
    </row>
  </sheetData>
  <mergeCells count="1">
    <mergeCell ref="A39:G39"/>
  </mergeCells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6"/>
  <sheetViews>
    <sheetView zoomScale="115" zoomScaleNormal="115" workbookViewId="0">
      <selection activeCell="B2" sqref="B2"/>
    </sheetView>
  </sheetViews>
  <sheetFormatPr baseColWidth="10" defaultRowHeight="15" x14ac:dyDescent="0.25"/>
  <cols>
    <col min="1" max="1" width="11.42578125" style="1"/>
    <col min="2" max="2" width="23.5703125" style="1" customWidth="1"/>
    <col min="3" max="3" width="11.85546875" style="1" customWidth="1"/>
    <col min="4" max="16384" width="11.42578125" style="1"/>
  </cols>
  <sheetData>
    <row r="2" spans="1:11" x14ac:dyDescent="0.25">
      <c r="A2" s="23" t="s">
        <v>120</v>
      </c>
    </row>
    <row r="3" spans="1:11" x14ac:dyDescent="0.25">
      <c r="A3" s="21"/>
    </row>
    <row r="4" spans="1:11" ht="15.75" thickBot="1" x14ac:dyDescent="0.3">
      <c r="A4" s="1" t="s">
        <v>25</v>
      </c>
      <c r="B4" s="15"/>
      <c r="C4" s="15"/>
      <c r="D4" s="15"/>
      <c r="E4" s="15"/>
      <c r="F4" s="15"/>
    </row>
    <row r="5" spans="1:11" x14ac:dyDescent="0.25">
      <c r="B5" s="74"/>
      <c r="C5" s="76" t="s">
        <v>20</v>
      </c>
      <c r="D5" s="77"/>
      <c r="E5" s="77"/>
      <c r="F5" s="78"/>
      <c r="G5" s="16"/>
      <c r="H5" s="16"/>
      <c r="I5" s="16"/>
      <c r="J5" s="16"/>
      <c r="K5" s="16"/>
    </row>
    <row r="6" spans="1:11" ht="26.25" thickBot="1" x14ac:dyDescent="0.3">
      <c r="B6" s="75"/>
      <c r="C6" s="24" t="s">
        <v>21</v>
      </c>
      <c r="D6" s="25" t="s">
        <v>22</v>
      </c>
      <c r="E6" s="25" t="s">
        <v>23</v>
      </c>
      <c r="F6" s="26" t="s">
        <v>24</v>
      </c>
      <c r="G6" s="17"/>
      <c r="H6" s="17"/>
      <c r="I6" s="17"/>
      <c r="J6" s="17"/>
      <c r="K6" s="17"/>
    </row>
    <row r="7" spans="1:11" x14ac:dyDescent="0.25">
      <c r="B7" s="12" t="s">
        <v>99</v>
      </c>
      <c r="C7" s="27">
        <v>18</v>
      </c>
      <c r="D7" s="27">
        <v>24.700000000000003</v>
      </c>
      <c r="E7" s="27">
        <v>33.6</v>
      </c>
      <c r="F7" s="27">
        <v>23.700000000000003</v>
      </c>
      <c r="G7" s="17"/>
      <c r="H7" s="17"/>
      <c r="I7" s="17"/>
      <c r="J7" s="17"/>
      <c r="K7" s="17"/>
    </row>
    <row r="8" spans="1:11" x14ac:dyDescent="0.25">
      <c r="B8" s="13" t="s">
        <v>100</v>
      </c>
      <c r="C8" s="28">
        <v>30.6</v>
      </c>
      <c r="D8" s="28">
        <v>28.4</v>
      </c>
      <c r="E8" s="28">
        <v>25.1</v>
      </c>
      <c r="F8" s="28">
        <v>15.9</v>
      </c>
      <c r="G8" s="17"/>
      <c r="H8" s="17"/>
      <c r="I8" s="17"/>
      <c r="J8" s="17"/>
      <c r="K8" s="17"/>
    </row>
    <row r="9" spans="1:11" x14ac:dyDescent="0.25">
      <c r="B9" s="13" t="s">
        <v>4</v>
      </c>
      <c r="C9" s="28">
        <v>24.9</v>
      </c>
      <c r="D9" s="28">
        <v>14.899999999999999</v>
      </c>
      <c r="E9" s="28">
        <v>21.9</v>
      </c>
      <c r="F9" s="28">
        <v>38.299999999999997</v>
      </c>
      <c r="G9" s="17"/>
      <c r="H9" s="17"/>
      <c r="I9" s="17"/>
      <c r="J9" s="17"/>
      <c r="K9" s="17"/>
    </row>
    <row r="10" spans="1:11" x14ac:dyDescent="0.25">
      <c r="B10" s="13" t="s">
        <v>3</v>
      </c>
      <c r="C10" s="28">
        <v>29.2</v>
      </c>
      <c r="D10" s="28">
        <v>26.9</v>
      </c>
      <c r="E10" s="28">
        <v>24.1</v>
      </c>
      <c r="F10" s="28">
        <v>19.899999999999999</v>
      </c>
      <c r="G10" s="17"/>
      <c r="H10" s="17"/>
      <c r="I10" s="17"/>
      <c r="J10" s="17"/>
      <c r="K10" s="17"/>
    </row>
    <row r="11" spans="1:11" x14ac:dyDescent="0.25">
      <c r="B11" s="13" t="s">
        <v>19</v>
      </c>
      <c r="C11" s="28">
        <v>26.8</v>
      </c>
      <c r="D11" s="28">
        <v>23.67</v>
      </c>
      <c r="E11" s="28">
        <v>24.96</v>
      </c>
      <c r="F11" s="28">
        <v>24.560000000000002</v>
      </c>
      <c r="G11" s="17"/>
      <c r="H11" s="17"/>
      <c r="I11" s="17"/>
      <c r="J11" s="17"/>
      <c r="K11" s="17"/>
    </row>
    <row r="12" spans="1:11" ht="16.5" customHeight="1" x14ac:dyDescent="0.25">
      <c r="B12" s="18" t="s">
        <v>1</v>
      </c>
      <c r="C12" s="28">
        <v>52.42</v>
      </c>
      <c r="D12" s="28">
        <v>28.32</v>
      </c>
      <c r="E12" s="28">
        <v>13.75</v>
      </c>
      <c r="F12" s="28">
        <v>5.51</v>
      </c>
      <c r="G12" s="17"/>
      <c r="H12" s="17"/>
      <c r="I12" s="17"/>
      <c r="J12" s="17"/>
      <c r="K12" s="17"/>
    </row>
    <row r="13" spans="1:11" ht="15.75" thickBot="1" x14ac:dyDescent="0.3">
      <c r="B13" s="14" t="s">
        <v>2</v>
      </c>
      <c r="C13" s="29">
        <v>46.18</v>
      </c>
      <c r="D13" s="29">
        <v>27.189999999999998</v>
      </c>
      <c r="E13" s="29">
        <v>16.48</v>
      </c>
      <c r="F13" s="29">
        <v>10.160000000000002</v>
      </c>
      <c r="G13" s="17"/>
      <c r="H13" s="17"/>
      <c r="I13" s="17"/>
      <c r="J13" s="17"/>
      <c r="K13" s="17"/>
    </row>
    <row r="14" spans="1:11" x14ac:dyDescent="0.25"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38" spans="1:3" x14ac:dyDescent="0.25">
      <c r="A38" s="35" t="s">
        <v>26</v>
      </c>
    </row>
    <row r="39" spans="1:3" x14ac:dyDescent="0.25">
      <c r="A39" s="23" t="s">
        <v>103</v>
      </c>
    </row>
    <row r="40" spans="1:3" x14ac:dyDescent="0.25">
      <c r="A40" s="23" t="s">
        <v>104</v>
      </c>
      <c r="C40" s="20"/>
    </row>
    <row r="41" spans="1:3" x14ac:dyDescent="0.25">
      <c r="C41" s="20"/>
    </row>
    <row r="42" spans="1:3" x14ac:dyDescent="0.25">
      <c r="C42" s="20"/>
    </row>
    <row r="43" spans="1:3" x14ac:dyDescent="0.25">
      <c r="C43" s="20"/>
    </row>
    <row r="44" spans="1:3" x14ac:dyDescent="0.25">
      <c r="C44" s="20"/>
    </row>
    <row r="45" spans="1:3" x14ac:dyDescent="0.25">
      <c r="C45" s="20"/>
    </row>
    <row r="46" spans="1:3" x14ac:dyDescent="0.25">
      <c r="C46" s="20"/>
    </row>
  </sheetData>
  <mergeCells count="2">
    <mergeCell ref="B5:B6"/>
    <mergeCell ref="C5:F5"/>
  </mergeCells>
  <pageMargins left="0.7" right="0.7" top="0.75" bottom="0.75" header="0.3" footer="0.3"/>
  <pageSetup paperSize="9" scale="5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zoomScale="115" zoomScaleNormal="115" workbookViewId="0">
      <selection activeCell="A14" sqref="A14"/>
    </sheetView>
  </sheetViews>
  <sheetFormatPr baseColWidth="10" defaultRowHeight="15" x14ac:dyDescent="0.25"/>
  <cols>
    <col min="1" max="1" width="24.5703125" customWidth="1"/>
    <col min="4" max="4" width="18.85546875" customWidth="1"/>
    <col min="5" max="5" width="15.5703125" customWidth="1"/>
  </cols>
  <sheetData>
    <row r="2" spans="1:10" x14ac:dyDescent="0.25">
      <c r="A2" s="23" t="s">
        <v>121</v>
      </c>
    </row>
    <row r="4" spans="1:10" x14ac:dyDescent="0.25">
      <c r="A4" s="79"/>
      <c r="B4" s="79" t="s">
        <v>105</v>
      </c>
      <c r="C4" s="79"/>
      <c r="D4" s="79"/>
      <c r="E4" s="79" t="s">
        <v>27</v>
      </c>
      <c r="F4" s="79"/>
      <c r="G4" s="79"/>
      <c r="H4" s="79"/>
      <c r="I4" s="79"/>
      <c r="J4" s="80"/>
    </row>
    <row r="5" spans="1:10" ht="60" x14ac:dyDescent="0.25">
      <c r="A5" s="79"/>
      <c r="B5" s="31" t="s">
        <v>28</v>
      </c>
      <c r="C5" s="31" t="s">
        <v>29</v>
      </c>
      <c r="D5" s="31" t="s">
        <v>106</v>
      </c>
      <c r="E5" s="31" t="s">
        <v>30</v>
      </c>
      <c r="F5" s="31" t="s">
        <v>31</v>
      </c>
      <c r="G5" s="31" t="s">
        <v>32</v>
      </c>
      <c r="H5" s="31" t="s">
        <v>33</v>
      </c>
      <c r="I5" s="31" t="s">
        <v>34</v>
      </c>
      <c r="J5" s="31" t="s">
        <v>35</v>
      </c>
    </row>
    <row r="6" spans="1:10" x14ac:dyDescent="0.25">
      <c r="A6" s="32" t="s">
        <v>5</v>
      </c>
      <c r="B6" s="30">
        <v>14.8</v>
      </c>
      <c r="C6" s="30">
        <v>54.1</v>
      </c>
      <c r="D6" s="30">
        <v>31.1</v>
      </c>
      <c r="E6" s="30">
        <v>81.34</v>
      </c>
      <c r="F6" s="30">
        <v>2.48</v>
      </c>
      <c r="G6" s="30">
        <v>1.66</v>
      </c>
      <c r="H6" s="30">
        <v>3.48</v>
      </c>
      <c r="I6" s="30">
        <v>2.83</v>
      </c>
      <c r="J6" s="30">
        <v>8.2100000000000009</v>
      </c>
    </row>
    <row r="7" spans="1:10" x14ac:dyDescent="0.25">
      <c r="A7" s="32" t="s">
        <v>6</v>
      </c>
      <c r="B7" s="30">
        <v>58.2</v>
      </c>
      <c r="C7" s="30">
        <v>30</v>
      </c>
      <c r="D7" s="30">
        <v>11.8</v>
      </c>
      <c r="E7" s="30">
        <v>23.06</v>
      </c>
      <c r="F7" s="30">
        <v>7.0000000000000007E-2</v>
      </c>
      <c r="G7" s="30">
        <v>3.62</v>
      </c>
      <c r="H7" s="30">
        <v>23.7</v>
      </c>
      <c r="I7" s="30">
        <v>46.43</v>
      </c>
      <c r="J7" s="30">
        <v>3.12</v>
      </c>
    </row>
    <row r="8" spans="1:10" x14ac:dyDescent="0.25">
      <c r="A8" s="32" t="s">
        <v>7</v>
      </c>
      <c r="B8" s="30">
        <v>39.9</v>
      </c>
      <c r="C8" s="30">
        <v>34.5</v>
      </c>
      <c r="D8" s="30">
        <v>25.6</v>
      </c>
      <c r="E8" s="30">
        <v>61.36</v>
      </c>
      <c r="F8" s="30">
        <v>0.28999999999999998</v>
      </c>
      <c r="G8" s="30">
        <v>4.53</v>
      </c>
      <c r="H8" s="30">
        <v>18.36</v>
      </c>
      <c r="I8" s="30">
        <v>8.1300000000000008</v>
      </c>
      <c r="J8" s="30">
        <v>7.32</v>
      </c>
    </row>
    <row r="9" spans="1:10" x14ac:dyDescent="0.25">
      <c r="A9" s="32" t="s">
        <v>8</v>
      </c>
      <c r="B9" s="30">
        <v>47.8</v>
      </c>
      <c r="C9" s="30">
        <v>26.1</v>
      </c>
      <c r="D9" s="30">
        <v>26.1</v>
      </c>
      <c r="E9" s="30">
        <v>45.36</v>
      </c>
      <c r="F9" s="30">
        <v>0.21</v>
      </c>
      <c r="G9" s="30">
        <v>4.2</v>
      </c>
      <c r="H9" s="30">
        <v>17.64</v>
      </c>
      <c r="I9" s="30">
        <v>22.68</v>
      </c>
      <c r="J9" s="30">
        <v>9.84</v>
      </c>
    </row>
    <row r="10" spans="1:10" x14ac:dyDescent="0.25">
      <c r="A10" s="32" t="s">
        <v>9</v>
      </c>
      <c r="B10" s="30">
        <v>52.7</v>
      </c>
      <c r="C10" s="30">
        <v>18.8</v>
      </c>
      <c r="D10" s="30">
        <v>28.5</v>
      </c>
      <c r="E10" s="30">
        <v>40.700000000000003</v>
      </c>
      <c r="F10" s="30">
        <v>0.53</v>
      </c>
      <c r="G10" s="30">
        <v>7.37</v>
      </c>
      <c r="H10" s="30">
        <v>18.329999999999998</v>
      </c>
      <c r="I10" s="30">
        <v>26.42</v>
      </c>
      <c r="J10" s="30">
        <v>6.65</v>
      </c>
    </row>
    <row r="11" spans="1:10" x14ac:dyDescent="0.25">
      <c r="A11" s="33" t="s">
        <v>10</v>
      </c>
      <c r="B11" s="34">
        <v>50.76</v>
      </c>
      <c r="C11" s="34">
        <v>25.03</v>
      </c>
      <c r="D11" s="34">
        <v>24.21</v>
      </c>
      <c r="E11" s="34">
        <v>40.81</v>
      </c>
      <c r="F11" s="34">
        <v>0.35</v>
      </c>
      <c r="G11" s="34">
        <v>5.36</v>
      </c>
      <c r="H11" s="34">
        <v>18.97</v>
      </c>
      <c r="I11" s="34">
        <v>27.52</v>
      </c>
      <c r="J11" s="34">
        <v>6.99</v>
      </c>
    </row>
    <row r="12" spans="1:10" x14ac:dyDescent="0.25">
      <c r="A12" s="32" t="s">
        <v>99</v>
      </c>
      <c r="B12" s="30">
        <v>65.900000000000006</v>
      </c>
      <c r="C12" s="30">
        <v>15.8</v>
      </c>
      <c r="D12" s="30">
        <v>18.399999999999999</v>
      </c>
      <c r="E12" s="30">
        <v>9.0299999999999994</v>
      </c>
      <c r="F12" s="30">
        <v>1.65</v>
      </c>
      <c r="G12" s="30">
        <v>39.659999999999997</v>
      </c>
      <c r="H12" s="30">
        <v>21</v>
      </c>
      <c r="I12" s="30">
        <v>15.2</v>
      </c>
      <c r="J12" s="30">
        <v>13.47</v>
      </c>
    </row>
    <row r="13" spans="1:10" x14ac:dyDescent="0.25">
      <c r="A13" s="32" t="s">
        <v>100</v>
      </c>
      <c r="B13" s="30">
        <v>27.3</v>
      </c>
      <c r="C13" s="30">
        <v>33.799999999999997</v>
      </c>
      <c r="D13" s="30">
        <v>38.9</v>
      </c>
      <c r="E13" s="30">
        <v>27.52</v>
      </c>
      <c r="F13" s="30">
        <v>9.86</v>
      </c>
      <c r="G13" s="30">
        <v>44.3</v>
      </c>
      <c r="H13" s="30">
        <v>3.41</v>
      </c>
      <c r="I13" s="30">
        <v>3.72</v>
      </c>
      <c r="J13" s="30">
        <v>11.18</v>
      </c>
    </row>
    <row r="14" spans="1:10" x14ac:dyDescent="0.25">
      <c r="A14" s="32" t="s">
        <v>4</v>
      </c>
      <c r="B14" s="30">
        <v>76.5</v>
      </c>
      <c r="C14" s="30">
        <v>12.6</v>
      </c>
      <c r="D14" s="30">
        <v>10.9</v>
      </c>
      <c r="E14" s="30">
        <v>0.55000000000000004</v>
      </c>
      <c r="F14" s="30">
        <v>0.34</v>
      </c>
      <c r="G14" s="30">
        <v>6.79</v>
      </c>
      <c r="H14" s="30">
        <v>24.82</v>
      </c>
      <c r="I14" s="30">
        <v>66.989999999999995</v>
      </c>
      <c r="J14" s="30">
        <v>0.51</v>
      </c>
    </row>
    <row r="15" spans="1:10" x14ac:dyDescent="0.25">
      <c r="A15" s="32" t="s">
        <v>3</v>
      </c>
      <c r="B15" s="30">
        <v>39.4</v>
      </c>
      <c r="C15" s="30">
        <v>28.7</v>
      </c>
      <c r="D15" s="30">
        <v>31.9</v>
      </c>
      <c r="E15" s="30">
        <v>17.93</v>
      </c>
      <c r="F15" s="30">
        <v>3.27</v>
      </c>
      <c r="G15" s="30">
        <v>41.99</v>
      </c>
      <c r="H15" s="30">
        <v>12.39</v>
      </c>
      <c r="I15" s="30">
        <v>12.79</v>
      </c>
      <c r="J15" s="30">
        <v>11.66</v>
      </c>
    </row>
    <row r="16" spans="1:10" x14ac:dyDescent="0.25">
      <c r="A16" s="33" t="s">
        <v>19</v>
      </c>
      <c r="B16" s="34">
        <v>50.44</v>
      </c>
      <c r="C16" s="34">
        <v>23.68</v>
      </c>
      <c r="D16" s="34">
        <v>25.88</v>
      </c>
      <c r="E16" s="34">
        <v>14.04</v>
      </c>
      <c r="F16" s="34">
        <v>3.64</v>
      </c>
      <c r="G16" s="34">
        <v>32.659999999999997</v>
      </c>
      <c r="H16" s="34">
        <v>15.04</v>
      </c>
      <c r="I16" s="34">
        <v>25.84</v>
      </c>
      <c r="J16" s="34">
        <v>8.8000000000000007</v>
      </c>
    </row>
    <row r="17" spans="1:10" x14ac:dyDescent="0.25">
      <c r="A17" s="33" t="s">
        <v>2</v>
      </c>
      <c r="B17" s="34">
        <v>50.7</v>
      </c>
      <c r="C17" s="34">
        <v>24.7</v>
      </c>
      <c r="D17" s="34">
        <v>24.6</v>
      </c>
      <c r="E17" s="34">
        <v>34.29</v>
      </c>
      <c r="F17" s="34">
        <v>1.1499999999999999</v>
      </c>
      <c r="G17" s="34">
        <v>12.01</v>
      </c>
      <c r="H17" s="34">
        <v>18.010000000000002</v>
      </c>
      <c r="I17" s="34">
        <v>27.11</v>
      </c>
      <c r="J17" s="34">
        <v>7.43</v>
      </c>
    </row>
    <row r="19" spans="1:10" x14ac:dyDescent="0.25">
      <c r="A19" s="35" t="s">
        <v>26</v>
      </c>
    </row>
    <row r="20" spans="1:10" x14ac:dyDescent="0.25">
      <c r="A20" s="23" t="s">
        <v>103</v>
      </c>
    </row>
    <row r="21" spans="1:10" x14ac:dyDescent="0.25">
      <c r="A21" s="23" t="s">
        <v>36</v>
      </c>
    </row>
    <row r="22" spans="1:10" x14ac:dyDescent="0.25">
      <c r="A22" s="35"/>
    </row>
  </sheetData>
  <mergeCells count="3">
    <mergeCell ref="A4:A5"/>
    <mergeCell ref="B4:D4"/>
    <mergeCell ref="E4:J4"/>
  </mergeCells>
  <pageMargins left="0.7" right="0.7" top="0.75" bottom="0.75" header="0.3" footer="0.3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2"/>
  <sheetViews>
    <sheetView zoomScale="115" zoomScaleNormal="115" workbookViewId="0">
      <selection activeCell="A7" sqref="A7"/>
    </sheetView>
  </sheetViews>
  <sheetFormatPr baseColWidth="10" defaultRowHeight="15" x14ac:dyDescent="0.25"/>
  <cols>
    <col min="1" max="1" width="20.28515625" customWidth="1"/>
    <col min="2" max="2" width="19.5703125" customWidth="1"/>
    <col min="3" max="3" width="18" customWidth="1"/>
  </cols>
  <sheetData>
    <row r="2" spans="1:8" x14ac:dyDescent="0.25">
      <c r="A2" s="23" t="s">
        <v>122</v>
      </c>
    </row>
    <row r="4" spans="1:8" ht="22.5" customHeight="1" x14ac:dyDescent="0.25">
      <c r="A4" s="71"/>
      <c r="B4" s="73" t="s">
        <v>107</v>
      </c>
      <c r="C4" s="73" t="s">
        <v>108</v>
      </c>
      <c r="D4" s="73" t="s">
        <v>123</v>
      </c>
      <c r="E4" s="73"/>
      <c r="F4" s="73"/>
      <c r="G4" s="73"/>
      <c r="H4" s="81"/>
    </row>
    <row r="5" spans="1:8" ht="51" x14ac:dyDescent="0.25">
      <c r="A5" s="71"/>
      <c r="B5" s="73"/>
      <c r="C5" s="73"/>
      <c r="D5" s="52" t="s">
        <v>37</v>
      </c>
      <c r="E5" s="52" t="s">
        <v>38</v>
      </c>
      <c r="F5" s="53" t="s">
        <v>39</v>
      </c>
      <c r="G5" s="52" t="s">
        <v>40</v>
      </c>
      <c r="H5" s="53" t="s">
        <v>109</v>
      </c>
    </row>
    <row r="6" spans="1:8" x14ac:dyDescent="0.25">
      <c r="A6" s="32" t="s">
        <v>5</v>
      </c>
      <c r="B6" s="47">
        <v>7.87</v>
      </c>
      <c r="C6" s="3" t="s">
        <v>41</v>
      </c>
      <c r="D6" s="3" t="s">
        <v>41</v>
      </c>
      <c r="E6" s="3" t="s">
        <v>41</v>
      </c>
      <c r="F6" s="3" t="s">
        <v>41</v>
      </c>
      <c r="G6" s="3" t="s">
        <v>41</v>
      </c>
      <c r="H6" s="3" t="s">
        <v>41</v>
      </c>
    </row>
    <row r="7" spans="1:8" x14ac:dyDescent="0.25">
      <c r="A7" s="32" t="s">
        <v>6</v>
      </c>
      <c r="B7" s="47">
        <v>23.6</v>
      </c>
      <c r="C7" s="47">
        <v>28.99</v>
      </c>
      <c r="D7" s="47">
        <v>5.16</v>
      </c>
      <c r="E7" s="47">
        <v>0.64</v>
      </c>
      <c r="F7" s="47">
        <v>0.6</v>
      </c>
      <c r="G7" s="47">
        <v>92.87</v>
      </c>
      <c r="H7" s="47">
        <v>0.73</v>
      </c>
    </row>
    <row r="8" spans="1:8" x14ac:dyDescent="0.25">
      <c r="A8" s="32" t="s">
        <v>7</v>
      </c>
      <c r="B8" s="47">
        <v>9.8699999999999992</v>
      </c>
      <c r="C8" s="47">
        <v>32.93</v>
      </c>
      <c r="D8" s="47">
        <v>2.4700000000000002</v>
      </c>
      <c r="E8" s="47">
        <v>0.21</v>
      </c>
      <c r="F8" s="47">
        <v>0.25</v>
      </c>
      <c r="G8" s="47">
        <v>96.75</v>
      </c>
      <c r="H8" s="47">
        <v>0.31</v>
      </c>
    </row>
    <row r="9" spans="1:8" x14ac:dyDescent="0.25">
      <c r="A9" s="32" t="s">
        <v>8</v>
      </c>
      <c r="B9" s="47">
        <v>18.2</v>
      </c>
      <c r="C9" s="47">
        <v>40.24</v>
      </c>
      <c r="D9" s="47">
        <v>4.33</v>
      </c>
      <c r="E9" s="47">
        <v>1.57</v>
      </c>
      <c r="F9" s="47">
        <v>1.01</v>
      </c>
      <c r="G9" s="47">
        <v>92.3</v>
      </c>
      <c r="H9" s="47">
        <v>0.79</v>
      </c>
    </row>
    <row r="10" spans="1:8" x14ac:dyDescent="0.25">
      <c r="A10" s="32" t="s">
        <v>9</v>
      </c>
      <c r="B10" s="47">
        <v>19.66</v>
      </c>
      <c r="C10" s="47">
        <v>44.39</v>
      </c>
      <c r="D10" s="47">
        <v>4.58</v>
      </c>
      <c r="E10" s="47">
        <v>1.85</v>
      </c>
      <c r="F10" s="47">
        <v>1.77</v>
      </c>
      <c r="G10" s="47">
        <v>91.04</v>
      </c>
      <c r="H10" s="47">
        <v>0.76</v>
      </c>
    </row>
    <row r="11" spans="1:8" x14ac:dyDescent="0.25">
      <c r="A11" s="33" t="s">
        <v>10</v>
      </c>
      <c r="B11" s="54">
        <v>19.059999999999999</v>
      </c>
      <c r="C11" s="54">
        <v>38.659999999999997</v>
      </c>
      <c r="D11" s="54">
        <v>4.3899999999999997</v>
      </c>
      <c r="E11" s="54">
        <v>1.37</v>
      </c>
      <c r="F11" s="54">
        <v>1.1599999999999999</v>
      </c>
      <c r="G11" s="54">
        <v>92.36</v>
      </c>
      <c r="H11" s="54">
        <v>0.72</v>
      </c>
    </row>
    <row r="12" spans="1:8" x14ac:dyDescent="0.25">
      <c r="A12" s="32" t="s">
        <v>99</v>
      </c>
      <c r="B12" s="47">
        <v>23.57</v>
      </c>
      <c r="C12" s="47">
        <v>61.34</v>
      </c>
      <c r="D12" s="47">
        <v>10.26</v>
      </c>
      <c r="E12" s="47">
        <v>1.58</v>
      </c>
      <c r="F12" s="47">
        <v>1.83</v>
      </c>
      <c r="G12" s="47">
        <v>84.99</v>
      </c>
      <c r="H12" s="47">
        <v>1.34</v>
      </c>
    </row>
    <row r="13" spans="1:8" x14ac:dyDescent="0.25">
      <c r="A13" s="32" t="s">
        <v>100</v>
      </c>
      <c r="B13" s="47">
        <v>10.49</v>
      </c>
      <c r="C13" s="47">
        <v>43.17</v>
      </c>
      <c r="D13" s="47">
        <v>2.44</v>
      </c>
      <c r="E13" s="47">
        <v>0.37</v>
      </c>
      <c r="F13" s="47">
        <v>1.36</v>
      </c>
      <c r="G13" s="47">
        <v>94.08</v>
      </c>
      <c r="H13" s="47">
        <v>1.75</v>
      </c>
    </row>
    <row r="14" spans="1:8" x14ac:dyDescent="0.25">
      <c r="A14" s="32" t="s">
        <v>4</v>
      </c>
      <c r="B14" s="47">
        <v>58.92</v>
      </c>
      <c r="C14" s="47">
        <v>76.41</v>
      </c>
      <c r="D14" s="47">
        <v>36.659999999999997</v>
      </c>
      <c r="E14" s="47">
        <v>3.77</v>
      </c>
      <c r="F14" s="47">
        <v>2.2400000000000002</v>
      </c>
      <c r="G14" s="47">
        <v>54.31</v>
      </c>
      <c r="H14" s="47">
        <v>3.03</v>
      </c>
    </row>
    <row r="15" spans="1:8" x14ac:dyDescent="0.25">
      <c r="A15" s="32" t="s">
        <v>3</v>
      </c>
      <c r="B15" s="47">
        <v>24.73</v>
      </c>
      <c r="C15" s="47">
        <v>59.7</v>
      </c>
      <c r="D15" s="47">
        <v>10.58</v>
      </c>
      <c r="E15" s="47">
        <v>0.75</v>
      </c>
      <c r="F15" s="47">
        <v>2.5099999999999998</v>
      </c>
      <c r="G15" s="47">
        <v>84.27</v>
      </c>
      <c r="H15" s="47">
        <v>1.89</v>
      </c>
    </row>
    <row r="16" spans="1:8" x14ac:dyDescent="0.25">
      <c r="A16" s="33" t="s">
        <v>19</v>
      </c>
      <c r="B16" s="54">
        <v>30.83</v>
      </c>
      <c r="C16" s="54">
        <v>67.31</v>
      </c>
      <c r="D16" s="54">
        <v>15.88</v>
      </c>
      <c r="E16" s="54">
        <v>1.6</v>
      </c>
      <c r="F16" s="54">
        <v>2.11</v>
      </c>
      <c r="G16" s="54">
        <v>78.33</v>
      </c>
      <c r="H16" s="54">
        <v>2.09</v>
      </c>
    </row>
    <row r="17" spans="1:8" x14ac:dyDescent="0.25">
      <c r="A17" s="33" t="s">
        <v>2</v>
      </c>
      <c r="B17" s="54">
        <v>21.93</v>
      </c>
      <c r="C17" s="54">
        <v>48.47</v>
      </c>
      <c r="D17" s="54">
        <v>7.19</v>
      </c>
      <c r="E17" s="54">
        <v>1.42</v>
      </c>
      <c r="F17" s="54">
        <v>1.39</v>
      </c>
      <c r="G17" s="54">
        <v>88.94</v>
      </c>
      <c r="H17" s="54">
        <v>1.05</v>
      </c>
    </row>
    <row r="19" spans="1:8" x14ac:dyDescent="0.25">
      <c r="A19" s="35" t="s">
        <v>26</v>
      </c>
    </row>
    <row r="20" spans="1:8" x14ac:dyDescent="0.25">
      <c r="A20" s="23" t="s">
        <v>103</v>
      </c>
    </row>
    <row r="21" spans="1:8" x14ac:dyDescent="0.25">
      <c r="A21" s="23" t="s">
        <v>42</v>
      </c>
    </row>
    <row r="22" spans="1:8" x14ac:dyDescent="0.25">
      <c r="A22" s="23"/>
    </row>
  </sheetData>
  <mergeCells count="4">
    <mergeCell ref="A4:A5"/>
    <mergeCell ref="B4:B5"/>
    <mergeCell ref="C4:C5"/>
    <mergeCell ref="D4:H4"/>
  </mergeCells>
  <pageMargins left="0.7" right="0.7" top="0.75" bottom="0.75" header="0.3" footer="0.3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7"/>
  <sheetViews>
    <sheetView zoomScale="115" zoomScaleNormal="115" workbookViewId="0">
      <selection activeCell="A21" sqref="A21"/>
    </sheetView>
  </sheetViews>
  <sheetFormatPr baseColWidth="10" defaultRowHeight="15" x14ac:dyDescent="0.25"/>
  <cols>
    <col min="1" max="1" width="11.42578125" style="1"/>
    <col min="2" max="2" width="28.28515625" style="1" customWidth="1"/>
    <col min="3" max="16384" width="11.42578125" style="1"/>
  </cols>
  <sheetData>
    <row r="2" spans="1:7" x14ac:dyDescent="0.25">
      <c r="A2" s="23" t="s">
        <v>124</v>
      </c>
    </row>
    <row r="3" spans="1:7" x14ac:dyDescent="0.25">
      <c r="A3" s="21"/>
    </row>
    <row r="4" spans="1:7" ht="15.75" thickBot="1" x14ac:dyDescent="0.3">
      <c r="A4" s="8" t="s">
        <v>25</v>
      </c>
    </row>
    <row r="5" spans="1:7" ht="15.75" thickBot="1" x14ac:dyDescent="0.3">
      <c r="B5" s="82" t="s">
        <v>43</v>
      </c>
      <c r="C5" s="83"/>
      <c r="D5" s="83"/>
      <c r="E5" s="83"/>
      <c r="F5" s="83"/>
      <c r="G5" s="84"/>
    </row>
    <row r="6" spans="1:7" ht="15.75" thickBot="1" x14ac:dyDescent="0.3">
      <c r="B6" s="36"/>
      <c r="C6" s="40" t="s">
        <v>31</v>
      </c>
      <c r="D6" s="41" t="s">
        <v>44</v>
      </c>
      <c r="E6" s="41" t="s">
        <v>45</v>
      </c>
      <c r="F6" s="41" t="s">
        <v>46</v>
      </c>
      <c r="G6" s="42" t="s">
        <v>47</v>
      </c>
    </row>
    <row r="7" spans="1:7" x14ac:dyDescent="0.25">
      <c r="B7" s="12" t="s">
        <v>99</v>
      </c>
      <c r="C7" s="43">
        <v>9.3000000000000007</v>
      </c>
      <c r="D7" s="44">
        <v>14.2</v>
      </c>
      <c r="E7" s="44">
        <v>28.4</v>
      </c>
      <c r="F7" s="44">
        <v>26.6</v>
      </c>
      <c r="G7" s="45">
        <v>21.5</v>
      </c>
    </row>
    <row r="8" spans="1:7" x14ac:dyDescent="0.25">
      <c r="B8" s="13" t="s">
        <v>100</v>
      </c>
      <c r="C8" s="46">
        <v>25</v>
      </c>
      <c r="D8" s="47">
        <v>30.9</v>
      </c>
      <c r="E8" s="47">
        <v>23.7</v>
      </c>
      <c r="F8" s="47">
        <v>15.2</v>
      </c>
      <c r="G8" s="48">
        <v>5.3</v>
      </c>
    </row>
    <row r="9" spans="1:7" x14ac:dyDescent="0.25">
      <c r="B9" s="13" t="s">
        <v>4</v>
      </c>
      <c r="C9" s="46">
        <v>1.7</v>
      </c>
      <c r="D9" s="47">
        <v>8.3000000000000007</v>
      </c>
      <c r="E9" s="47">
        <v>28.6</v>
      </c>
      <c r="F9" s="47">
        <v>23.5</v>
      </c>
      <c r="G9" s="48">
        <v>37.9</v>
      </c>
    </row>
    <row r="10" spans="1:7" x14ac:dyDescent="0.25">
      <c r="B10" s="13" t="s">
        <v>3</v>
      </c>
      <c r="C10" s="46">
        <v>15.2</v>
      </c>
      <c r="D10" s="47">
        <v>19.8</v>
      </c>
      <c r="E10" s="47">
        <v>24</v>
      </c>
      <c r="F10" s="47">
        <v>18.3</v>
      </c>
      <c r="G10" s="48">
        <v>22.7</v>
      </c>
    </row>
    <row r="11" spans="1:7" x14ac:dyDescent="0.25">
      <c r="B11" s="13" t="s">
        <v>19</v>
      </c>
      <c r="C11" s="46">
        <v>12.8</v>
      </c>
      <c r="D11" s="47">
        <f>9.53+8.7</f>
        <v>18.229999999999997</v>
      </c>
      <c r="E11" s="47">
        <f>(14.1+11.65)</f>
        <v>25.75</v>
      </c>
      <c r="F11" s="47">
        <f>9.92+10.27</f>
        <v>20.189999999999998</v>
      </c>
      <c r="G11" s="48">
        <f>(8.65+7.09+5.58+1.71)</f>
        <v>23.03</v>
      </c>
    </row>
    <row r="12" spans="1:7" x14ac:dyDescent="0.25">
      <c r="B12" s="13" t="s">
        <v>101</v>
      </c>
      <c r="C12" s="10">
        <v>31.9</v>
      </c>
      <c r="D12" s="3">
        <v>24</v>
      </c>
      <c r="E12" s="3">
        <v>19.100000000000001</v>
      </c>
      <c r="F12" s="3">
        <v>14.1</v>
      </c>
      <c r="G12" s="4">
        <v>11</v>
      </c>
    </row>
    <row r="13" spans="1:7" ht="15" customHeight="1" thickBot="1" x14ac:dyDescent="0.3">
      <c r="B13" s="14" t="s">
        <v>2</v>
      </c>
      <c r="C13" s="49">
        <v>27.2</v>
      </c>
      <c r="D13" s="50">
        <v>22.6</v>
      </c>
      <c r="E13" s="50">
        <v>20.7</v>
      </c>
      <c r="F13" s="50">
        <v>15.6</v>
      </c>
      <c r="G13" s="51">
        <v>13.9</v>
      </c>
    </row>
    <row r="21" spans="5:5" x14ac:dyDescent="0.25">
      <c r="E21" s="20"/>
    </row>
    <row r="22" spans="5:5" x14ac:dyDescent="0.25">
      <c r="E22" s="20"/>
    </row>
    <row r="23" spans="5:5" x14ac:dyDescent="0.25">
      <c r="E23" s="20"/>
    </row>
    <row r="24" spans="5:5" x14ac:dyDescent="0.25">
      <c r="E24" s="20"/>
    </row>
    <row r="25" spans="5:5" x14ac:dyDescent="0.25">
      <c r="E25" s="20"/>
    </row>
    <row r="26" spans="5:5" x14ac:dyDescent="0.25">
      <c r="E26" s="20"/>
    </row>
    <row r="27" spans="5:5" x14ac:dyDescent="0.25">
      <c r="E27" s="20"/>
    </row>
    <row r="28" spans="5:5" x14ac:dyDescent="0.25">
      <c r="E28" s="20"/>
    </row>
    <row r="29" spans="5:5" x14ac:dyDescent="0.25">
      <c r="E29" s="20"/>
    </row>
    <row r="30" spans="5:5" x14ac:dyDescent="0.25">
      <c r="E30" s="20"/>
    </row>
    <row r="31" spans="5:5" x14ac:dyDescent="0.25">
      <c r="E31" s="20"/>
    </row>
    <row r="32" spans="5:5" x14ac:dyDescent="0.25">
      <c r="E32" s="20"/>
    </row>
    <row r="35" spans="1:1" x14ac:dyDescent="0.25">
      <c r="A35" s="35" t="s">
        <v>26</v>
      </c>
    </row>
    <row r="36" spans="1:1" x14ac:dyDescent="0.25">
      <c r="A36" s="23" t="s">
        <v>103</v>
      </c>
    </row>
    <row r="37" spans="1:1" x14ac:dyDescent="0.25">
      <c r="A37" s="23" t="s">
        <v>110</v>
      </c>
    </row>
  </sheetData>
  <mergeCells count="1">
    <mergeCell ref="B5:G5"/>
  </mergeCells>
  <pageMargins left="0.7" right="0.7" top="0.75" bottom="0.75" header="0.3" footer="0.3"/>
  <pageSetup paperSize="9" scale="8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1"/>
  <sheetViews>
    <sheetView topLeftCell="A4" zoomScale="115" zoomScaleNormal="115" workbookViewId="0">
      <selection activeCell="A21" sqref="A21"/>
    </sheetView>
  </sheetViews>
  <sheetFormatPr baseColWidth="10" defaultRowHeight="15" x14ac:dyDescent="0.25"/>
  <cols>
    <col min="1" max="1" width="20.85546875" customWidth="1"/>
  </cols>
  <sheetData>
    <row r="2" spans="1:9" x14ac:dyDescent="0.25">
      <c r="A2" s="8" t="s">
        <v>125</v>
      </c>
    </row>
    <row r="4" spans="1:9" x14ac:dyDescent="0.25">
      <c r="A4" s="71"/>
      <c r="B4" s="73" t="s">
        <v>31</v>
      </c>
      <c r="C4" s="73" t="s">
        <v>48</v>
      </c>
      <c r="D4" s="73"/>
      <c r="E4" s="73"/>
      <c r="F4" s="73" t="s">
        <v>49</v>
      </c>
      <c r="G4" s="73"/>
      <c r="H4" s="73"/>
      <c r="I4" s="73" t="s">
        <v>50</v>
      </c>
    </row>
    <row r="5" spans="1:9" ht="26.25" x14ac:dyDescent="0.25">
      <c r="A5" s="71"/>
      <c r="B5" s="73"/>
      <c r="C5" s="66" t="s">
        <v>51</v>
      </c>
      <c r="D5" s="66" t="s">
        <v>52</v>
      </c>
      <c r="E5" s="66" t="s">
        <v>53</v>
      </c>
      <c r="F5" s="38" t="s">
        <v>75</v>
      </c>
      <c r="G5" s="38" t="s">
        <v>74</v>
      </c>
      <c r="H5" s="38" t="s">
        <v>73</v>
      </c>
      <c r="I5" s="73"/>
    </row>
    <row r="6" spans="1:9" x14ac:dyDescent="0.25">
      <c r="A6" s="32" t="s">
        <v>5</v>
      </c>
      <c r="B6" s="5">
        <v>67.599999999999994</v>
      </c>
      <c r="C6" s="5">
        <v>0</v>
      </c>
      <c r="D6" s="5">
        <v>17.7</v>
      </c>
      <c r="E6" s="5">
        <v>5.0999999999999996</v>
      </c>
      <c r="F6" s="5">
        <v>0.7</v>
      </c>
      <c r="G6" s="5">
        <v>0</v>
      </c>
      <c r="H6" s="5">
        <v>6.3</v>
      </c>
      <c r="I6" s="5">
        <v>2.6</v>
      </c>
    </row>
    <row r="7" spans="1:9" x14ac:dyDescent="0.25">
      <c r="A7" s="32" t="s">
        <v>6</v>
      </c>
      <c r="B7" s="5">
        <v>20.6</v>
      </c>
      <c r="C7" s="5">
        <v>0.4</v>
      </c>
      <c r="D7" s="5">
        <v>4.9000000000000004</v>
      </c>
      <c r="E7" s="5">
        <v>11.9</v>
      </c>
      <c r="F7" s="5">
        <v>1.4</v>
      </c>
      <c r="G7" s="5">
        <v>0.8</v>
      </c>
      <c r="H7" s="5">
        <v>45.5</v>
      </c>
      <c r="I7" s="5">
        <v>14.5</v>
      </c>
    </row>
    <row r="8" spans="1:9" x14ac:dyDescent="0.25">
      <c r="A8" s="32" t="s">
        <v>7</v>
      </c>
      <c r="B8" s="5">
        <v>50.8</v>
      </c>
      <c r="C8" s="5">
        <v>0.4</v>
      </c>
      <c r="D8" s="5">
        <v>6.6</v>
      </c>
      <c r="E8" s="5">
        <v>16</v>
      </c>
      <c r="F8" s="5">
        <v>0.3</v>
      </c>
      <c r="G8" s="5">
        <v>0.7</v>
      </c>
      <c r="H8" s="5">
        <v>22.4</v>
      </c>
      <c r="I8" s="5">
        <v>2.7</v>
      </c>
    </row>
    <row r="9" spans="1:9" x14ac:dyDescent="0.25">
      <c r="A9" s="37" t="s">
        <v>8</v>
      </c>
      <c r="B9" s="5">
        <v>35.6</v>
      </c>
      <c r="C9" s="5">
        <v>0.3</v>
      </c>
      <c r="D9" s="5">
        <v>10.8</v>
      </c>
      <c r="E9" s="5">
        <v>10.199999999999999</v>
      </c>
      <c r="F9" s="5">
        <v>4.0999999999999996</v>
      </c>
      <c r="G9" s="5">
        <v>0.8</v>
      </c>
      <c r="H9" s="5">
        <v>30.1</v>
      </c>
      <c r="I9" s="5">
        <v>8.1</v>
      </c>
    </row>
    <row r="10" spans="1:9" x14ac:dyDescent="0.25">
      <c r="A10" s="32" t="s">
        <v>9</v>
      </c>
      <c r="B10" s="5">
        <v>29.6</v>
      </c>
      <c r="C10" s="5">
        <v>0.9</v>
      </c>
      <c r="D10" s="5">
        <v>9.3000000000000007</v>
      </c>
      <c r="E10" s="5">
        <v>8.9</v>
      </c>
      <c r="F10" s="5">
        <v>2.2999999999999998</v>
      </c>
      <c r="G10" s="5">
        <v>0.7</v>
      </c>
      <c r="H10" s="5">
        <v>33.6</v>
      </c>
      <c r="I10" s="5">
        <v>14.6</v>
      </c>
    </row>
    <row r="11" spans="1:9" x14ac:dyDescent="0.25">
      <c r="A11" s="33" t="s">
        <v>10</v>
      </c>
      <c r="B11" s="39">
        <v>31.8</v>
      </c>
      <c r="C11" s="39">
        <v>0.56000000000000005</v>
      </c>
      <c r="D11" s="39">
        <v>8.7799999999999994</v>
      </c>
      <c r="E11" s="39">
        <v>10.4</v>
      </c>
      <c r="F11" s="39">
        <v>2.48</v>
      </c>
      <c r="G11" s="39">
        <v>0.76</v>
      </c>
      <c r="H11" s="39">
        <v>33.64</v>
      </c>
      <c r="I11" s="39">
        <v>11.5</v>
      </c>
    </row>
    <row r="12" spans="1:9" x14ac:dyDescent="0.25">
      <c r="A12" s="37" t="s">
        <v>99</v>
      </c>
      <c r="B12" s="5">
        <v>9.3000000000000007</v>
      </c>
      <c r="C12" s="5">
        <v>0.1</v>
      </c>
      <c r="D12" s="5">
        <v>4.5999999999999996</v>
      </c>
      <c r="E12" s="5">
        <v>9.6999999999999993</v>
      </c>
      <c r="F12" s="5">
        <v>0.3</v>
      </c>
      <c r="G12" s="5">
        <v>1.1000000000000001</v>
      </c>
      <c r="H12" s="5">
        <v>59.3</v>
      </c>
      <c r="I12" s="5">
        <v>15.6</v>
      </c>
    </row>
    <row r="13" spans="1:9" x14ac:dyDescent="0.25">
      <c r="A13" s="32" t="s">
        <v>100</v>
      </c>
      <c r="B13" s="5">
        <v>25</v>
      </c>
      <c r="C13" s="5">
        <v>0.4</v>
      </c>
      <c r="D13" s="5">
        <v>7.8</v>
      </c>
      <c r="E13" s="5">
        <v>17.7</v>
      </c>
      <c r="F13" s="5">
        <v>1.2</v>
      </c>
      <c r="G13" s="5">
        <v>0.5</v>
      </c>
      <c r="H13" s="5">
        <v>36.299999999999997</v>
      </c>
      <c r="I13" s="5">
        <v>11.2</v>
      </c>
    </row>
    <row r="14" spans="1:9" x14ac:dyDescent="0.25">
      <c r="A14" s="32" t="s">
        <v>4</v>
      </c>
      <c r="B14" s="5">
        <v>1.7</v>
      </c>
      <c r="C14" s="5">
        <v>0.5</v>
      </c>
      <c r="D14" s="5">
        <v>4.9000000000000004</v>
      </c>
      <c r="E14" s="5">
        <v>2.9</v>
      </c>
      <c r="F14" s="5">
        <v>0.7</v>
      </c>
      <c r="G14" s="5">
        <v>0.7</v>
      </c>
      <c r="H14" s="5">
        <v>54.9</v>
      </c>
      <c r="I14" s="5">
        <v>33.700000000000003</v>
      </c>
    </row>
    <row r="15" spans="1:9" x14ac:dyDescent="0.25">
      <c r="A15" s="32" t="s">
        <v>3</v>
      </c>
      <c r="B15" s="5">
        <v>15.2</v>
      </c>
      <c r="C15" s="5">
        <v>0.7</v>
      </c>
      <c r="D15" s="5">
        <v>7</v>
      </c>
      <c r="E15" s="5">
        <v>10.5</v>
      </c>
      <c r="F15" s="5">
        <v>1.2</v>
      </c>
      <c r="G15" s="5">
        <v>1.1000000000000001</v>
      </c>
      <c r="H15" s="5">
        <v>44.7</v>
      </c>
      <c r="I15" s="5">
        <v>19.600000000000001</v>
      </c>
    </row>
    <row r="16" spans="1:9" x14ac:dyDescent="0.25">
      <c r="A16" s="33" t="s">
        <v>19</v>
      </c>
      <c r="B16" s="39">
        <v>12.8</v>
      </c>
      <c r="C16" s="39">
        <v>0.52</v>
      </c>
      <c r="D16" s="39">
        <v>6.27</v>
      </c>
      <c r="E16" s="39">
        <v>9.83</v>
      </c>
      <c r="F16" s="39">
        <v>0.93</v>
      </c>
      <c r="G16" s="39">
        <v>0.88</v>
      </c>
      <c r="H16" s="39">
        <v>47.67</v>
      </c>
      <c r="I16" s="39">
        <v>21.1</v>
      </c>
    </row>
    <row r="17" spans="1:9" x14ac:dyDescent="0.25">
      <c r="A17" s="33" t="s">
        <v>2</v>
      </c>
      <c r="B17" s="39">
        <v>27.2</v>
      </c>
      <c r="C17" s="39">
        <v>0.5</v>
      </c>
      <c r="D17" s="39">
        <v>8.1999999999999993</v>
      </c>
      <c r="E17" s="39">
        <v>10.3</v>
      </c>
      <c r="F17" s="39">
        <v>2.1</v>
      </c>
      <c r="G17" s="39">
        <v>0.8</v>
      </c>
      <c r="H17" s="39">
        <v>37.1</v>
      </c>
      <c r="I17" s="39">
        <v>13.8</v>
      </c>
    </row>
    <row r="19" spans="1:9" x14ac:dyDescent="0.25">
      <c r="A19" s="35" t="s">
        <v>26</v>
      </c>
    </row>
    <row r="20" spans="1:9" x14ac:dyDescent="0.25">
      <c r="A20" s="23" t="s">
        <v>103</v>
      </c>
    </row>
    <row r="21" spans="1:9" x14ac:dyDescent="0.25">
      <c r="A21" s="23" t="s">
        <v>111</v>
      </c>
    </row>
  </sheetData>
  <mergeCells count="5">
    <mergeCell ref="A4:A5"/>
    <mergeCell ref="B4:B5"/>
    <mergeCell ref="C4:E4"/>
    <mergeCell ref="F4:H4"/>
    <mergeCell ref="I4:I5"/>
  </mergeCells>
  <pageMargins left="0.7" right="0.7" top="0.75" bottom="0.75" header="0.3" footer="0.3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9"/>
  <sheetViews>
    <sheetView topLeftCell="A7" zoomScale="115" zoomScaleNormal="115" workbookViewId="0">
      <selection activeCell="E4" sqref="E4"/>
    </sheetView>
  </sheetViews>
  <sheetFormatPr baseColWidth="10" defaultRowHeight="15" x14ac:dyDescent="0.25"/>
  <cols>
    <col min="1" max="1" width="44" customWidth="1"/>
    <col min="8" max="8" width="14.85546875" customWidth="1"/>
  </cols>
  <sheetData>
    <row r="2" spans="1:11" x14ac:dyDescent="0.25">
      <c r="A2" s="23" t="s">
        <v>126</v>
      </c>
    </row>
    <row r="4" spans="1:11" x14ac:dyDescent="0.25">
      <c r="A4" s="68" t="s">
        <v>25</v>
      </c>
    </row>
    <row r="6" spans="1:11" ht="51.75" customHeight="1" x14ac:dyDescent="0.25">
      <c r="A6" s="87"/>
      <c r="B6" s="85" t="s">
        <v>54</v>
      </c>
      <c r="C6" s="86"/>
      <c r="D6" s="85" t="s">
        <v>55</v>
      </c>
      <c r="E6" s="86"/>
      <c r="F6" s="85" t="s">
        <v>76</v>
      </c>
      <c r="G6" s="86"/>
      <c r="H6" s="85" t="s">
        <v>58</v>
      </c>
      <c r="I6" s="86"/>
      <c r="J6" s="85" t="s">
        <v>59</v>
      </c>
      <c r="K6" s="86"/>
    </row>
    <row r="7" spans="1:11" x14ac:dyDescent="0.25">
      <c r="A7" s="88"/>
      <c r="B7" s="3" t="s">
        <v>86</v>
      </c>
      <c r="C7" s="3" t="s">
        <v>85</v>
      </c>
      <c r="D7" s="3" t="s">
        <v>86</v>
      </c>
      <c r="E7" s="3" t="s">
        <v>85</v>
      </c>
      <c r="F7" s="3" t="s">
        <v>86</v>
      </c>
      <c r="G7" s="3" t="s">
        <v>85</v>
      </c>
      <c r="H7" s="3" t="s">
        <v>86</v>
      </c>
      <c r="I7" s="3" t="s">
        <v>85</v>
      </c>
      <c r="J7" s="3" t="s">
        <v>86</v>
      </c>
      <c r="K7" s="3" t="s">
        <v>85</v>
      </c>
    </row>
    <row r="8" spans="1:11" x14ac:dyDescent="0.25">
      <c r="A8" s="56" t="s">
        <v>84</v>
      </c>
      <c r="B8" s="3">
        <v>6.84</v>
      </c>
      <c r="C8" s="3">
        <v>3.64</v>
      </c>
      <c r="D8" s="3">
        <v>34.700000000000003</v>
      </c>
      <c r="E8" s="3">
        <v>8.0500000000000007</v>
      </c>
      <c r="F8" s="3">
        <v>13.89</v>
      </c>
      <c r="G8" s="3">
        <v>78.790000000000006</v>
      </c>
      <c r="H8" s="3">
        <v>17.14</v>
      </c>
      <c r="I8" s="3">
        <v>63.66</v>
      </c>
      <c r="J8" s="3">
        <v>63.81</v>
      </c>
      <c r="K8" s="3">
        <v>14.46</v>
      </c>
    </row>
    <row r="9" spans="1:11" x14ac:dyDescent="0.25">
      <c r="A9" s="56" t="s">
        <v>83</v>
      </c>
      <c r="B9" s="3">
        <v>1.81</v>
      </c>
      <c r="C9" s="3">
        <v>0.26</v>
      </c>
      <c r="D9" s="3">
        <v>24.26</v>
      </c>
      <c r="E9" s="3">
        <v>0.77</v>
      </c>
      <c r="F9" s="3">
        <v>16.95</v>
      </c>
      <c r="G9" s="3">
        <v>63.86</v>
      </c>
      <c r="H9" s="3">
        <v>28.37</v>
      </c>
      <c r="I9" s="3">
        <v>52.08</v>
      </c>
      <c r="J9" s="3">
        <v>63.63</v>
      </c>
      <c r="K9" s="3">
        <v>4.17</v>
      </c>
    </row>
    <row r="10" spans="1:11" x14ac:dyDescent="0.25">
      <c r="A10" s="56" t="s">
        <v>82</v>
      </c>
      <c r="B10" s="3">
        <v>2.25</v>
      </c>
      <c r="C10" s="3">
        <v>0.12</v>
      </c>
      <c r="D10" s="3">
        <v>5.24</v>
      </c>
      <c r="E10" s="3">
        <v>0.17</v>
      </c>
      <c r="F10" s="3">
        <v>41.5</v>
      </c>
      <c r="G10" s="3">
        <v>0.44</v>
      </c>
      <c r="H10" s="3">
        <v>16.100000000000001</v>
      </c>
      <c r="I10" s="3">
        <v>69.599999999999994</v>
      </c>
      <c r="J10" s="3">
        <v>86.73</v>
      </c>
      <c r="K10" s="3">
        <v>2.2200000000000002</v>
      </c>
    </row>
    <row r="11" spans="1:11" x14ac:dyDescent="0.25">
      <c r="A11" s="56" t="s">
        <v>81</v>
      </c>
      <c r="B11" s="3">
        <v>0.74</v>
      </c>
      <c r="C11" s="3">
        <v>0</v>
      </c>
      <c r="D11" s="3">
        <v>2.94</v>
      </c>
      <c r="E11" s="3">
        <v>0</v>
      </c>
      <c r="F11" s="3">
        <v>33.9</v>
      </c>
      <c r="G11" s="3">
        <v>0</v>
      </c>
      <c r="H11" s="3">
        <v>19.940000000000001</v>
      </c>
      <c r="I11" s="3">
        <v>65.930000000000007</v>
      </c>
      <c r="J11" s="3">
        <v>82.51</v>
      </c>
      <c r="K11" s="3">
        <v>0</v>
      </c>
    </row>
    <row r="12" spans="1:11" x14ac:dyDescent="0.25">
      <c r="A12" s="56" t="s">
        <v>80</v>
      </c>
      <c r="B12" s="3">
        <v>5.71</v>
      </c>
      <c r="C12" s="3">
        <v>1.91</v>
      </c>
      <c r="D12" s="3">
        <v>20.52</v>
      </c>
      <c r="E12" s="3">
        <v>1.51</v>
      </c>
      <c r="F12" s="3">
        <v>40.14</v>
      </c>
      <c r="G12" s="3">
        <v>25.4</v>
      </c>
      <c r="H12" s="3">
        <v>28</v>
      </c>
      <c r="I12" s="3">
        <v>37.54</v>
      </c>
      <c r="J12" s="3">
        <v>60.38</v>
      </c>
      <c r="K12" s="3">
        <v>6.78</v>
      </c>
    </row>
    <row r="13" spans="1:11" x14ac:dyDescent="0.25">
      <c r="A13" s="56" t="s">
        <v>79</v>
      </c>
      <c r="B13" s="3">
        <v>2.0699999999999998</v>
      </c>
      <c r="C13" s="3">
        <v>1.37</v>
      </c>
      <c r="D13" s="3">
        <v>6.24</v>
      </c>
      <c r="E13" s="3">
        <v>1.51</v>
      </c>
      <c r="F13" s="3">
        <v>10.02</v>
      </c>
      <c r="G13" s="3">
        <v>3.73</v>
      </c>
      <c r="H13" s="3">
        <v>14.01</v>
      </c>
      <c r="I13" s="3">
        <v>11.02</v>
      </c>
      <c r="J13" s="3">
        <v>12.94</v>
      </c>
      <c r="K13" s="3">
        <v>1.04</v>
      </c>
    </row>
    <row r="14" spans="1:11" x14ac:dyDescent="0.25">
      <c r="A14" s="56" t="s">
        <v>78</v>
      </c>
      <c r="B14" s="3">
        <v>1.26</v>
      </c>
      <c r="C14" s="3">
        <v>0.6</v>
      </c>
      <c r="D14" s="3">
        <v>6.71</v>
      </c>
      <c r="E14" s="3">
        <v>0.62</v>
      </c>
      <c r="F14" s="3">
        <v>24.08</v>
      </c>
      <c r="G14" s="3">
        <v>22.46</v>
      </c>
      <c r="H14" s="3">
        <v>10.81</v>
      </c>
      <c r="I14" s="3">
        <v>18.399999999999999</v>
      </c>
      <c r="J14" s="3">
        <v>16.27</v>
      </c>
      <c r="K14" s="3">
        <v>0.93</v>
      </c>
    </row>
    <row r="15" spans="1:11" x14ac:dyDescent="0.25">
      <c r="A15" s="56" t="s">
        <v>77</v>
      </c>
      <c r="B15" s="3">
        <v>2.72</v>
      </c>
      <c r="C15" s="3">
        <v>0.18</v>
      </c>
      <c r="D15" s="3">
        <v>25.71</v>
      </c>
      <c r="E15" s="3">
        <v>0.51</v>
      </c>
      <c r="F15" s="3">
        <v>26.81</v>
      </c>
      <c r="G15" s="3">
        <v>55.49</v>
      </c>
      <c r="H15" s="3">
        <v>22.13</v>
      </c>
      <c r="I15" s="3">
        <v>41.14</v>
      </c>
      <c r="J15" s="3">
        <v>65.400000000000006</v>
      </c>
      <c r="K15" s="3">
        <v>2.4</v>
      </c>
    </row>
    <row r="17" spans="1:11" x14ac:dyDescent="0.25">
      <c r="A17" s="35" t="s">
        <v>26</v>
      </c>
    </row>
    <row r="18" spans="1:11" x14ac:dyDescent="0.25">
      <c r="A18" s="23" t="s">
        <v>103</v>
      </c>
    </row>
    <row r="19" spans="1:11" ht="24.75" customHeight="1" x14ac:dyDescent="0.25">
      <c r="A19" s="70" t="s">
        <v>127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</row>
  </sheetData>
  <mergeCells count="7">
    <mergeCell ref="A19:K19"/>
    <mergeCell ref="J6:K6"/>
    <mergeCell ref="A6:A7"/>
    <mergeCell ref="B6:C6"/>
    <mergeCell ref="D6:E6"/>
    <mergeCell ref="F6:G6"/>
    <mergeCell ref="H6:I6"/>
  </mergeCells>
  <pageMargins left="0.7" right="0.7" top="0.75" bottom="0.75" header="0.3" footer="0.3"/>
  <pageSetup paperSize="9" scale="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1"/>
  <sheetViews>
    <sheetView zoomScale="115" zoomScaleNormal="115" workbookViewId="0">
      <selection activeCell="A21" sqref="A21"/>
    </sheetView>
  </sheetViews>
  <sheetFormatPr baseColWidth="10" defaultRowHeight="15" x14ac:dyDescent="0.25"/>
  <cols>
    <col min="1" max="1" width="23.7109375" customWidth="1"/>
    <col min="8" max="8" width="14.85546875" customWidth="1"/>
  </cols>
  <sheetData>
    <row r="2" spans="1:7" x14ac:dyDescent="0.25">
      <c r="A2" s="23" t="s">
        <v>128</v>
      </c>
    </row>
    <row r="3" spans="1:7" x14ac:dyDescent="0.25">
      <c r="A3" s="21"/>
    </row>
    <row r="4" spans="1:7" x14ac:dyDescent="0.25">
      <c r="A4" s="8" t="s">
        <v>25</v>
      </c>
    </row>
    <row r="5" spans="1:7" ht="89.25" x14ac:dyDescent="0.25">
      <c r="A5" s="56"/>
      <c r="B5" s="52" t="s">
        <v>54</v>
      </c>
      <c r="C5" s="52" t="s">
        <v>55</v>
      </c>
      <c r="D5" s="52" t="s">
        <v>76</v>
      </c>
      <c r="E5" s="52" t="s">
        <v>58</v>
      </c>
      <c r="F5" s="52" t="s">
        <v>59</v>
      </c>
      <c r="G5" s="52" t="s">
        <v>56</v>
      </c>
    </row>
    <row r="6" spans="1:7" x14ac:dyDescent="0.25">
      <c r="A6" s="56" t="s">
        <v>31</v>
      </c>
      <c r="B6" s="56">
        <v>47.32</v>
      </c>
      <c r="C6" s="56">
        <v>15.74</v>
      </c>
      <c r="D6" s="56">
        <v>12.34</v>
      </c>
      <c r="E6" s="56">
        <v>21.71</v>
      </c>
      <c r="F6" s="56">
        <v>7.84</v>
      </c>
      <c r="G6" s="56">
        <v>10.39</v>
      </c>
    </row>
    <row r="7" spans="1:7" x14ac:dyDescent="0.25">
      <c r="A7" s="56" t="s">
        <v>51</v>
      </c>
      <c r="B7" s="56">
        <v>0.52</v>
      </c>
      <c r="C7" s="56">
        <v>0.54</v>
      </c>
      <c r="D7" s="56">
        <v>1.19</v>
      </c>
      <c r="E7" s="56">
        <v>0.71</v>
      </c>
      <c r="F7" s="56">
        <v>0.39</v>
      </c>
      <c r="G7" s="56">
        <v>0.65</v>
      </c>
    </row>
    <row r="8" spans="1:7" x14ac:dyDescent="0.25">
      <c r="A8" s="56" t="s">
        <v>52</v>
      </c>
      <c r="B8" s="56">
        <v>9.48</v>
      </c>
      <c r="C8" s="56">
        <v>7.53</v>
      </c>
      <c r="D8" s="56">
        <v>7.91</v>
      </c>
      <c r="E8" s="56">
        <v>9.69</v>
      </c>
      <c r="F8" s="56">
        <v>5.8</v>
      </c>
      <c r="G8" s="56">
        <v>6.76</v>
      </c>
    </row>
    <row r="9" spans="1:7" x14ac:dyDescent="0.25">
      <c r="A9" s="56" t="s">
        <v>53</v>
      </c>
      <c r="B9" s="56">
        <v>11.15</v>
      </c>
      <c r="C9" s="56">
        <v>10.45</v>
      </c>
      <c r="D9" s="56">
        <v>8.66</v>
      </c>
      <c r="E9" s="56">
        <v>15.56</v>
      </c>
      <c r="F9" s="56">
        <v>6.03</v>
      </c>
      <c r="G9" s="56">
        <v>7.65</v>
      </c>
    </row>
    <row r="10" spans="1:7" x14ac:dyDescent="0.25">
      <c r="A10" s="56" t="s">
        <v>75</v>
      </c>
      <c r="B10" s="56">
        <v>1.34</v>
      </c>
      <c r="C10" s="56">
        <v>2.99</v>
      </c>
      <c r="D10" s="56">
        <v>1.73</v>
      </c>
      <c r="E10" s="56">
        <v>1.44</v>
      </c>
      <c r="F10" s="56">
        <v>1.42</v>
      </c>
      <c r="G10" s="56">
        <v>1.51</v>
      </c>
    </row>
    <row r="11" spans="1:7" x14ac:dyDescent="0.25">
      <c r="A11" s="56" t="s">
        <v>74</v>
      </c>
      <c r="B11" s="56">
        <v>0.5</v>
      </c>
      <c r="C11" s="56">
        <v>0.95</v>
      </c>
      <c r="D11" s="56">
        <v>0.64</v>
      </c>
      <c r="E11" s="56">
        <v>0.83</v>
      </c>
      <c r="F11" s="56">
        <v>1.25</v>
      </c>
      <c r="G11" s="56">
        <v>1.03</v>
      </c>
    </row>
    <row r="12" spans="1:7" x14ac:dyDescent="0.25">
      <c r="A12" s="56" t="s">
        <v>73</v>
      </c>
      <c r="B12" s="56">
        <v>24.95</v>
      </c>
      <c r="C12" s="56">
        <v>44.91</v>
      </c>
      <c r="D12" s="56">
        <v>39.75</v>
      </c>
      <c r="E12" s="56">
        <v>35.15</v>
      </c>
      <c r="F12" s="56">
        <v>48.48</v>
      </c>
      <c r="G12" s="56">
        <v>44.75</v>
      </c>
    </row>
    <row r="13" spans="1:7" x14ac:dyDescent="0.25">
      <c r="A13" s="56" t="s">
        <v>72</v>
      </c>
      <c r="B13" s="56">
        <v>4.74</v>
      </c>
      <c r="C13" s="56">
        <v>16.89</v>
      </c>
      <c r="D13" s="56">
        <v>27.79</v>
      </c>
      <c r="E13" s="56">
        <v>14.91</v>
      </c>
      <c r="F13" s="56">
        <v>28.8</v>
      </c>
      <c r="G13" s="56">
        <v>27.26</v>
      </c>
    </row>
    <row r="38" spans="1:11" x14ac:dyDescent="0.25">
      <c r="A38" s="35" t="s">
        <v>26</v>
      </c>
    </row>
    <row r="39" spans="1:11" x14ac:dyDescent="0.25">
      <c r="A39" s="23" t="s">
        <v>103</v>
      </c>
    </row>
    <row r="40" spans="1:11" ht="32.25" customHeight="1" x14ac:dyDescent="0.25">
      <c r="A40" s="70" t="s">
        <v>112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</row>
    <row r="41" spans="1:11" x14ac:dyDescent="0.25">
      <c r="A41" s="22"/>
    </row>
  </sheetData>
  <mergeCells count="1">
    <mergeCell ref="A40:K40"/>
  </mergeCells>
  <pageMargins left="0.7" right="0.7" top="0.75" bottom="0.75" header="0.3" footer="0.3"/>
  <pageSetup paperSize="9" scale="6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opLeftCell="A13" zoomScale="115" zoomScaleNormal="115" workbookViewId="0">
      <selection activeCell="A21" sqref="A21"/>
    </sheetView>
  </sheetViews>
  <sheetFormatPr baseColWidth="10" defaultRowHeight="15" x14ac:dyDescent="0.25"/>
  <cols>
    <col min="1" max="1" width="40.5703125" customWidth="1"/>
    <col min="2" max="2" width="11.42578125" customWidth="1"/>
  </cols>
  <sheetData>
    <row r="1" spans="1:7" x14ac:dyDescent="0.25">
      <c r="A1" s="57" t="s">
        <v>129</v>
      </c>
    </row>
    <row r="3" spans="1:7" x14ac:dyDescent="0.25">
      <c r="A3" s="8" t="s">
        <v>25</v>
      </c>
    </row>
    <row r="4" spans="1:7" ht="63.75" x14ac:dyDescent="0.25">
      <c r="A4" s="56"/>
      <c r="B4" s="52" t="s">
        <v>54</v>
      </c>
      <c r="C4" s="52" t="s">
        <v>55</v>
      </c>
      <c r="D4" s="52" t="s">
        <v>114</v>
      </c>
      <c r="E4" s="52" t="s">
        <v>57</v>
      </c>
      <c r="F4" s="52" t="s">
        <v>58</v>
      </c>
      <c r="G4" s="52" t="s">
        <v>59</v>
      </c>
    </row>
    <row r="5" spans="1:7" x14ac:dyDescent="0.25">
      <c r="A5" s="56" t="s">
        <v>113</v>
      </c>
      <c r="B5" s="69">
        <v>-2.9626000000000001E-3</v>
      </c>
      <c r="C5" s="69">
        <v>8.8506199999999993E-2</v>
      </c>
      <c r="D5" s="69">
        <v>7.4058499999999999E-2</v>
      </c>
      <c r="E5" s="69">
        <v>5.5977800000000001E-2</v>
      </c>
      <c r="F5" s="69">
        <v>-4.4871399999999999E-2</v>
      </c>
      <c r="G5" s="69">
        <v>0.1002373</v>
      </c>
    </row>
    <row r="6" spans="1:7" x14ac:dyDescent="0.25">
      <c r="A6" s="56" t="s">
        <v>60</v>
      </c>
      <c r="B6" s="69">
        <v>0.1489124</v>
      </c>
      <c r="C6" s="69">
        <v>7.6719399999999993E-2</v>
      </c>
      <c r="D6" s="69">
        <v>2.27085E-2</v>
      </c>
      <c r="E6" s="69">
        <v>-6.3061800000000001E-2</v>
      </c>
      <c r="F6" s="69">
        <v>0.1473777</v>
      </c>
      <c r="G6" s="69">
        <v>4.5425599999999997E-2</v>
      </c>
    </row>
    <row r="7" spans="1:7" x14ac:dyDescent="0.25">
      <c r="A7" s="56" t="s">
        <v>61</v>
      </c>
      <c r="B7" s="69">
        <v>1.6107999999999999E-3</v>
      </c>
      <c r="C7" s="69">
        <v>2.0077100000000001E-2</v>
      </c>
      <c r="D7" s="69">
        <v>4.9245799999999999E-2</v>
      </c>
      <c r="E7" s="69">
        <v>-6.0878799999999997E-2</v>
      </c>
      <c r="F7" s="69">
        <v>0.2102628</v>
      </c>
      <c r="G7" s="69">
        <v>7.8273499999999996E-2</v>
      </c>
    </row>
    <row r="8" spans="1:7" x14ac:dyDescent="0.25">
      <c r="A8" s="56" t="s">
        <v>62</v>
      </c>
      <c r="B8" s="69">
        <v>-0.2343267</v>
      </c>
      <c r="C8" s="69">
        <v>-7.2768299999999994E-2</v>
      </c>
      <c r="D8" s="69">
        <v>0.1752618</v>
      </c>
      <c r="E8" s="69">
        <v>0.323326</v>
      </c>
      <c r="F8" s="69">
        <v>0.48701660000000002</v>
      </c>
      <c r="G8" s="69">
        <v>5.8421399999999998E-2</v>
      </c>
    </row>
    <row r="9" spans="1:7" x14ac:dyDescent="0.25">
      <c r="A9" s="56" t="s">
        <v>63</v>
      </c>
      <c r="B9" s="69">
        <v>1.3869100000000001E-2</v>
      </c>
      <c r="C9" s="69">
        <v>4.1714099999999997E-2</v>
      </c>
      <c r="D9" s="69">
        <v>7.39065E-2</v>
      </c>
      <c r="E9" s="69">
        <v>6.1301899999999999E-2</v>
      </c>
      <c r="F9" s="69">
        <v>0.20785400000000001</v>
      </c>
      <c r="G9" s="69">
        <v>6.02129E-2</v>
      </c>
    </row>
    <row r="10" spans="1:7" x14ac:dyDescent="0.25">
      <c r="A10" s="56" t="s">
        <v>64</v>
      </c>
      <c r="B10" s="69">
        <v>-8.61653E-2</v>
      </c>
      <c r="C10" s="69">
        <v>7.6595300000000005E-2</v>
      </c>
      <c r="D10" s="69">
        <v>0.17813000000000001</v>
      </c>
      <c r="E10" s="69">
        <v>0.13283110000000001</v>
      </c>
      <c r="F10" s="69">
        <v>0.37128640000000002</v>
      </c>
      <c r="G10" s="69">
        <v>0.1713742</v>
      </c>
    </row>
    <row r="11" spans="1:7" x14ac:dyDescent="0.25">
      <c r="A11" s="56" t="s">
        <v>65</v>
      </c>
      <c r="B11" s="69">
        <v>0.1083726</v>
      </c>
      <c r="C11" s="69">
        <v>-8.2002500000000006E-2</v>
      </c>
      <c r="D11" s="69">
        <v>-6.6820100000000004E-3</v>
      </c>
      <c r="E11" s="69">
        <v>-6.1737300000000002E-2</v>
      </c>
      <c r="F11" s="69">
        <v>-0.15003420000000001</v>
      </c>
      <c r="G11" s="69">
        <v>-5.68525E-2</v>
      </c>
    </row>
    <row r="37" spans="1:8" x14ac:dyDescent="0.25">
      <c r="A37" s="63" t="s">
        <v>98</v>
      </c>
    </row>
    <row r="38" spans="1:8" x14ac:dyDescent="0.25">
      <c r="A38" s="57" t="s">
        <v>115</v>
      </c>
    </row>
    <row r="39" spans="1:8" ht="31.5" customHeight="1" x14ac:dyDescent="0.25">
      <c r="A39" s="70" t="s">
        <v>116</v>
      </c>
      <c r="B39" s="70"/>
      <c r="C39" s="70"/>
      <c r="D39" s="70"/>
      <c r="E39" s="70"/>
      <c r="F39" s="70"/>
      <c r="G39" s="70"/>
      <c r="H39" s="70"/>
    </row>
  </sheetData>
  <mergeCells count="1">
    <mergeCell ref="A39:H39"/>
  </mergeCells>
  <pageMargins left="0.7" right="0.7" top="0.75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E1</vt:lpstr>
      <vt:lpstr>Figure E2</vt:lpstr>
    </vt:vector>
  </TitlesOfParts>
  <Company>Secrétariat Général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ZILLONIZ</dc:creator>
  <cp:lastModifiedBy>Nadine GAUTIER</cp:lastModifiedBy>
  <cp:lastPrinted>2019-02-18T09:56:12Z</cp:lastPrinted>
  <dcterms:created xsi:type="dcterms:W3CDTF">2019-01-07T14:37:07Z</dcterms:created>
  <dcterms:modified xsi:type="dcterms:W3CDTF">2019-02-20T16:15:22Z</dcterms:modified>
</cp:coreProperties>
</file>