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Z:\Publications DES réalisation\RAPPORT ANNUEL\rapportannuel 2023\6-Mise en ligne (avec tous les fichiers)\9. Accident du travail_maladies professionnelles\"/>
    </mc:Choice>
  </mc:AlternateContent>
  <xr:revisionPtr revIDLastSave="0" documentId="13_ncr:1_{EE98F340-FF8E-4AC1-B609-37E5613EDE7D}" xr6:coauthVersionLast="47" xr6:coauthVersionMax="47" xr10:uidLastSave="{00000000-0000-0000-0000-000000000000}"/>
  <bookViews>
    <workbookView xWindow="-120" yWindow="-120" windowWidth="20730" windowHeight="11160" xr2:uid="{00000000-000D-0000-FFFF-FFFF00000000}"/>
  </bookViews>
  <sheets>
    <sheet name="Sommaire" sheetId="32" r:id="rId1"/>
    <sheet name="Figure 1" sheetId="23" r:id="rId2"/>
    <sheet name="Figure 2" sheetId="38" r:id="rId3"/>
    <sheet name="Figure 3" sheetId="1" r:id="rId4"/>
    <sheet name="Figure 4" sheetId="33" r:id="rId5"/>
    <sheet name="Figure 5" sheetId="20" r:id="rId6"/>
    <sheet name="Figure 6" sheetId="24" r:id="rId7"/>
    <sheet name="Figure 7" sheetId="21" r:id="rId8"/>
    <sheet name="Figure 8" sheetId="25" r:id="rId9"/>
    <sheet name="Figure 9" sheetId="26" r:id="rId10"/>
    <sheet name="Figure 10" sheetId="22" r:id="rId11"/>
    <sheet name="Figure 11" sheetId="37" r:id="rId12"/>
    <sheet name="Figure 12" sheetId="35" r:id="rId13"/>
    <sheet name="Figure 13" sheetId="36"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 l="1"/>
  <c r="D18" i="1" s="1"/>
  <c r="C18" i="20"/>
  <c r="E18" i="20" s="1"/>
  <c r="C22" i="20"/>
  <c r="E22" i="20" s="1"/>
  <c r="C20" i="20"/>
  <c r="D20" i="20" s="1"/>
  <c r="C16" i="20"/>
  <c r="D16" i="20" s="1"/>
  <c r="C15" i="20"/>
  <c r="E15" i="20" s="1"/>
  <c r="C13" i="20"/>
  <c r="E13" i="20" s="1"/>
  <c r="C12" i="20"/>
  <c r="D12" i="20" s="1"/>
  <c r="C11" i="20"/>
  <c r="D11" i="20" s="1"/>
  <c r="C9" i="20"/>
  <c r="E9" i="20" s="1"/>
  <c r="C8" i="20"/>
  <c r="D8" i="20" s="1"/>
  <c r="C7" i="20"/>
  <c r="E7" i="20" s="1"/>
  <c r="C6" i="20"/>
  <c r="E6" i="20" s="1"/>
  <c r="C6" i="1"/>
  <c r="D6" i="1" s="1"/>
  <c r="C7" i="1"/>
  <c r="D7" i="1" s="1"/>
  <c r="C8" i="1"/>
  <c r="E8" i="1" s="1"/>
  <c r="C9" i="1"/>
  <c r="D9" i="1" s="1"/>
  <c r="C11" i="1"/>
  <c r="E11" i="1" s="1"/>
  <c r="C12" i="1"/>
  <c r="D12" i="1" s="1"/>
  <c r="C13" i="1"/>
  <c r="D13" i="1" s="1"/>
  <c r="C15" i="1"/>
  <c r="E15" i="1" s="1"/>
  <c r="C16" i="1"/>
  <c r="C20" i="1"/>
  <c r="E20" i="1" s="1"/>
  <c r="C22" i="1"/>
  <c r="D22" i="1" s="1"/>
  <c r="D7" i="20" l="1"/>
  <c r="E7" i="1"/>
  <c r="E18" i="1"/>
  <c r="E11" i="20"/>
  <c r="D11" i="1"/>
  <c r="E16" i="20"/>
  <c r="E9" i="1"/>
  <c r="E13" i="1"/>
  <c r="E20" i="20"/>
  <c r="D20" i="1"/>
  <c r="E12" i="20"/>
  <c r="D18" i="20"/>
  <c r="D15" i="1"/>
  <c r="E8" i="20"/>
  <c r="D8" i="1"/>
  <c r="E6" i="1"/>
  <c r="E22" i="1"/>
  <c r="D15" i="20"/>
  <c r="D9" i="20"/>
  <c r="D22" i="20"/>
  <c r="D6" i="20"/>
  <c r="D13" i="20"/>
  <c r="E12" i="1"/>
  <c r="G12" i="37" l="1"/>
  <c r="F12" i="37"/>
  <c r="H11" i="37"/>
  <c r="G11" i="37"/>
  <c r="F11" i="37"/>
  <c r="S23" i="33" l="1"/>
  <c r="S18" i="33"/>
  <c r="S17" i="33"/>
  <c r="M11" i="33"/>
  <c r="K11" i="33"/>
  <c r="S10" i="33"/>
  <c r="M10" i="33"/>
  <c r="K10" i="33"/>
  <c r="I10" i="33"/>
  <c r="S7" i="33"/>
  <c r="S5" i="33"/>
  <c r="M5" i="33"/>
  <c r="K5" i="33"/>
</calcChain>
</file>

<file path=xl/sharedStrings.xml><?xml version="1.0" encoding="utf-8"?>
<sst xmlns="http://schemas.openxmlformats.org/spreadsheetml/2006/main" count="719" uniqueCount="233">
  <si>
    <t>H</t>
  </si>
  <si>
    <t>F</t>
  </si>
  <si>
    <t>nd</t>
  </si>
  <si>
    <t>Intérieur - gendarmerie</t>
  </si>
  <si>
    <t>Intérieur - secrétariat général</t>
  </si>
  <si>
    <t>Champ : Ministères.</t>
  </si>
  <si>
    <t>(1) AT reconnus uniquement.</t>
  </si>
  <si>
    <t>Note : Le taux de couverture représente la part des services du ministère couverts par ces réponses. Ces résultats excluent les accidents du trajet.</t>
  </si>
  <si>
    <t>nd : données non disponibles, non communiquées ou manquantes.</t>
  </si>
  <si>
    <t>Nombre d'AT ayant fait l'objet de plus de 3 jours d'arrêt ou ayant provoqué le décès</t>
  </si>
  <si>
    <t>Moyenne jours d'arrêt</t>
  </si>
  <si>
    <t>Communauté de communes, de ville</t>
  </si>
  <si>
    <t>Communauté urbaine, district</t>
  </si>
  <si>
    <t>Commune</t>
  </si>
  <si>
    <t>Centre d'action sociale</t>
  </si>
  <si>
    <t>Département</t>
  </si>
  <si>
    <t>Offices publics de l'habitat (OPH)</t>
  </si>
  <si>
    <t>Région</t>
  </si>
  <si>
    <t>Syndicat</t>
  </si>
  <si>
    <t>Autre collectivité territoriale</t>
  </si>
  <si>
    <t>Métropole</t>
  </si>
  <si>
    <t>Ensemble</t>
  </si>
  <si>
    <t>Autres collectivités hospitalières</t>
  </si>
  <si>
    <t>Centres de soins avec/sans hébergement</t>
  </si>
  <si>
    <t>Centres d'hébergement pour personnes âgées</t>
  </si>
  <si>
    <t>Centres hospitaliers généraux</t>
  </si>
  <si>
    <t>Centres hospitaliers régionaux</t>
  </si>
  <si>
    <t>Centres hospitaliers spécialisés</t>
  </si>
  <si>
    <t>Hôpitaux locaux</t>
  </si>
  <si>
    <t>(en %)</t>
  </si>
  <si>
    <t>Part des agents ayant eu…</t>
  </si>
  <si>
    <t>au moins un accident dans l'année</t>
  </si>
  <si>
    <t>un accident</t>
  </si>
  <si>
    <t>deux accidents</t>
  </si>
  <si>
    <t>trois accidents ou plus</t>
  </si>
  <si>
    <t>Fonction publique territoriale</t>
  </si>
  <si>
    <t>Ensemble de la fonction publique</t>
  </si>
  <si>
    <t>Secteur privé</t>
  </si>
  <si>
    <t>Champ : France, salariés.</t>
  </si>
  <si>
    <t>Filière</t>
  </si>
  <si>
    <t>Administrative</t>
  </si>
  <si>
    <t>Animation</t>
  </si>
  <si>
    <t>Culturelle</t>
  </si>
  <si>
    <t>Incendie et secours</t>
  </si>
  <si>
    <t>Médico-sociale technique</t>
  </si>
  <si>
    <t>Police municipale</t>
  </si>
  <si>
    <t>Sociale</t>
  </si>
  <si>
    <t>Sportive</t>
  </si>
  <si>
    <t>Technique</t>
  </si>
  <si>
    <t>Chute de plain-pied</t>
  </si>
  <si>
    <t>Effort lié à la manutention de malades</t>
  </si>
  <si>
    <t>(2) Hors personnel militaire.</t>
  </si>
  <si>
    <t>Accidents de service</t>
  </si>
  <si>
    <t>Accidents de trajet</t>
  </si>
  <si>
    <t>Contact avec un malade agité</t>
  </si>
  <si>
    <t>Intérieur - police</t>
  </si>
  <si>
    <t>Agriculture et Alimentation</t>
  </si>
  <si>
    <t>Transition écologique et solidaire, logement et habitat durable et Cohésion des territoires - Aviation civile</t>
  </si>
  <si>
    <t>Répartition selon le sexe
(en %)</t>
  </si>
  <si>
    <t>Taux de couverture
(en %)</t>
  </si>
  <si>
    <t>Répartition selon la gravité
(en nombre)</t>
  </si>
  <si>
    <t>Nombre d'agents en équivalent temps plein de l'échantillon</t>
  </si>
  <si>
    <t>Sans arrêt
(A)</t>
  </si>
  <si>
    <t>Avec arrêt
(B)</t>
  </si>
  <si>
    <t xml:space="preserve">Avec décès
(C)
</t>
  </si>
  <si>
    <t>Nombre d'accidents du travail notifiés
(A + B + C)</t>
  </si>
  <si>
    <t>dont + de 3 jours
parmi (B)</t>
  </si>
  <si>
    <t>Nombre d'accidents de trajet notifiés
(A + B + C)</t>
  </si>
  <si>
    <t>Transition écologique et solidaire, Logement et Habitat durable et Cohésion des territoires - Aviation civile</t>
  </si>
  <si>
    <t>Nombre d'accidents du travail (hors accidents de trajet) et avec arrêt de travail recensés</t>
  </si>
  <si>
    <t>Source : Enquête Conditions de travail - Risques psychosociaux 2019, Dares, DGAFP, Drees, Insee. Traitement Dares et DGAFP - SDessi.</t>
  </si>
  <si>
    <t>-</t>
  </si>
  <si>
    <t>Fonction publique hospitalière</t>
  </si>
  <si>
    <t>Nombre d'accidents de service pour 100 agents</t>
  </si>
  <si>
    <t xml:space="preserve">Agriculture et Pêche </t>
  </si>
  <si>
    <t>Ministères économiques et financiers</t>
  </si>
  <si>
    <t>Culture et Communication</t>
  </si>
  <si>
    <t>DDI</t>
  </si>
  <si>
    <t>Défense</t>
  </si>
  <si>
    <t>Écologie, Développement et Aménagement durables - Aviation civile</t>
  </si>
  <si>
    <t>Note : Le taux de couverture représente la part des effectifs du ministère couverts par ces réponses. Ces résultats excluent les accidents de trajet.</t>
  </si>
  <si>
    <t>Nombre de MP reconnues</t>
  </si>
  <si>
    <t>Services du Premier ministre</t>
  </si>
  <si>
    <t>Ministères sociaux</t>
  </si>
  <si>
    <t>Nombre de maladies professionnelles</t>
  </si>
  <si>
    <t>Nombre moyen de jours d'arrêt</t>
  </si>
  <si>
    <t>Note : Le faible taux de couverture de l'enquête rend les résultats fragiles et la comparaison avec des résultats d'années antérieures délicate.</t>
  </si>
  <si>
    <t>Centre de soins avec/sans hébergement</t>
  </si>
  <si>
    <t>Centre d'hébergement pour personnes âgées</t>
  </si>
  <si>
    <t>Affaires étrangères et européennes</t>
  </si>
  <si>
    <t xml:space="preserve">Ministères économiques et financiers </t>
  </si>
  <si>
    <t>Autre Écologie, Développement et Aménagement durables</t>
  </si>
  <si>
    <t xml:space="preserve">Enseignement supérieur et Recherche </t>
  </si>
  <si>
    <t>Justice et Libertés</t>
  </si>
  <si>
    <t>Santé, Jeunesse, Sports et Vie associative</t>
  </si>
  <si>
    <t>Travail, Relations sociales, Famille, Solidarité et Ville</t>
  </si>
  <si>
    <t>*</t>
  </si>
  <si>
    <t>Intérieur - Gendarmerie</t>
  </si>
  <si>
    <t>Intérieur - Police</t>
  </si>
  <si>
    <t>Nombre d'accidents du travail avec arrêt de travail recensés pour 100 ETP</t>
  </si>
  <si>
    <t>Figure 1 : Part des agents ayant eu un accident du travail dans les trois versants de la fonction publique et dans le secteur privé en 2019</t>
  </si>
  <si>
    <t xml:space="preserve">Numéro de la feuille </t>
  </si>
  <si>
    <t>Nombre de maladies professionnelles reconnues selon les ministères depuis 2007</t>
  </si>
  <si>
    <t>Part des agents ayant eu un accident du travail dans les trois versants de la fonction publique et dans le secteur privé en 2019</t>
  </si>
  <si>
    <t>Répartition des accidents de service et de trajet selon le type de collectivité dans la fonction publique territoriale en 2020</t>
  </si>
  <si>
    <t>entre 75 et 100</t>
  </si>
  <si>
    <t>entre 80 et 100</t>
  </si>
  <si>
    <t>92*</t>
  </si>
  <si>
    <t>56*</t>
  </si>
  <si>
    <t>87*</t>
  </si>
  <si>
    <t>91*</t>
  </si>
  <si>
    <t>89*</t>
  </si>
  <si>
    <t>100*</t>
  </si>
  <si>
    <t>Taux de couverture (en %)</t>
  </si>
  <si>
    <t>96*</t>
  </si>
  <si>
    <t>&gt; 70</t>
  </si>
  <si>
    <t>(4) Les agents contractuels recrutés sous contrat à durée déterminée supérieur ou égal à un an ou en contrat à durée indéterminée, à temps complet, relevant du budget de l’Éducation nationale ont été intégrés dans les chiffres de l'enquête 2014.</t>
  </si>
  <si>
    <t>Figure 11 : Nombre de maladies professionnelles reconnues selon les ministères depuis 2007</t>
  </si>
  <si>
    <t>Part avec arrêt
(en %)</t>
  </si>
  <si>
    <t>Source : DGCL, synthèse nationale des rapports au CTP sur l'état des collectivités territoriales au 31 décembre 2019.</t>
  </si>
  <si>
    <t>Champ : Fonctionnaires et contractuels sur emplois permanents employés dans les collectivités territoriales au 31 décembre 2019.</t>
  </si>
  <si>
    <t>(1) Le taux de sinistralité est calculé en rapportant le nombre d'événements (accidents de service ou de trajet) d'une année au nombre des effectifs couverts par la Banque nationale des données.</t>
  </si>
  <si>
    <t>(1) Le taux de sinistralité est calculé en rapportant le nombre de maladies professionnelles d'une année aux effectifs couverts par la Banque nationale des données.</t>
  </si>
  <si>
    <t>Établissements publics à caractère sanitaire ou social</t>
  </si>
  <si>
    <r>
      <t>Taux de sinistralité</t>
    </r>
    <r>
      <rPr>
        <b/>
        <vertAlign val="superscript"/>
        <sz val="10"/>
        <rFont val="Arial Narrow"/>
        <family val="2"/>
      </rPr>
      <t xml:space="preserve">(1)
</t>
    </r>
    <r>
      <rPr>
        <b/>
        <sz val="10"/>
        <rFont val="Arial Narrow"/>
        <family val="2"/>
      </rPr>
      <t>(en %)</t>
    </r>
  </si>
  <si>
    <t>Conseil d'État</t>
  </si>
  <si>
    <t>Éducation nationale</t>
  </si>
  <si>
    <r>
      <t>Ministères économiques et financiers</t>
    </r>
    <r>
      <rPr>
        <vertAlign val="superscript"/>
        <sz val="10"/>
        <rFont val="Arial Narrow"/>
        <family val="2"/>
      </rPr>
      <t>(1)</t>
    </r>
  </si>
  <si>
    <r>
      <t>Conseil d'État</t>
    </r>
    <r>
      <rPr>
        <vertAlign val="superscript"/>
        <sz val="10"/>
        <rFont val="Arial Narrow"/>
        <family val="2"/>
      </rPr>
      <t xml:space="preserve"> (1)</t>
    </r>
  </si>
  <si>
    <r>
      <t>Culture</t>
    </r>
    <r>
      <rPr>
        <vertAlign val="superscript"/>
        <sz val="10"/>
        <rFont val="Arial Narrow"/>
        <family val="2"/>
      </rPr>
      <t xml:space="preserve">(1) </t>
    </r>
  </si>
  <si>
    <r>
      <t>Directions départementales interministérielles</t>
    </r>
    <r>
      <rPr>
        <vertAlign val="superscript"/>
        <sz val="10"/>
        <rFont val="Arial Narrow"/>
        <family val="2"/>
      </rPr>
      <t>(1)</t>
    </r>
  </si>
  <si>
    <r>
      <t>Armées</t>
    </r>
    <r>
      <rPr>
        <vertAlign val="superscript"/>
        <sz val="10"/>
        <rFont val="Arial Narrow"/>
        <family val="2"/>
      </rPr>
      <t>(2)</t>
    </r>
  </si>
  <si>
    <r>
      <t>Transition écologique et solidaire, Logement et Habitat durable et Cohésion des territoires - hors Aviation civile</t>
    </r>
    <r>
      <rPr>
        <vertAlign val="superscript"/>
        <sz val="10"/>
        <rFont val="Arial Narrow"/>
        <family val="2"/>
      </rPr>
      <t>(1)(3)</t>
    </r>
  </si>
  <si>
    <r>
      <t>Éducation nationale</t>
    </r>
    <r>
      <rPr>
        <vertAlign val="superscript"/>
        <sz val="10"/>
        <rFont val="Arial Narrow"/>
        <family val="2"/>
      </rPr>
      <t>(4)</t>
    </r>
  </si>
  <si>
    <r>
      <t>Justice</t>
    </r>
    <r>
      <rPr>
        <vertAlign val="superscript"/>
        <sz val="10"/>
        <rFont val="Arial Narrow"/>
        <family val="2"/>
      </rPr>
      <t>(1)</t>
    </r>
  </si>
  <si>
    <r>
      <t>Services du Premier ministre</t>
    </r>
    <r>
      <rPr>
        <vertAlign val="superscript"/>
        <sz val="10"/>
        <rFont val="Arial Narrow"/>
        <family val="2"/>
      </rPr>
      <t>(1)</t>
    </r>
  </si>
  <si>
    <r>
      <t>Ministères sociaux</t>
    </r>
    <r>
      <rPr>
        <vertAlign val="superscript"/>
        <sz val="10"/>
        <rFont val="Arial Narrow"/>
        <family val="2"/>
      </rPr>
      <t>(1)</t>
    </r>
  </si>
  <si>
    <t>Fonction publique de l'État</t>
  </si>
  <si>
    <t>Accidents du travail et maladies professionnelles</t>
  </si>
  <si>
    <t>Accidents du travail</t>
  </si>
  <si>
    <t>Maladies professionnelles</t>
  </si>
  <si>
    <t>Nombre d'accidents du travail (AT) notifiés ayant fait l'objet de plus de 3 jours d'arrêt ou ayant provoqué le décès selon les ministères depuis 2007</t>
  </si>
  <si>
    <t>Lecture : en 2019, on dénombre 6,3 accidents de service pour 100 agents dans l'ensemble des collectivités territoriales et 0,9 accidents du trajet pour 100 agents.</t>
  </si>
  <si>
    <t>Nombre d'accidents de trajet pour 100 agents</t>
  </si>
  <si>
    <t>Répartition du nombre d'accidents du travail et de trajet pour 100 agents selon la filière dans les collectivités territoriales au 31 décembre 2017</t>
  </si>
  <si>
    <t>Sources : CNRACL, Fonds national de prévention, Banque nationale de données (BND).</t>
  </si>
  <si>
    <t>Source : CNRACL, Fonds national de prévention, Banque nationale de données (BND).</t>
  </si>
  <si>
    <t>Lecture : En 2019, 11 % des agents de la FPT ont déclaré avoir subi au moins un accident du travail dans l'année : 9 % ont déclaré un accident, 1 % deux accidents et 1 % trois accidents ou plus.</t>
  </si>
  <si>
    <t xml:space="preserve">Contient des données sur l'égalité professionnelle entre les femmes et les hommes </t>
  </si>
  <si>
    <t>oui</t>
  </si>
  <si>
    <t>Source : DGOS et ATIH,  Analyse des bilans sociaux des établissements publics de santé à fin 2020.</t>
  </si>
  <si>
    <t>Lecture : Sur un échantillon de 357 établissements composés de 628 711 ETP au total, 25 972 accidents du travail (hors accidents de trajet) et avec arrêt de travail ont été recensés soit 4,1 accidents du travail pour 100 ETP.</t>
  </si>
  <si>
    <t xml:space="preserve">Champ : Agents travaillant dans 357 établissements publics de santé répondants pour cet indicateur (79 % des établissements publics de plus de 300 agents). </t>
  </si>
  <si>
    <t>Champ : Échantillon de 357 établissements publics de santé répondants à ces éléments (79 % des établissements publics de plus de 300 agents).</t>
  </si>
  <si>
    <t>Lecture : en 2021, dans la FPT, 65 % des accidents de service ont donné lieu à un arrêt maladie, qui a duré en moyenne 50 jours.</t>
  </si>
  <si>
    <t>Champ : Échantillon de 672 000 agents représentant 46 % de la population des actifs territoriaux affiliés à la CNRACL.</t>
  </si>
  <si>
    <t>Notes : En 2021, 31 365 accidents de service et 5 093 accidents de trajet d'agents de la FPT ont été recensés dans la BND ; le faible taux de couverture de l'enquête rend les résultats fragiles et la comparaison avec des résultats d'années antérieures délicate.</t>
  </si>
  <si>
    <t>Champ : Échantillon de 228 990 agents représentant 24 % de la population des actifs hospitaliers de la CNRACL.</t>
  </si>
  <si>
    <t>Figure 10 : Répartition des accidents de service et de trajet selon le type d'établissement de la fonction publique hospitalière en 2021</t>
  </si>
  <si>
    <t>Notes : En 2021, 15 362 accidents de service et 1 300 accidents de trajet d'agents de la FPH ont été recensés dans la BND ; le faible taux de couverture de l'enquête rend les résultats fragiles et la comparaison avec des résultats d'années antérieures délicate.</t>
  </si>
  <si>
    <t>Lecture : en 2021, dans la FPH, 50 % des accidents de service ont donné lieu à un arrêt maladie, qui a duré en moyenne 59 jours.</t>
  </si>
  <si>
    <t>Figure 12 : Répartition des maladies professionnelles selon le type de collectivité de la fonction publique territoriale en 2021</t>
  </si>
  <si>
    <t xml:space="preserve">Lecture : en 2021, 2 443 maladies professionnelles ont été recensées. Elles concernent 0,4 % des agents. 63,1 % des agents qui ont une maladie professionnelle ont eu un arrêt maladie, en moyenne de 155 jours. </t>
  </si>
  <si>
    <t>Figure 13 : Répartition des maladies professionnelles selon le type d'établissement de la fonction publique hospitalière en 2021</t>
  </si>
  <si>
    <t xml:space="preserve">Lecture : en 2021, 1 734 maladies professionnelles ont été recensées dans la FPH. Elles concernent 0,8 % des agents. 69,6 % des agents qui ont une maladie professionnelle ont eu un arrêt maladie, en moyenne de 143 jours. </t>
  </si>
  <si>
    <t>FPE</t>
  </si>
  <si>
    <t>FPT</t>
  </si>
  <si>
    <t>FPH</t>
  </si>
  <si>
    <t>Ensemble fonction publique</t>
  </si>
  <si>
    <t xml:space="preserve">Sexe </t>
  </si>
  <si>
    <t xml:space="preserve">Moins de 30 ans </t>
  </si>
  <si>
    <t xml:space="preserve">Entre 30 et 49 ans </t>
  </si>
  <si>
    <t xml:space="preserve">50 ans ou plus </t>
  </si>
  <si>
    <t xml:space="preserve">PCS </t>
  </si>
  <si>
    <t xml:space="preserve">Ensemble </t>
  </si>
  <si>
    <t>Part des agents ayant eu au moins un accident du travail</t>
  </si>
  <si>
    <t>Note : Accidents du travail déclarés, réponse à la question "Dans les douze derniers mois, au cours de votre travail, avez-vous eu un ou plusieurs accidents, même bénins, qui vous ont obligé à vous faire soigner ?"</t>
  </si>
  <si>
    <t>Cadres et professions intellectuelles supérieures</t>
  </si>
  <si>
    <t>Femmes</t>
  </si>
  <si>
    <t>Hommes</t>
  </si>
  <si>
    <t>Professions intérmédiares</t>
  </si>
  <si>
    <t>Employés</t>
  </si>
  <si>
    <t>Ouvriers</t>
  </si>
  <si>
    <t xml:space="preserve"> Enseignement supérieur, Recherche et innovation</t>
  </si>
  <si>
    <t>Europe et Affaires étrangères</t>
  </si>
  <si>
    <r>
      <t>100</t>
    </r>
    <r>
      <rPr>
        <vertAlign val="superscript"/>
        <sz val="10"/>
        <rFont val="Arial Narrow"/>
        <family val="2"/>
      </rPr>
      <t>(*)</t>
    </r>
  </si>
  <si>
    <r>
      <t>71</t>
    </r>
    <r>
      <rPr>
        <vertAlign val="superscript"/>
        <sz val="10"/>
        <rFont val="Arial Narrow"/>
        <family val="2"/>
      </rPr>
      <t>(*)</t>
    </r>
  </si>
  <si>
    <t>Source : Volet AT/MP, Bilan de l'application des dispositions relatives à l'hygiène, à la sécurité du travail et à la médecine du travail dans la fonction publique de l'État en 2021. Traitement DGAFP - SDessi.</t>
  </si>
  <si>
    <t xml:space="preserve">Lecture : en 2021, au sein du ministère des affaires étrangères et européennes, 19 accidents de travail ayant fait l'objet de plus de 3 jours d'arrêt ou ayant provoqué le décès sont recensés. </t>
  </si>
  <si>
    <t>Lecture : Sur un périmètre couvrant 100 % des services du Conseil d'État, 50 accidents du trajet ont été notifiés en 2021. Parmi ceux-ci, 80 % concernaient des femmes. Parmi les accidents du trajet qui concernaient les femmes dans ce même ministère, 18 n'ont fait l'objet d'aucun arrêt de travail, 22 en ont fait l'objet (dont 10 avec un arrêt de travail de plus de 3 jours), et aucun n'a donné lieu à un décès.</t>
  </si>
  <si>
    <t>Lecture : Sur un périmètre couvrant 100 % des services du Conseil d'État, 21 accidents du travail ont été notifiés en 2021. Parmi ceux-ci, 71 % concernaient des femmes. Parmi les accidents du travail qui concernaient les femmes dans ce même ministère, 11 n'ont fait l'objet d'aucun arrêt de travail, 4 en ont fait l'objet (dont 2 avec un arrêt de travail de plus de 3 jours), et 0 ont donné lieu à un décès.</t>
  </si>
  <si>
    <t>Répartition des accidents du travail notifiés en 2021 selon le sexe et la gravité par ministère</t>
  </si>
  <si>
    <t>Répartition des accidents de trajet notifiés en 2021 selon le sexe et la gravité par ministère</t>
  </si>
  <si>
    <t>Accidents du travail recensés dans la fonction publique hospitalière en 2020</t>
  </si>
  <si>
    <t>Causes d'accidents du travail les plus fréquentes dans la fonction publique hospitalière en 2020</t>
  </si>
  <si>
    <t>Répartition des accidents de service et de trajet selon le type d'établissement de la fonction publique hospitalière en 2021</t>
  </si>
  <si>
    <t>Répartition des maladies professionnelles selon le type de collectivité de la fonction publique territoriale en 2021</t>
  </si>
  <si>
    <t>Répartition des maladies professionnelles selon le type d'établissement de la fonction publique hospitalière en 2021</t>
  </si>
  <si>
    <t>Lecture : En 2019, 11 % des agents de la FPT ont déclaré avoir subi au moins un accident du travail dans l'année.</t>
  </si>
  <si>
    <t>Source : Volet AT/MP, Bilans de l'application des dispositions relatives à l'hygiène, à la sécurité du travail et à la médecine du travail dans la fonction publique de l'Etat. Traitement DGAFP - SDessi.</t>
  </si>
  <si>
    <t>Part des agents ayant eu un accident du travail selon les caractéristiques sociodémographiques en 2019</t>
  </si>
  <si>
    <t>(3) DDI inclus.</t>
  </si>
  <si>
    <t>(3) DDI inclus</t>
  </si>
  <si>
    <t>* Taux de couverture pour les données ATMP manquant  (remplacé par le taux de couverture global de l'enquête lorsqu'il était disponible).</t>
  </si>
  <si>
    <t>Source : Volet AT/MP, Bilans de l'application des dispositions relatives à l'hygiène, à la sécurité du travail et à la médecine du travail dans la fonction publique de l'État. Traitement DGAFP - SDessi.</t>
  </si>
  <si>
    <r>
      <t>100</t>
    </r>
    <r>
      <rPr>
        <vertAlign val="superscript"/>
        <sz val="10"/>
        <color theme="1"/>
        <rFont val="Arial Narrow"/>
        <family val="2"/>
      </rPr>
      <t>*</t>
    </r>
  </si>
  <si>
    <r>
      <rPr>
        <vertAlign val="superscript"/>
        <sz val="9"/>
        <rFont val="Arial Narrow"/>
        <family val="2"/>
      </rPr>
      <t>(2)</t>
    </r>
    <r>
      <rPr>
        <sz val="9"/>
        <rFont val="Arial Narrow"/>
        <family val="2"/>
      </rPr>
      <t xml:space="preserve"> Hors personnel militaire.</t>
    </r>
  </si>
  <si>
    <r>
      <rPr>
        <vertAlign val="superscript"/>
        <sz val="9"/>
        <rFont val="Arial Narrow"/>
        <family val="2"/>
      </rPr>
      <t>(3)</t>
    </r>
    <r>
      <rPr>
        <sz val="9"/>
        <rFont val="Arial Narrow"/>
        <family val="2"/>
      </rPr>
      <t xml:space="preserve"> DDI inclus</t>
    </r>
  </si>
  <si>
    <r>
      <t xml:space="preserve">Défense </t>
    </r>
    <r>
      <rPr>
        <vertAlign val="superscript"/>
        <sz val="10"/>
        <rFont val="Arial Narrow"/>
        <family val="2"/>
      </rPr>
      <t>(2)</t>
    </r>
  </si>
  <si>
    <r>
      <t xml:space="preserve">Écologie, Développement durable et Énergie, et Logement, Égalité des territoires et Ruralité - hors Aviation civile </t>
    </r>
    <r>
      <rPr>
        <vertAlign val="superscript"/>
        <sz val="10"/>
        <rFont val="Arial Narrow"/>
        <family val="2"/>
      </rPr>
      <t>(3)</t>
    </r>
  </si>
  <si>
    <t>Enseignement supérieur et Recherche</t>
  </si>
  <si>
    <r>
      <t xml:space="preserve">Éducation nationale </t>
    </r>
    <r>
      <rPr>
        <vertAlign val="superscript"/>
        <sz val="10"/>
        <rFont val="Arial Narrow"/>
        <family val="2"/>
      </rPr>
      <t>(4)</t>
    </r>
  </si>
  <si>
    <t>Enseignement supérieur, Recherche et innovation</t>
  </si>
  <si>
    <r>
      <t>71</t>
    </r>
    <r>
      <rPr>
        <vertAlign val="superscript"/>
        <sz val="10"/>
        <color theme="1"/>
        <rFont val="Arial Narrow"/>
        <family val="2"/>
      </rPr>
      <t>*</t>
    </r>
  </si>
  <si>
    <r>
      <t>Taux de sinistralité</t>
    </r>
    <r>
      <rPr>
        <b/>
        <vertAlign val="superscript"/>
        <sz val="10"/>
        <rFont val="Arial Narrow"/>
        <family val="2"/>
      </rPr>
      <t xml:space="preserve">1
</t>
    </r>
    <r>
      <rPr>
        <b/>
        <sz val="10"/>
        <rFont val="Arial Narrow"/>
        <family val="2"/>
      </rPr>
      <t>(en %)</t>
    </r>
  </si>
  <si>
    <r>
      <rPr>
        <vertAlign val="superscript"/>
        <sz val="9"/>
        <rFont val="Arial Narrow"/>
        <family val="2"/>
      </rPr>
      <t>1</t>
    </r>
    <r>
      <rPr>
        <sz val="9"/>
        <rFont val="Arial Narrow"/>
        <family val="2"/>
      </rPr>
      <t xml:space="preserve"> Le taux de sinistralité est calculé en rapportant le nombre d'événements (accident de service ou de trajet) d'une année aux effectifs couverts par la Banque nationale des données.</t>
    </r>
  </si>
  <si>
    <t>Note : Le taux de couverture représente la part des services du ministère couverts par ces réponses.</t>
  </si>
  <si>
    <r>
      <rPr>
        <vertAlign val="superscript"/>
        <sz val="9"/>
        <rFont val="Arial Narrow"/>
        <family val="2"/>
      </rPr>
      <t xml:space="preserve">(4) </t>
    </r>
    <r>
      <rPr>
        <sz val="9"/>
        <rFont val="Arial Narrow"/>
        <family val="2"/>
      </rPr>
      <t xml:space="preserve">hors contractuels recrutés sous contrat à durée déterminée inférieur à un an </t>
    </r>
  </si>
  <si>
    <t>Part des établissements de santé qui déclarent la cause d'accident</t>
  </si>
  <si>
    <t>Lecture : en 2020, 75 % des établissements déclarent au moins un accident du travail lié à la manutention de malades</t>
  </si>
  <si>
    <t>Figure 2  : Part des agents ayant eu un accident du travail selon les caractéristiques sociodémographiques en 2019</t>
  </si>
  <si>
    <t>Figure 3 : Répartition des accidents du travail notifiés en 2021 selon le sexe et la gravité par ministère</t>
  </si>
  <si>
    <t>Figure 4 : Nombre d'accidents du travail notifiés ayant fait l'objet de plus de 3 jours d'arrêt ou ayant provoqué le décès selon les ministères depuis 2007</t>
  </si>
  <si>
    <t>Figure 5 : Répartition des accidents de trajet notifiés en 2021 selon le sexe et la gravité par ministère</t>
  </si>
  <si>
    <t>Figure 6 : Répartition du nombre d'accidents du travail et de trajet pour 100 agents selon la filière dans les collectivités territoriales au 31 décembre 2019</t>
  </si>
  <si>
    <t>Figure 7 : Répartition des accidents de service et de trajet selon le type de collectivité dans la fonction publique territoriale en 2021</t>
  </si>
  <si>
    <t>Figure 8 : Accidents du travail recensés dans la fonction publique hospitalière en 2020</t>
  </si>
  <si>
    <t xml:space="preserve">Figure 9 : Classement des causes d’accidents du travail déclarés au moins une fois dans la fonction publique hospitalière en 2020 </t>
  </si>
  <si>
    <r>
      <rPr>
        <b/>
        <sz val="10"/>
        <color theme="1"/>
        <rFont val="Arial"/>
        <family val="2"/>
      </rPr>
      <t>Les accidents du travail</t>
    </r>
    <r>
      <rPr>
        <sz val="10"/>
        <color theme="1"/>
        <rFont val="Arial"/>
        <family val="2"/>
      </rPr>
      <t xml:space="preserve">
Dans la fonction publique de l’État, la refonte du bilan « Hygiène et sécurité » en 2013 auprès des ministères a permis la mise en place d’un volet spécifique sur les accidents du travail et les maladies professionnelles. Les résultats agrégés portant sur les accidents du travail et les accidents de trajet de 2021 sont présentés dans les figures 3 à 5 de ce fichier de données complémentaires.
Dans la fonction publique territoriale, l’indicateur utilisé est le nombre d’accidents (avec ou sans arrêt) pour 100 agents </t>
    </r>
    <r>
      <rPr>
        <sz val="10"/>
        <color rgb="FFFF0000"/>
        <rFont val="Arial"/>
        <family val="2"/>
      </rPr>
      <t>(Figure 6</t>
    </r>
    <r>
      <rPr>
        <sz val="10"/>
        <color theme="1"/>
        <rFont val="Arial"/>
        <family val="2"/>
      </rPr>
      <t>). 
Dans la fonction publique hospitalière, l’indicateur retenu est le nombre d’accidents du travail, avec et sans arrêt (</t>
    </r>
    <r>
      <rPr>
        <sz val="10"/>
        <color rgb="FFFF0000"/>
        <rFont val="Arial"/>
        <family val="2"/>
      </rPr>
      <t>Figures 8</t>
    </r>
    <r>
      <rPr>
        <sz val="10"/>
        <color theme="1"/>
        <rFont val="Arial"/>
        <family val="2"/>
      </rPr>
      <t>).
Des éléments complémentaires peuvent être obtenus grâce à l’exploitation de l’enquête Conditions de travail 2019, seule source permettant la comparaison des données sur les accidents du travail entre versants et le secteur privé. En 2019, 10 % des agents de la fonction publique et 11 % des salariés du privé ont eu au moins un accident du travail au cours de l’année (</t>
    </r>
    <r>
      <rPr>
        <sz val="10"/>
        <color rgb="FFFF0000"/>
        <rFont val="Arial"/>
        <family val="2"/>
      </rPr>
      <t>Figure 1 et 2</t>
    </r>
    <r>
      <rPr>
        <sz val="10"/>
        <color theme="1"/>
        <rFont val="Arial"/>
        <family val="2"/>
      </rPr>
      <t>). 
Pour la FPT et la FPH, des éléments complémentaires peuvent aussi être obtenus grâce à l’exploitation de la Banque nationale de données (BND) du Fonds national de prévention de la CNRACL, données issues de l’utilisation du logiciel Prorisq (</t>
    </r>
    <r>
      <rPr>
        <sz val="10"/>
        <color rgb="FFFF0000"/>
        <rFont val="Arial"/>
        <family val="2"/>
      </rPr>
      <t>Figures 7 et 10</t>
    </r>
    <r>
      <rPr>
        <sz val="10"/>
        <color theme="1"/>
        <rFont val="Arial"/>
        <family val="2"/>
      </rPr>
      <t xml:space="preserve">).
</t>
    </r>
  </si>
  <si>
    <r>
      <rPr>
        <b/>
        <sz val="10"/>
        <color theme="1"/>
        <rFont val="Arial"/>
        <family val="2"/>
      </rPr>
      <t xml:space="preserve">Les maladies professionnelles </t>
    </r>
    <r>
      <rPr>
        <sz val="10"/>
        <color theme="1"/>
        <rFont val="Arial"/>
        <family val="2"/>
      </rPr>
      <t xml:space="preserve">
Les résultats agrégés portant sur les maladies professionnelles reconnues en 2021, issus du bilan « Hygiène et sécurité » pour la FPE, sont présentés </t>
    </r>
    <r>
      <rPr>
        <sz val="10"/>
        <color rgb="FFFF0000"/>
        <rFont val="Arial"/>
        <family val="2"/>
      </rPr>
      <t>figure 11</t>
    </r>
    <r>
      <rPr>
        <sz val="10"/>
        <color theme="1"/>
        <rFont val="Arial"/>
        <family val="2"/>
      </rPr>
      <t>. Des éléments peuvent être obtenus pour la FPT et la FPH grâce à l’exploitation de la Banque nationale de données (BND) du Fonds national de prévention de la CNRACL, données issues de l’utilisation du logiciel Prorisq (BDS,</t>
    </r>
    <r>
      <rPr>
        <sz val="10"/>
        <color rgb="FFFF0000"/>
        <rFont val="Arial"/>
        <family val="2"/>
      </rPr>
      <t xml:space="preserve"> figures 12 et 13</t>
    </r>
    <r>
      <rPr>
        <sz val="10"/>
        <color theme="1"/>
        <rFont val="Arial"/>
        <family val="2"/>
      </rPr>
      <t xml:space="preserve">).
</t>
    </r>
  </si>
  <si>
    <t xml:space="preserve">Âge </t>
  </si>
  <si>
    <t>(4) Les agents contractuels recrutés sous contrat à durée déterminée supérieur ou égal à un an ou en contrat à durée indéterminée, à temps complet, relevant du budget de l’Éducation nationale.</t>
  </si>
  <si>
    <t>Privé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</si>
</sst>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_€_-;\-* #,##0.00\ _€_-;_-* &quot;-&quot;??\ _€_-;_-@_-"/>
    <numFmt numFmtId="165" formatCode="0.0"/>
    <numFmt numFmtId="166" formatCode="#,##0.0_ ;\-#,##0.0\ "/>
    <numFmt numFmtId="167" formatCode="_-* #,##0\ _€_-;\-* #,##0\ _€_-;_-* &quot;-&quot;??\ _€_-;_-@_-"/>
    <numFmt numFmtId="168" formatCode="_-* #,##0.0\ _€_-;\-* #,##0.0\ _€_-;_-* &quot;-&quot;??\ _€_-;_-@_-"/>
    <numFmt numFmtId="169" formatCode="#,##0_ ;\-#,##0\ "/>
  </numFmts>
  <fonts count="41" x14ac:knownFonts="1">
    <font>
      <sz val="11"/>
      <color theme="1"/>
      <name val="Calibri"/>
      <family val="2"/>
      <scheme val="minor"/>
    </font>
    <font>
      <sz val="11"/>
      <color theme="1"/>
      <name val="Calibri"/>
      <family val="2"/>
      <scheme val="minor"/>
    </font>
    <font>
      <b/>
      <sz val="10"/>
      <name val="Arial"/>
      <family val="2"/>
    </font>
    <font>
      <sz val="9"/>
      <name val="Arial"/>
      <family val="2"/>
    </font>
    <font>
      <sz val="10"/>
      <name val="Arial"/>
      <family val="2"/>
    </font>
    <font>
      <i/>
      <sz val="8"/>
      <name val="Arial"/>
      <family val="2"/>
    </font>
    <font>
      <sz val="8"/>
      <name val="Arial"/>
      <family val="2"/>
    </font>
    <font>
      <b/>
      <sz val="18"/>
      <color indexed="56"/>
      <name val="Cambria"/>
      <family val="2"/>
    </font>
    <font>
      <b/>
      <sz val="9"/>
      <name val="Arial"/>
      <family val="2"/>
    </font>
    <font>
      <sz val="11"/>
      <name val="Calibri"/>
      <family val="2"/>
      <scheme val="minor"/>
    </font>
    <font>
      <sz val="10"/>
      <name val="Arial"/>
      <family val="2"/>
    </font>
    <font>
      <sz val="10"/>
      <name val="Arial"/>
      <family val="2"/>
    </font>
    <font>
      <b/>
      <sz val="11"/>
      <color theme="1"/>
      <name val="Calibri"/>
      <family val="2"/>
      <scheme val="minor"/>
    </font>
    <font>
      <i/>
      <sz val="11"/>
      <color theme="1"/>
      <name val="Calibri"/>
      <family val="2"/>
      <scheme val="minor"/>
    </font>
    <font>
      <u/>
      <sz val="11"/>
      <color theme="10"/>
      <name val="Calibri"/>
      <family val="2"/>
      <scheme val="minor"/>
    </font>
    <font>
      <sz val="10"/>
      <name val="Arial"/>
      <family val="2"/>
    </font>
    <font>
      <b/>
      <sz val="10"/>
      <color theme="0"/>
      <name val="Arial"/>
      <family val="2"/>
    </font>
    <font>
      <sz val="10"/>
      <name val="Arial Narrow"/>
      <family val="2"/>
    </font>
    <font>
      <b/>
      <sz val="10"/>
      <name val="Arial Narrow"/>
      <family val="2"/>
    </font>
    <font>
      <sz val="10"/>
      <color theme="1"/>
      <name val="Arial Narrow"/>
      <family val="2"/>
    </font>
    <font>
      <sz val="10"/>
      <color theme="1"/>
      <name val="Calibri"/>
      <family val="2"/>
      <scheme val="minor"/>
    </font>
    <font>
      <vertAlign val="superscript"/>
      <sz val="10"/>
      <name val="Arial Narrow"/>
      <family val="2"/>
    </font>
    <font>
      <sz val="10"/>
      <name val="Arial"/>
      <family val="2"/>
    </font>
    <font>
      <b/>
      <sz val="10"/>
      <color theme="1"/>
      <name val="Arial Narrow"/>
      <family val="2"/>
    </font>
    <font>
      <b/>
      <vertAlign val="superscript"/>
      <sz val="10"/>
      <name val="Arial Narrow"/>
      <family val="2"/>
    </font>
    <font>
      <i/>
      <sz val="9"/>
      <name val="Arial Narrow"/>
      <family val="2"/>
    </font>
    <font>
      <sz val="9"/>
      <name val="Arial Narrow"/>
      <family val="2"/>
    </font>
    <font>
      <b/>
      <sz val="9"/>
      <color theme="0"/>
      <name val="Arial Narrow"/>
      <family val="2"/>
    </font>
    <font>
      <sz val="9"/>
      <color theme="1"/>
      <name val="Arial Narrow"/>
      <family val="2"/>
    </font>
    <font>
      <sz val="9"/>
      <color theme="1"/>
      <name val="Calibri"/>
      <family val="2"/>
      <scheme val="minor"/>
    </font>
    <font>
      <b/>
      <i/>
      <sz val="10"/>
      <name val="Arial Narrow"/>
      <family val="2"/>
    </font>
    <font>
      <vertAlign val="superscript"/>
      <sz val="9"/>
      <name val="Arial Narrow"/>
      <family val="2"/>
    </font>
    <font>
      <i/>
      <sz val="9"/>
      <name val="Arial"/>
      <family val="2"/>
    </font>
    <font>
      <i/>
      <sz val="9"/>
      <color theme="1"/>
      <name val="Arial Narrow"/>
      <family val="2"/>
    </font>
    <font>
      <sz val="10"/>
      <color theme="1"/>
      <name val="Arial"/>
      <family val="2"/>
    </font>
    <font>
      <b/>
      <sz val="10"/>
      <color theme="1"/>
      <name val="Arial"/>
      <family val="2"/>
    </font>
    <font>
      <u/>
      <sz val="10"/>
      <color theme="10"/>
      <name val="Arial"/>
      <family val="2"/>
    </font>
    <font>
      <sz val="9"/>
      <color theme="1"/>
      <name val="Arial"/>
      <family val="2"/>
    </font>
    <font>
      <vertAlign val="superscript"/>
      <sz val="10"/>
      <color theme="1"/>
      <name val="Arial Narrow"/>
      <family val="2"/>
    </font>
    <font>
      <sz val="10"/>
      <color rgb="FFFF0000"/>
      <name val="Arial"/>
      <family val="2"/>
    </font>
    <font>
      <sz val="10"/>
      <color rgb="FFFF33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s>
  <cellStyleXfs count="23">
    <xf numFmtId="0" fontId="0" fillId="0" borderId="0"/>
    <xf numFmtId="9" fontId="1" fillId="0" borderId="0" applyFont="0" applyFill="0" applyBorder="0" applyAlignment="0" applyProtection="0"/>
    <xf numFmtId="0" fontId="4" fillId="0" borderId="0"/>
    <xf numFmtId="0" fontId="7" fillId="0" borderId="0" applyNumberFormat="0" applyFill="0" applyBorder="0" applyAlignment="0" applyProtection="0"/>
    <xf numFmtId="0" fontId="10" fillId="0" borderId="0"/>
    <xf numFmtId="0" fontId="4" fillId="0" borderId="0"/>
    <xf numFmtId="0" fontId="4" fillId="0" borderId="0"/>
    <xf numFmtId="164" fontId="4" fillId="0" borderId="0" applyFont="0" applyFill="0" applyBorder="0" applyAlignment="0" applyProtection="0"/>
    <xf numFmtId="0" fontId="11" fillId="0" borderId="0"/>
    <xf numFmtId="0" fontId="4" fillId="0" borderId="0"/>
    <xf numFmtId="0" fontId="4" fillId="0" borderId="0"/>
    <xf numFmtId="0" fontId="14" fillId="0" borderId="0" applyNumberFormat="0" applyFill="0" applyBorder="0" applyAlignment="0" applyProtection="0"/>
    <xf numFmtId="164" fontId="1" fillId="0" borderId="0" applyFont="0" applyFill="0" applyBorder="0" applyAlignment="0" applyProtection="0"/>
    <xf numFmtId="0" fontId="15" fillId="0" borderId="0"/>
    <xf numFmtId="0" fontId="22" fillId="0" borderId="0"/>
    <xf numFmtId="44" fontId="22" fillId="0" borderId="0" applyFont="0" applyFill="0" applyBorder="0" applyAlignment="0" applyProtection="0"/>
    <xf numFmtId="4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9" fontId="22" fillId="0" borderId="0" applyFont="0" applyFill="0" applyBorder="0" applyAlignment="0" applyProtection="0"/>
    <xf numFmtId="9" fontId="4" fillId="0" borderId="0" applyFont="0" applyFill="0" applyBorder="0" applyAlignment="0" applyProtection="0"/>
  </cellStyleXfs>
  <cellXfs count="324">
    <xf numFmtId="0" fontId="0" fillId="0" borderId="0" xfId="0"/>
    <xf numFmtId="0" fontId="2" fillId="0" borderId="0" xfId="0" applyFont="1"/>
    <xf numFmtId="0" fontId="9" fillId="0" borderId="0" xfId="0" applyFont="1"/>
    <xf numFmtId="0" fontId="2" fillId="0" borderId="13" xfId="0" applyFont="1" applyBorder="1" applyAlignment="1">
      <alignment horizontal="left" wrapText="1"/>
    </xf>
    <xf numFmtId="0" fontId="2" fillId="3" borderId="0" xfId="4" applyFont="1" applyFill="1" applyBorder="1" applyAlignment="1">
      <alignment vertical="center"/>
    </xf>
    <xf numFmtId="0" fontId="10" fillId="0" borderId="0" xfId="4"/>
    <xf numFmtId="0" fontId="10" fillId="0" borderId="0" xfId="4" applyBorder="1"/>
    <xf numFmtId="0" fontId="6" fillId="0" borderId="0" xfId="4" applyFont="1" applyBorder="1"/>
    <xf numFmtId="0" fontId="2" fillId="0" borderId="0" xfId="5" applyFont="1" applyFill="1" applyBorder="1" applyAlignment="1">
      <alignment vertical="center" wrapText="1"/>
    </xf>
    <xf numFmtId="0" fontId="6" fillId="0" borderId="0" xfId="5" applyFont="1" applyFill="1"/>
    <xf numFmtId="0" fontId="6" fillId="0" borderId="0" xfId="6" applyFont="1" applyFill="1"/>
    <xf numFmtId="0" fontId="5" fillId="0" borderId="0" xfId="6" applyFont="1" applyFill="1"/>
    <xf numFmtId="0" fontId="5" fillId="0" borderId="0" xfId="5" applyFont="1" applyFill="1" applyBorder="1" applyAlignment="1">
      <alignment vertical="center" wrapText="1"/>
    </xf>
    <xf numFmtId="0" fontId="4" fillId="0" borderId="0" xfId="4" applyFont="1" applyFill="1"/>
    <xf numFmtId="0" fontId="6" fillId="0" borderId="0" xfId="4" applyFont="1" applyFill="1" applyBorder="1" applyAlignment="1">
      <alignment wrapText="1"/>
    </xf>
    <xf numFmtId="0" fontId="4" fillId="0" borderId="0" xfId="4" applyFont="1" applyFill="1" applyAlignment="1">
      <alignment wrapText="1"/>
    </xf>
    <xf numFmtId="0" fontId="2" fillId="0" borderId="0" xfId="4" applyFont="1" applyFill="1" applyBorder="1" applyAlignment="1">
      <alignment vertical="center"/>
    </xf>
    <xf numFmtId="0" fontId="2" fillId="0" borderId="0" xfId="4" applyFont="1" applyFill="1" applyBorder="1" applyAlignment="1">
      <alignment vertical="center" wrapText="1"/>
    </xf>
    <xf numFmtId="0" fontId="2" fillId="0" borderId="0" xfId="4" applyFont="1" applyFill="1" applyBorder="1" applyAlignment="1">
      <alignment horizontal="left" vertical="center" wrapText="1"/>
    </xf>
    <xf numFmtId="0" fontId="13" fillId="0" borderId="0" xfId="0" applyFont="1"/>
    <xf numFmtId="0" fontId="2" fillId="0" borderId="0" xfId="4" applyFont="1" applyFill="1" applyBorder="1" applyAlignment="1">
      <alignment horizontal="left" vertical="center"/>
    </xf>
    <xf numFmtId="0" fontId="12" fillId="0" borderId="0" xfId="0" applyFont="1"/>
    <xf numFmtId="1" fontId="3" fillId="0" borderId="0" xfId="1"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0" fillId="2" borderId="0" xfId="0" applyFill="1"/>
    <xf numFmtId="0" fontId="0" fillId="0" borderId="0" xfId="0" applyFill="1"/>
    <xf numFmtId="0" fontId="3" fillId="0" borderId="0" xfId="10" applyFont="1" applyFill="1" applyBorder="1" applyAlignment="1">
      <alignment horizontal="center" vertical="center"/>
    </xf>
    <xf numFmtId="0" fontId="15" fillId="0" borderId="0" xfId="13"/>
    <xf numFmtId="0" fontId="15" fillId="0" borderId="0" xfId="13" applyBorder="1"/>
    <xf numFmtId="0" fontId="15" fillId="0" borderId="0" xfId="13" applyAlignment="1">
      <alignment wrapText="1"/>
    </xf>
    <xf numFmtId="0" fontId="2" fillId="0" borderId="13" xfId="0" applyFont="1" applyBorder="1" applyAlignment="1"/>
    <xf numFmtId="0" fontId="2" fillId="0" borderId="0" xfId="13" applyFont="1"/>
    <xf numFmtId="0" fontId="15" fillId="0" borderId="0" xfId="13" applyFill="1"/>
    <xf numFmtId="0" fontId="15" fillId="0" borderId="0" xfId="13" applyFill="1" applyAlignment="1"/>
    <xf numFmtId="0" fontId="16" fillId="0" borderId="0" xfId="13" applyFont="1" applyFill="1"/>
    <xf numFmtId="0" fontId="4" fillId="0" borderId="0" xfId="4" applyFont="1"/>
    <xf numFmtId="0" fontId="2" fillId="0" borderId="0" xfId="13" applyFont="1" applyAlignment="1">
      <alignment vertical="center"/>
    </xf>
    <xf numFmtId="0" fontId="2" fillId="0" borderId="0" xfId="0" applyFont="1" applyAlignment="1">
      <alignment vertical="center"/>
    </xf>
    <xf numFmtId="1" fontId="15" fillId="0" borderId="0" xfId="13" applyNumberFormat="1"/>
    <xf numFmtId="1" fontId="5" fillId="0" borderId="0" xfId="13" applyNumberFormat="1" applyFont="1" applyFill="1" applyBorder="1" applyAlignment="1"/>
    <xf numFmtId="1" fontId="5" fillId="0" borderId="0" xfId="13" applyNumberFormat="1" applyFont="1" applyFill="1" applyBorder="1" applyAlignment="1">
      <alignment horizontal="left" wrapText="1"/>
    </xf>
    <xf numFmtId="1" fontId="6" fillId="0" borderId="0" xfId="13" applyNumberFormat="1" applyFont="1"/>
    <xf numFmtId="1" fontId="15" fillId="0" borderId="0" xfId="13" applyNumberFormat="1" applyBorder="1"/>
    <xf numFmtId="1" fontId="3" fillId="0" borderId="0" xfId="10" applyNumberFormat="1" applyFont="1" applyFill="1" applyBorder="1" applyAlignment="1">
      <alignment horizontal="center" vertical="center"/>
    </xf>
    <xf numFmtId="0" fontId="2" fillId="0" borderId="0" xfId="0" applyFont="1" applyBorder="1" applyAlignment="1">
      <alignment horizontal="left" wrapText="1"/>
    </xf>
    <xf numFmtId="0" fontId="17" fillId="2" borderId="8" xfId="13" applyFont="1" applyFill="1" applyBorder="1" applyAlignment="1">
      <alignment horizontal="center" vertical="center" wrapText="1"/>
    </xf>
    <xf numFmtId="0" fontId="17" fillId="2" borderId="10" xfId="13" applyFont="1" applyFill="1" applyBorder="1" applyAlignment="1">
      <alignment horizontal="center" vertical="center" wrapText="1"/>
    </xf>
    <xf numFmtId="1" fontId="17" fillId="2" borderId="8" xfId="13" applyNumberFormat="1" applyFont="1" applyFill="1" applyBorder="1" applyAlignment="1">
      <alignment horizontal="center" vertical="center" wrapText="1"/>
    </xf>
    <xf numFmtId="167" fontId="17" fillId="0" borderId="4" xfId="7" applyNumberFormat="1" applyFont="1" applyFill="1" applyBorder="1" applyAlignment="1">
      <alignment horizontal="center" vertical="center" wrapText="1"/>
    </xf>
    <xf numFmtId="168" fontId="17" fillId="0" borderId="4" xfId="7" applyNumberFormat="1" applyFont="1" applyFill="1" applyBorder="1" applyAlignment="1">
      <alignment horizontal="center" vertical="center" wrapText="1"/>
    </xf>
    <xf numFmtId="0" fontId="20" fillId="0" borderId="0" xfId="0" applyFont="1"/>
    <xf numFmtId="0" fontId="2" fillId="0" borderId="0" xfId="0" applyFont="1" applyBorder="1" applyAlignment="1"/>
    <xf numFmtId="0" fontId="18" fillId="0" borderId="0" xfId="0" applyFont="1" applyBorder="1" applyAlignment="1">
      <alignment horizontal="left" wrapText="1"/>
    </xf>
    <xf numFmtId="0" fontId="17"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17" fillId="0" borderId="5" xfId="0" applyFont="1" applyBorder="1" applyAlignment="1">
      <alignment vertical="center" wrapText="1"/>
    </xf>
    <xf numFmtId="0" fontId="18" fillId="0" borderId="4" xfId="0" applyFont="1" applyBorder="1" applyAlignment="1">
      <alignment vertical="center" wrapText="1"/>
    </xf>
    <xf numFmtId="0" fontId="18" fillId="0" borderId="7" xfId="13" applyFont="1" applyFill="1" applyBorder="1" applyAlignment="1">
      <alignment horizontal="center" wrapText="1"/>
    </xf>
    <xf numFmtId="0" fontId="18" fillId="0" borderId="8" xfId="13" applyFont="1" applyFill="1" applyBorder="1" applyAlignment="1">
      <alignment horizontal="center"/>
    </xf>
    <xf numFmtId="0" fontId="18" fillId="0" borderId="8" xfId="5" applyFont="1" applyFill="1" applyBorder="1" applyAlignment="1">
      <alignment horizontal="center"/>
    </xf>
    <xf numFmtId="0" fontId="18" fillId="0" borderId="4" xfId="13" applyFont="1" applyFill="1" applyBorder="1" applyAlignment="1">
      <alignment horizontal="center"/>
    </xf>
    <xf numFmtId="0" fontId="17" fillId="0" borderId="8" xfId="13" applyFont="1" applyFill="1" applyBorder="1" applyAlignment="1">
      <alignment vertical="center" wrapText="1"/>
    </xf>
    <xf numFmtId="0" fontId="17" fillId="2" borderId="8" xfId="13" applyFont="1" applyFill="1" applyBorder="1" applyAlignment="1">
      <alignment vertical="center" wrapText="1"/>
    </xf>
    <xf numFmtId="0" fontId="17" fillId="0" borderId="18" xfId="13" applyFont="1" applyFill="1" applyBorder="1" applyAlignment="1">
      <alignment vertical="center" wrapText="1"/>
    </xf>
    <xf numFmtId="0" fontId="17" fillId="3" borderId="18" xfId="13" applyFont="1" applyFill="1" applyBorder="1" applyAlignment="1">
      <alignment vertical="center" wrapText="1"/>
    </xf>
    <xf numFmtId="0" fontId="23" fillId="0" borderId="9" xfId="13" applyFont="1" applyFill="1" applyBorder="1" applyAlignment="1">
      <alignment vertical="center" wrapText="1"/>
    </xf>
    <xf numFmtId="0" fontId="26" fillId="0" borderId="0" xfId="13" applyFont="1" applyFill="1"/>
    <xf numFmtId="0" fontId="25" fillId="0" borderId="0" xfId="13" applyFont="1" applyFill="1" applyBorder="1" applyAlignment="1">
      <alignment horizontal="left" wrapText="1"/>
    </xf>
    <xf numFmtId="0" fontId="26" fillId="0" borderId="0" xfId="13" applyFont="1"/>
    <xf numFmtId="0" fontId="26" fillId="0" borderId="7" xfId="0" applyFont="1" applyBorder="1" applyAlignment="1">
      <alignment horizontal="center" vertical="center" wrapText="1"/>
    </xf>
    <xf numFmtId="0" fontId="17" fillId="0" borderId="1" xfId="0" applyFont="1" applyBorder="1" applyAlignment="1">
      <alignment horizontal="left" vertical="center" wrapText="1"/>
    </xf>
    <xf numFmtId="0" fontId="17" fillId="0" borderId="5" xfId="0" applyFont="1" applyFill="1" applyBorder="1" applyAlignment="1">
      <alignment horizontal="left" vertical="center" wrapText="1"/>
    </xf>
    <xf numFmtId="0" fontId="18" fillId="0" borderId="4" xfId="0" applyFont="1" applyBorder="1" applyAlignment="1">
      <alignment horizontal="left" vertical="center" wrapText="1"/>
    </xf>
    <xf numFmtId="0" fontId="26" fillId="0" borderId="0" xfId="0" applyFont="1"/>
    <xf numFmtId="0" fontId="28" fillId="0" borderId="0" xfId="0" applyFont="1"/>
    <xf numFmtId="0" fontId="29" fillId="0" borderId="0" xfId="0" applyFont="1"/>
    <xf numFmtId="0" fontId="17" fillId="0" borderId="5" xfId="0" applyFont="1" applyBorder="1" applyAlignment="1">
      <alignment horizontal="left" vertical="center" wrapText="1"/>
    </xf>
    <xf numFmtId="0" fontId="17" fillId="0" borderId="4" xfId="4" applyFont="1" applyFill="1" applyBorder="1" applyAlignment="1">
      <alignment wrapText="1"/>
    </xf>
    <xf numFmtId="0" fontId="17" fillId="0" borderId="4" xfId="4" applyFont="1" applyFill="1" applyBorder="1" applyAlignment="1">
      <alignment horizontal="left" wrapText="1"/>
    </xf>
    <xf numFmtId="1" fontId="17" fillId="0" borderId="4" xfId="4" applyNumberFormat="1" applyFont="1" applyFill="1" applyBorder="1" applyAlignment="1">
      <alignment horizontal="right" indent="1"/>
    </xf>
    <xf numFmtId="0" fontId="25" fillId="0" borderId="0" xfId="4" applyFont="1" applyFill="1" applyBorder="1" applyAlignment="1"/>
    <xf numFmtId="0" fontId="26" fillId="0" borderId="0" xfId="4" applyFont="1" applyFill="1"/>
    <xf numFmtId="0" fontId="25" fillId="0" borderId="0" xfId="4" applyFont="1" applyFill="1"/>
    <xf numFmtId="0" fontId="26" fillId="0" borderId="0" xfId="4" applyFont="1" applyFill="1" applyBorder="1" applyAlignment="1">
      <alignment wrapText="1"/>
    </xf>
    <xf numFmtId="0" fontId="18" fillId="0" borderId="19" xfId="0" applyFont="1" applyBorder="1" applyAlignment="1">
      <alignment horizontal="left" wrapText="1"/>
    </xf>
    <xf numFmtId="0" fontId="17" fillId="0" borderId="1" xfId="0" applyFont="1" applyBorder="1" applyAlignment="1">
      <alignment vertical="center" wrapText="1"/>
    </xf>
    <xf numFmtId="0" fontId="17" fillId="0" borderId="11" xfId="0" applyFont="1" applyBorder="1" applyAlignment="1">
      <alignment horizontal="center" vertical="center" wrapText="1"/>
    </xf>
    <xf numFmtId="0" fontId="18" fillId="0" borderId="4" xfId="5" applyFont="1" applyFill="1" applyBorder="1" applyAlignment="1">
      <alignment horizontal="left" vertical="center" wrapText="1"/>
    </xf>
    <xf numFmtId="0" fontId="17" fillId="0" borderId="18" xfId="6" applyFont="1" applyFill="1" applyBorder="1" applyAlignment="1">
      <alignment wrapText="1"/>
    </xf>
    <xf numFmtId="0" fontId="18" fillId="0" borderId="8" xfId="6" applyFont="1" applyFill="1" applyBorder="1"/>
    <xf numFmtId="0" fontId="25" fillId="0" borderId="0" xfId="5" applyFont="1" applyFill="1" applyBorder="1" applyAlignment="1">
      <alignment vertical="center"/>
    </xf>
    <xf numFmtId="0" fontId="25" fillId="0" borderId="0" xfId="5" applyFont="1" applyFill="1" applyBorder="1" applyAlignment="1">
      <alignment vertical="center" wrapText="1"/>
    </xf>
    <xf numFmtId="0" fontId="18" fillId="0" borderId="4" xfId="5"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8" xfId="0" applyFont="1" applyFill="1" applyBorder="1" applyAlignment="1">
      <alignment horizontal="left" vertical="center" wrapText="1"/>
    </xf>
    <xf numFmtId="20" fontId="17" fillId="0" borderId="8" xfId="0" applyNumberFormat="1" applyFont="1" applyFill="1" applyBorder="1" applyAlignment="1">
      <alignment horizontal="left" vertical="center" wrapText="1"/>
    </xf>
    <xf numFmtId="0" fontId="26" fillId="0" borderId="0" xfId="0" applyFont="1" applyFill="1" applyBorder="1" applyAlignment="1">
      <alignment wrapText="1"/>
    </xf>
    <xf numFmtId="0" fontId="25" fillId="0" borderId="0" xfId="0" applyFont="1" applyFill="1" applyBorder="1" applyAlignment="1">
      <alignment wrapText="1"/>
    </xf>
    <xf numFmtId="0" fontId="26" fillId="0" borderId="0" xfId="0" applyFont="1" applyBorder="1"/>
    <xf numFmtId="0" fontId="26" fillId="0" borderId="0" xfId="0" applyFont="1" applyAlignment="1"/>
    <xf numFmtId="0" fontId="26" fillId="0" borderId="0" xfId="0" applyFont="1" applyFill="1" applyBorder="1" applyAlignment="1"/>
    <xf numFmtId="0" fontId="31" fillId="0" borderId="0" xfId="0" applyFont="1" applyFill="1" applyBorder="1" applyAlignment="1"/>
    <xf numFmtId="0" fontId="17" fillId="0" borderId="8" xfId="13" applyFont="1" applyFill="1" applyBorder="1" applyAlignment="1">
      <alignment horizontal="left" vertical="center" wrapText="1"/>
    </xf>
    <xf numFmtId="0" fontId="17" fillId="2" borderId="8" xfId="13" applyFont="1" applyFill="1" applyBorder="1" applyAlignment="1">
      <alignment horizontal="left" vertical="center" wrapText="1"/>
    </xf>
    <xf numFmtId="0" fontId="17" fillId="3" borderId="18" xfId="13" applyFont="1" applyFill="1" applyBorder="1" applyAlignment="1">
      <alignment horizontal="left" vertical="center" wrapText="1"/>
    </xf>
    <xf numFmtId="0" fontId="18" fillId="0" borderId="19" xfId="13" applyFont="1" applyFill="1" applyBorder="1" applyAlignment="1">
      <alignment horizontal="center" wrapText="1"/>
    </xf>
    <xf numFmtId="0" fontId="18" fillId="2" borderId="7" xfId="13" applyFont="1" applyFill="1" applyBorder="1" applyAlignment="1">
      <alignment horizontal="center" wrapText="1"/>
    </xf>
    <xf numFmtId="0" fontId="25" fillId="0" borderId="0" xfId="13" applyFont="1" applyFill="1" applyBorder="1" applyAlignment="1"/>
    <xf numFmtId="0" fontId="32" fillId="0" borderId="0" xfId="13" applyFont="1" applyFill="1" applyBorder="1" applyAlignment="1"/>
    <xf numFmtId="1" fontId="32" fillId="0" borderId="0" xfId="13" applyNumberFormat="1" applyFont="1" applyFill="1" applyBorder="1" applyAlignment="1"/>
    <xf numFmtId="0" fontId="26" fillId="0" borderId="0" xfId="13" applyFont="1" applyFill="1" applyBorder="1" applyAlignment="1">
      <alignment horizontal="left" wrapText="1"/>
    </xf>
    <xf numFmtId="0" fontId="32" fillId="0" borderId="0" xfId="13" applyFont="1" applyFill="1" applyBorder="1" applyAlignment="1">
      <alignment horizontal="left" wrapText="1"/>
    </xf>
    <xf numFmtId="1" fontId="32" fillId="0" borderId="0" xfId="13" applyNumberFormat="1" applyFont="1" applyFill="1" applyBorder="1" applyAlignment="1">
      <alignment horizontal="left" wrapText="1"/>
    </xf>
    <xf numFmtId="0" fontId="3" fillId="0" borderId="0" xfId="13" applyFont="1"/>
    <xf numFmtId="1" fontId="3" fillId="0" borderId="0" xfId="13" applyNumberFormat="1" applyFont="1"/>
    <xf numFmtId="0" fontId="26" fillId="0" borderId="0" xfId="13" applyFont="1" applyAlignment="1"/>
    <xf numFmtId="0" fontId="3" fillId="0" borderId="0" xfId="13" applyFont="1" applyAlignment="1">
      <alignment wrapText="1"/>
    </xf>
    <xf numFmtId="0" fontId="3" fillId="2" borderId="2" xfId="13" applyFont="1" applyFill="1" applyBorder="1" applyAlignment="1">
      <alignment horizontal="center" vertical="center" wrapText="1"/>
    </xf>
    <xf numFmtId="0" fontId="3" fillId="2" borderId="3" xfId="13" applyFont="1" applyFill="1" applyBorder="1" applyAlignment="1">
      <alignment horizontal="center" vertical="center" wrapText="1"/>
    </xf>
    <xf numFmtId="1" fontId="15" fillId="0" borderId="13" xfId="13" applyNumberFormat="1" applyBorder="1"/>
    <xf numFmtId="0" fontId="15" fillId="0" borderId="13" xfId="13" applyBorder="1"/>
    <xf numFmtId="0" fontId="18" fillId="0" borderId="4" xfId="4" applyFont="1" applyBorder="1" applyAlignment="1">
      <alignment horizontal="center" vertical="center" wrapText="1"/>
    </xf>
    <xf numFmtId="0" fontId="17" fillId="0" borderId="8" xfId="4" applyFont="1" applyBorder="1" applyAlignment="1">
      <alignment horizontal="center" vertical="center" wrapText="1"/>
    </xf>
    <xf numFmtId="0" fontId="17" fillId="0" borderId="9" xfId="4" applyFont="1" applyBorder="1" applyAlignment="1">
      <alignment horizontal="center" vertical="center" wrapText="1"/>
    </xf>
    <xf numFmtId="0" fontId="17" fillId="0" borderId="10" xfId="4" applyFont="1" applyBorder="1" applyAlignment="1">
      <alignment horizontal="center" vertical="center" wrapText="1"/>
    </xf>
    <xf numFmtId="0" fontId="17" fillId="3" borderId="4" xfId="4" applyFont="1" applyFill="1" applyBorder="1" applyAlignment="1">
      <alignment vertical="center" wrapText="1"/>
    </xf>
    <xf numFmtId="0" fontId="17" fillId="0" borderId="4" xfId="4" applyFont="1" applyBorder="1" applyAlignment="1">
      <alignment vertical="center"/>
    </xf>
    <xf numFmtId="0" fontId="19" fillId="3" borderId="14" xfId="4" applyFont="1" applyFill="1" applyBorder="1" applyAlignment="1">
      <alignment vertical="center" wrapText="1"/>
    </xf>
    <xf numFmtId="0" fontId="18" fillId="0" borderId="11" xfId="4" applyFont="1" applyBorder="1" applyAlignment="1">
      <alignment vertical="center"/>
    </xf>
    <xf numFmtId="0" fontId="25" fillId="0" borderId="0" xfId="4" applyFont="1" applyBorder="1" applyAlignment="1">
      <alignment vertical="center"/>
    </xf>
    <xf numFmtId="0" fontId="26" fillId="0" borderId="0" xfId="4" applyFont="1" applyBorder="1" applyAlignment="1">
      <alignment vertical="center"/>
    </xf>
    <xf numFmtId="0" fontId="26" fillId="0" borderId="0" xfId="4" applyFont="1" applyBorder="1"/>
    <xf numFmtId="0" fontId="34" fillId="0" borderId="1" xfId="0" applyFont="1" applyBorder="1" applyAlignment="1">
      <alignment horizontal="center" vertical="center" wrapText="1"/>
    </xf>
    <xf numFmtId="0" fontId="34" fillId="0" borderId="1" xfId="0" applyFont="1" applyBorder="1" applyAlignment="1">
      <alignment horizontal="center"/>
    </xf>
    <xf numFmtId="0" fontId="34" fillId="0" borderId="18" xfId="0" applyFont="1" applyBorder="1" applyAlignment="1">
      <alignment horizontal="center" vertical="center"/>
    </xf>
    <xf numFmtId="0" fontId="34" fillId="0" borderId="5" xfId="0" applyFont="1" applyBorder="1" applyAlignment="1">
      <alignment horizontal="center"/>
    </xf>
    <xf numFmtId="0" fontId="34" fillId="0" borderId="5" xfId="0" applyFont="1" applyFill="1" applyBorder="1" applyAlignment="1">
      <alignment horizontal="center"/>
    </xf>
    <xf numFmtId="0" fontId="34" fillId="0" borderId="6" xfId="0" applyFont="1" applyBorder="1" applyAlignment="1">
      <alignment horizontal="center" vertical="center"/>
    </xf>
    <xf numFmtId="0" fontId="34" fillId="0" borderId="11" xfId="0" applyFont="1" applyFill="1" applyBorder="1" applyAlignment="1">
      <alignment horizontal="center"/>
    </xf>
    <xf numFmtId="0" fontId="35" fillId="0" borderId="0" xfId="0" applyFont="1"/>
    <xf numFmtId="0" fontId="34" fillId="0" borderId="0" xfId="0" applyFont="1"/>
    <xf numFmtId="0" fontId="34" fillId="0" borderId="0" xfId="0" applyFont="1" applyBorder="1" applyAlignment="1">
      <alignment horizontal="left" wrapText="1"/>
    </xf>
    <xf numFmtId="0" fontId="34" fillId="0" borderId="11" xfId="0" applyFont="1" applyBorder="1" applyAlignment="1">
      <alignment horizontal="center"/>
    </xf>
    <xf numFmtId="0" fontId="36" fillId="0" borderId="1" xfId="11" applyFont="1" applyBorder="1"/>
    <xf numFmtId="0" fontId="36" fillId="0" borderId="5" xfId="11" applyFont="1" applyBorder="1"/>
    <xf numFmtId="0" fontId="36" fillId="0" borderId="11" xfId="11" applyFont="1" applyBorder="1"/>
    <xf numFmtId="0" fontId="10" fillId="0" borderId="0" xfId="4" applyFill="1"/>
    <xf numFmtId="0" fontId="37" fillId="0" borderId="1" xfId="0" applyFont="1" applyBorder="1" applyAlignment="1">
      <alignment horizontal="center" vertical="center" wrapText="1"/>
    </xf>
    <xf numFmtId="165" fontId="17" fillId="0" borderId="1" xfId="1" applyNumberFormat="1" applyFont="1" applyFill="1" applyBorder="1" applyAlignment="1">
      <alignment horizontal="right" vertical="center" indent="1"/>
    </xf>
    <xf numFmtId="1" fontId="17" fillId="0" borderId="1" xfId="0" applyNumberFormat="1" applyFont="1" applyFill="1" applyBorder="1" applyAlignment="1">
      <alignment horizontal="right" vertical="center" indent="1"/>
    </xf>
    <xf numFmtId="1" fontId="17" fillId="0" borderId="1" xfId="1" applyNumberFormat="1" applyFont="1" applyFill="1" applyBorder="1" applyAlignment="1">
      <alignment horizontal="right" vertical="center" indent="1"/>
    </xf>
    <xf numFmtId="165" fontId="17" fillId="0" borderId="5" xfId="1" applyNumberFormat="1" applyFont="1" applyFill="1" applyBorder="1" applyAlignment="1">
      <alignment horizontal="right" vertical="center" indent="1"/>
    </xf>
    <xf numFmtId="1" fontId="17" fillId="0" borderId="5" xfId="0" applyNumberFormat="1" applyFont="1" applyFill="1" applyBorder="1" applyAlignment="1">
      <alignment horizontal="right" vertical="center" indent="1"/>
    </xf>
    <xf numFmtId="1" fontId="17" fillId="0" borderId="5" xfId="1" applyNumberFormat="1" applyFont="1" applyFill="1" applyBorder="1" applyAlignment="1">
      <alignment horizontal="right" vertical="center" indent="1"/>
    </xf>
    <xf numFmtId="165" fontId="18" fillId="0" borderId="4" xfId="1" applyNumberFormat="1" applyFont="1" applyFill="1" applyBorder="1" applyAlignment="1">
      <alignment horizontal="right" vertical="center" indent="1"/>
    </xf>
    <xf numFmtId="1" fontId="18" fillId="0" borderId="4" xfId="0" applyNumberFormat="1" applyFont="1" applyFill="1" applyBorder="1" applyAlignment="1">
      <alignment horizontal="right" vertical="center" indent="1"/>
    </xf>
    <xf numFmtId="169" fontId="17" fillId="0" borderId="1" xfId="12" applyNumberFormat="1" applyFont="1" applyFill="1" applyBorder="1" applyAlignment="1">
      <alignment horizontal="right" vertical="center" wrapText="1" indent="1"/>
    </xf>
    <xf numFmtId="169" fontId="17" fillId="0" borderId="5" xfId="12" applyNumberFormat="1" applyFont="1" applyFill="1" applyBorder="1" applyAlignment="1">
      <alignment horizontal="right" vertical="center" wrapText="1" indent="1"/>
    </xf>
    <xf numFmtId="169" fontId="18" fillId="0" borderId="4" xfId="12" applyNumberFormat="1" applyFont="1" applyFill="1" applyBorder="1" applyAlignment="1">
      <alignment horizontal="right" wrapText="1" indent="1"/>
    </xf>
    <xf numFmtId="165" fontId="18" fillId="0" borderId="4" xfId="0" applyNumberFormat="1" applyFont="1" applyFill="1" applyBorder="1" applyAlignment="1">
      <alignment horizontal="right" vertical="center" indent="1"/>
    </xf>
    <xf numFmtId="169" fontId="18" fillId="0" borderId="4" xfId="12" applyNumberFormat="1" applyFont="1" applyFill="1" applyBorder="1" applyAlignment="1">
      <alignment horizontal="right" vertical="center" wrapText="1" indent="1"/>
    </xf>
    <xf numFmtId="1" fontId="18" fillId="0" borderId="4" xfId="4" applyNumberFormat="1" applyFont="1" applyFill="1" applyBorder="1" applyAlignment="1">
      <alignment horizontal="right" vertical="center" wrapText="1" indent="1"/>
    </xf>
    <xf numFmtId="1" fontId="17" fillId="0" borderId="8" xfId="4" applyNumberFormat="1" applyFont="1" applyFill="1" applyBorder="1" applyAlignment="1">
      <alignment horizontal="right" vertical="center" wrapText="1" indent="1"/>
    </xf>
    <xf numFmtId="1" fontId="17" fillId="0" borderId="9" xfId="4" applyNumberFormat="1" applyFont="1" applyFill="1" applyBorder="1" applyAlignment="1">
      <alignment horizontal="right" vertical="center" wrapText="1" indent="1"/>
    </xf>
    <xf numFmtId="1" fontId="17" fillId="0" borderId="10" xfId="4" applyNumberFormat="1" applyFont="1" applyFill="1" applyBorder="1" applyAlignment="1">
      <alignment horizontal="right" vertical="center" wrapText="1" indent="1"/>
    </xf>
    <xf numFmtId="1" fontId="17" fillId="0" borderId="15" xfId="4" applyNumberFormat="1" applyFont="1" applyFill="1" applyBorder="1" applyAlignment="1">
      <alignment horizontal="right" vertical="center" wrapText="1" indent="1"/>
    </xf>
    <xf numFmtId="1" fontId="17" fillId="0" borderId="16" xfId="4" applyNumberFormat="1" applyFont="1" applyFill="1" applyBorder="1" applyAlignment="1">
      <alignment horizontal="right" vertical="center" wrapText="1" indent="1"/>
    </xf>
    <xf numFmtId="1" fontId="17" fillId="0" borderId="17" xfId="4" applyNumberFormat="1" applyFont="1" applyFill="1" applyBorder="1" applyAlignment="1">
      <alignment horizontal="right" vertical="center" wrapText="1" indent="1"/>
    </xf>
    <xf numFmtId="1" fontId="18" fillId="0" borderId="6" xfId="4" applyNumberFormat="1" applyFont="1" applyFill="1" applyBorder="1" applyAlignment="1">
      <alignment horizontal="right" vertical="center" wrapText="1" indent="1"/>
    </xf>
    <xf numFmtId="1" fontId="18" fillId="0" borderId="13" xfId="4" applyNumberFormat="1" applyFont="1" applyFill="1" applyBorder="1" applyAlignment="1">
      <alignment horizontal="right" vertical="center" wrapText="1" indent="1"/>
    </xf>
    <xf numFmtId="1" fontId="18" fillId="0" borderId="7" xfId="4" applyNumberFormat="1" applyFont="1" applyFill="1" applyBorder="1" applyAlignment="1">
      <alignment horizontal="right" vertical="center" wrapText="1" inden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2" xfId="0" applyFont="1" applyFill="1" applyBorder="1"/>
    <xf numFmtId="0" fontId="23" fillId="0" borderId="12" xfId="0" applyFont="1" applyFill="1" applyBorder="1"/>
    <xf numFmtId="0" fontId="19" fillId="0" borderId="5" xfId="0" applyFont="1" applyFill="1" applyBorder="1" applyAlignment="1">
      <alignment horizontal="right"/>
    </xf>
    <xf numFmtId="0" fontId="19" fillId="0" borderId="11" xfId="0" applyFont="1" applyFill="1" applyBorder="1" applyAlignment="1">
      <alignment horizontal="right"/>
    </xf>
    <xf numFmtId="0" fontId="23" fillId="0" borderId="1" xfId="0" applyFont="1" applyFill="1" applyBorder="1"/>
    <xf numFmtId="0" fontId="23" fillId="0" borderId="5" xfId="0" applyFont="1" applyFill="1" applyBorder="1" applyAlignment="1">
      <alignment horizontal="left"/>
    </xf>
    <xf numFmtId="0" fontId="23" fillId="0" borderId="4" xfId="0" applyFont="1" applyFill="1" applyBorder="1" applyAlignment="1">
      <alignment horizontal="left"/>
    </xf>
    <xf numFmtId="0" fontId="19" fillId="0" borderId="7" xfId="0" applyFont="1" applyFill="1" applyBorder="1" applyAlignment="1">
      <alignment horizontal="center"/>
    </xf>
    <xf numFmtId="0" fontId="19" fillId="0" borderId="18" xfId="0" applyFont="1" applyFill="1" applyBorder="1" applyAlignment="1">
      <alignment horizontal="right"/>
    </xf>
    <xf numFmtId="0" fontId="19" fillId="0" borderId="6" xfId="0" applyFont="1" applyFill="1" applyBorder="1" applyAlignment="1">
      <alignment horizontal="right"/>
    </xf>
    <xf numFmtId="1" fontId="19" fillId="0" borderId="5" xfId="0" applyNumberFormat="1" applyFont="1" applyFill="1" applyBorder="1" applyAlignment="1">
      <alignment horizontal="right" indent="1"/>
    </xf>
    <xf numFmtId="1" fontId="19" fillId="0" borderId="0" xfId="0" applyNumberFormat="1" applyFont="1" applyFill="1" applyBorder="1" applyAlignment="1">
      <alignment horizontal="right" indent="1"/>
    </xf>
    <xf numFmtId="1" fontId="19" fillId="0" borderId="11" xfId="0" applyNumberFormat="1" applyFont="1" applyFill="1" applyBorder="1" applyAlignment="1">
      <alignment horizontal="right" indent="1"/>
    </xf>
    <xf numFmtId="1" fontId="19" fillId="0" borderId="13" xfId="0" applyNumberFormat="1" applyFont="1" applyFill="1" applyBorder="1" applyAlignment="1">
      <alignment horizontal="right" indent="1"/>
    </xf>
    <xf numFmtId="1" fontId="23" fillId="0" borderId="1" xfId="0" applyNumberFormat="1" applyFont="1" applyFill="1" applyBorder="1" applyAlignment="1">
      <alignment horizontal="right" indent="1"/>
    </xf>
    <xf numFmtId="1" fontId="23" fillId="0" borderId="8" xfId="0" applyNumberFormat="1" applyFont="1" applyFill="1" applyBorder="1" applyAlignment="1">
      <alignment horizontal="right" indent="1"/>
    </xf>
    <xf numFmtId="1" fontId="23" fillId="0" borderId="4" xfId="0" applyNumberFormat="1" applyFont="1" applyFill="1" applyBorder="1" applyAlignment="1">
      <alignment horizontal="right" indent="1"/>
    </xf>
    <xf numFmtId="1" fontId="23" fillId="0" borderId="10" xfId="0" applyNumberFormat="1" applyFont="1" applyFill="1" applyBorder="1" applyAlignment="1">
      <alignment horizontal="right" indent="1"/>
    </xf>
    <xf numFmtId="1" fontId="23" fillId="0" borderId="5" xfId="0" applyNumberFormat="1" applyFont="1" applyFill="1" applyBorder="1" applyAlignment="1">
      <alignment horizontal="right" indent="1"/>
    </xf>
    <xf numFmtId="1" fontId="23" fillId="0" borderId="11" xfId="0" applyNumberFormat="1" applyFont="1" applyFill="1" applyBorder="1" applyAlignment="1">
      <alignment horizontal="right" indent="1"/>
    </xf>
    <xf numFmtId="3" fontId="18" fillId="0" borderId="4" xfId="0" applyNumberFormat="1" applyFont="1" applyFill="1" applyBorder="1" applyAlignment="1">
      <alignment horizontal="right" vertical="center" indent="1"/>
    </xf>
    <xf numFmtId="0" fontId="17" fillId="0" borderId="4" xfId="13" applyFont="1" applyFill="1" applyBorder="1" applyAlignment="1">
      <alignment horizontal="right" vertical="center" wrapText="1" indent="1"/>
    </xf>
    <xf numFmtId="0" fontId="17" fillId="0" borderId="10" xfId="13" applyFont="1" applyFill="1" applyBorder="1" applyAlignment="1">
      <alignment horizontal="right" vertical="center" wrapText="1" indent="1"/>
    </xf>
    <xf numFmtId="0" fontId="17" fillId="0" borderId="10" xfId="5" applyFont="1" applyFill="1" applyBorder="1" applyAlignment="1">
      <alignment horizontal="right" vertical="center" wrapText="1" indent="1"/>
    </xf>
    <xf numFmtId="1" fontId="17" fillId="0" borderId="10" xfId="13" applyNumberFormat="1" applyFont="1" applyFill="1" applyBorder="1" applyAlignment="1">
      <alignment horizontal="right" vertical="center" indent="1"/>
    </xf>
    <xf numFmtId="0" fontId="17" fillId="0" borderId="4" xfId="13" applyFont="1" applyFill="1" applyBorder="1" applyAlignment="1">
      <alignment horizontal="right" vertical="center" indent="1"/>
    </xf>
    <xf numFmtId="0" fontId="17" fillId="0" borderId="10" xfId="13" applyFont="1" applyFill="1" applyBorder="1" applyAlignment="1">
      <alignment horizontal="right" vertical="center" indent="1"/>
    </xf>
    <xf numFmtId="0" fontId="17" fillId="0" borderId="10" xfId="5" applyFont="1" applyFill="1" applyBorder="1" applyAlignment="1">
      <alignment horizontal="right" vertical="center" indent="1"/>
    </xf>
    <xf numFmtId="1" fontId="17" fillId="0" borderId="4" xfId="13" applyNumberFormat="1" applyFont="1" applyFill="1" applyBorder="1" applyAlignment="1">
      <alignment horizontal="right" vertical="center" indent="1"/>
    </xf>
    <xf numFmtId="1" fontId="17" fillId="0" borderId="4" xfId="13" applyNumberFormat="1" applyFont="1" applyFill="1" applyBorder="1" applyAlignment="1">
      <alignment horizontal="right" indent="1"/>
    </xf>
    <xf numFmtId="0" fontId="16" fillId="0" borderId="10" xfId="13" applyFont="1" applyFill="1" applyBorder="1"/>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9" xfId="0" applyFont="1" applyBorder="1" applyAlignment="1">
      <alignment horizontal="center" vertical="center"/>
    </xf>
    <xf numFmtId="0" fontId="30" fillId="0" borderId="8" xfId="0" applyFont="1" applyBorder="1" applyAlignment="1">
      <alignment horizontal="center" vertical="center"/>
    </xf>
    <xf numFmtId="0" fontId="30" fillId="0" borderId="10" xfId="0" applyFont="1" applyBorder="1" applyAlignment="1">
      <alignment horizontal="center" vertical="center"/>
    </xf>
    <xf numFmtId="1" fontId="19" fillId="0" borderId="8" xfId="0" applyNumberFormat="1" applyFont="1" applyFill="1" applyBorder="1" applyAlignment="1">
      <alignment horizontal="right" vertical="center" indent="1"/>
    </xf>
    <xf numFmtId="1" fontId="19" fillId="0" borderId="8" xfId="0" quotePrefix="1" applyNumberFormat="1" applyFont="1" applyFill="1" applyBorder="1" applyAlignment="1">
      <alignment horizontal="right" vertical="center" indent="1"/>
    </xf>
    <xf numFmtId="1" fontId="19" fillId="0" borderId="4" xfId="0" applyNumberFormat="1" applyFont="1" applyFill="1" applyBorder="1" applyAlignment="1">
      <alignment horizontal="right" vertical="center" indent="1"/>
    </xf>
    <xf numFmtId="1" fontId="19" fillId="0" borderId="4" xfId="0" quotePrefix="1" applyNumberFormat="1" applyFont="1" applyFill="1" applyBorder="1" applyAlignment="1">
      <alignment horizontal="right" vertical="center" indent="1"/>
    </xf>
    <xf numFmtId="1" fontId="17" fillId="0" borderId="4" xfId="1" applyNumberFormat="1" applyFont="1" applyFill="1" applyBorder="1" applyAlignment="1">
      <alignment horizontal="right" vertical="center" wrapText="1" indent="1"/>
    </xf>
    <xf numFmtId="1" fontId="17" fillId="0" borderId="4" xfId="1" applyNumberFormat="1" applyFont="1" applyFill="1" applyBorder="1" applyAlignment="1">
      <alignment horizontal="right" vertical="center" indent="1"/>
    </xf>
    <xf numFmtId="1" fontId="17" fillId="0" borderId="4" xfId="0" applyNumberFormat="1" applyFont="1" applyFill="1" applyBorder="1" applyAlignment="1">
      <alignment horizontal="right" vertical="center" indent="1"/>
    </xf>
    <xf numFmtId="0" fontId="26" fillId="0" borderId="0" xfId="0" applyFont="1" applyAlignment="1">
      <alignment wrapText="1"/>
    </xf>
    <xf numFmtId="0" fontId="25" fillId="0" borderId="0" xfId="0" applyFont="1" applyAlignment="1">
      <alignment wrapText="1"/>
    </xf>
    <xf numFmtId="0" fontId="25" fillId="0" borderId="0" xfId="0" applyFont="1"/>
    <xf numFmtId="0" fontId="33" fillId="0" borderId="0" xfId="0" applyFont="1"/>
    <xf numFmtId="0" fontId="31" fillId="0" borderId="0" xfId="0" applyFont="1"/>
    <xf numFmtId="0" fontId="26" fillId="0" borderId="0" xfId="0" applyFont="1" applyAlignment="1">
      <alignment horizontal="center"/>
    </xf>
    <xf numFmtId="166" fontId="17" fillId="0" borderId="18" xfId="7" applyNumberFormat="1" applyFont="1" applyFill="1" applyBorder="1" applyAlignment="1">
      <alignment horizontal="right" vertical="center" wrapText="1" indent="1"/>
    </xf>
    <xf numFmtId="166" fontId="17" fillId="0" borderId="1" xfId="7" applyNumberFormat="1" applyFont="1" applyFill="1" applyBorder="1" applyAlignment="1">
      <alignment horizontal="right" vertical="center" wrapText="1" indent="1"/>
    </xf>
    <xf numFmtId="166" fontId="17" fillId="0" borderId="5" xfId="7" applyNumberFormat="1" applyFont="1" applyFill="1" applyBorder="1" applyAlignment="1">
      <alignment horizontal="right" vertical="center" wrapText="1" indent="1"/>
    </xf>
    <xf numFmtId="166" fontId="18" fillId="0" borderId="8" xfId="7" applyNumberFormat="1" applyFont="1" applyFill="1" applyBorder="1" applyAlignment="1">
      <alignment horizontal="right" vertical="center" indent="1"/>
    </xf>
    <xf numFmtId="166" fontId="18" fillId="0" borderId="4" xfId="7" applyNumberFormat="1" applyFont="1" applyFill="1" applyBorder="1" applyAlignment="1">
      <alignment horizontal="right" vertical="center" indent="1"/>
    </xf>
    <xf numFmtId="0" fontId="18" fillId="0" borderId="4" xfId="0" applyFont="1" applyBorder="1" applyAlignment="1">
      <alignment horizontal="center" vertical="center"/>
    </xf>
    <xf numFmtId="0" fontId="26" fillId="0" borderId="0" xfId="0" applyFont="1" applyAlignment="1">
      <alignment wrapText="1"/>
    </xf>
    <xf numFmtId="1" fontId="17" fillId="0" borderId="4" xfId="0" applyNumberFormat="1" applyFont="1" applyFill="1" applyBorder="1" applyAlignment="1">
      <alignment horizontal="right" vertical="center" indent="1"/>
    </xf>
    <xf numFmtId="3" fontId="17" fillId="0" borderId="4" xfId="1" applyNumberFormat="1" applyFont="1" applyFill="1" applyBorder="1" applyAlignment="1">
      <alignment horizontal="right" vertical="center" indent="1"/>
    </xf>
    <xf numFmtId="3" fontId="17" fillId="0" borderId="4" xfId="1" applyNumberFormat="1" applyFont="1" applyFill="1" applyBorder="1" applyAlignment="1">
      <alignment horizontal="right" vertical="center" wrapText="1" indent="1"/>
    </xf>
    <xf numFmtId="3" fontId="17" fillId="0" borderId="8" xfId="13" applyNumberFormat="1" applyFont="1" applyFill="1" applyBorder="1" applyAlignment="1">
      <alignment horizontal="right" vertical="center" wrapText="1" indent="1"/>
    </xf>
    <xf numFmtId="3" fontId="17" fillId="0" borderId="10" xfId="13" applyNumberFormat="1" applyFont="1" applyFill="1" applyBorder="1" applyAlignment="1">
      <alignment horizontal="right" vertical="center" wrapText="1" indent="1"/>
    </xf>
    <xf numFmtId="3" fontId="17" fillId="0" borderId="8" xfId="13" applyNumberFormat="1" applyFont="1" applyFill="1" applyBorder="1" applyAlignment="1">
      <alignment horizontal="right" vertical="center" indent="1"/>
    </xf>
    <xf numFmtId="3" fontId="17" fillId="0" borderId="10" xfId="13" applyNumberFormat="1" applyFont="1" applyFill="1" applyBorder="1" applyAlignment="1">
      <alignment horizontal="right" vertical="center" indent="1"/>
    </xf>
    <xf numFmtId="165" fontId="17" fillId="0" borderId="1" xfId="0" applyNumberFormat="1" applyFont="1" applyFill="1" applyBorder="1" applyAlignment="1">
      <alignment horizontal="right" vertical="center" indent="1"/>
    </xf>
    <xf numFmtId="165" fontId="17" fillId="0" borderId="5" xfId="0" applyNumberFormat="1" applyFont="1" applyFill="1" applyBorder="1" applyAlignment="1">
      <alignment horizontal="right" vertical="center" indent="1"/>
    </xf>
    <xf numFmtId="1" fontId="20" fillId="0" borderId="0" xfId="0" applyNumberFormat="1" applyFont="1"/>
    <xf numFmtId="0" fontId="26" fillId="0" borderId="0" xfId="0" applyFont="1" applyFill="1" applyAlignment="1">
      <alignment horizontal="left"/>
    </xf>
    <xf numFmtId="0" fontId="34" fillId="0" borderId="1"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11" xfId="0" applyFont="1" applyFill="1" applyBorder="1" applyAlignment="1">
      <alignment horizontal="center" vertical="center"/>
    </xf>
    <xf numFmtId="0" fontId="14" fillId="0" borderId="5" xfId="11" applyBorder="1"/>
    <xf numFmtId="0" fontId="14" fillId="0" borderId="5" xfId="11" applyFill="1" applyBorder="1"/>
    <xf numFmtId="0" fontId="14" fillId="0" borderId="11" xfId="11" applyBorder="1"/>
    <xf numFmtId="0" fontId="26" fillId="0" borderId="0" xfId="0" applyFont="1" applyFill="1" applyAlignment="1">
      <alignment horizontal="left"/>
    </xf>
    <xf numFmtId="0" fontId="40" fillId="0" borderId="0" xfId="13" applyFont="1" applyFill="1"/>
    <xf numFmtId="0" fontId="34" fillId="0" borderId="8" xfId="0" applyFont="1" applyBorder="1" applyAlignment="1">
      <alignment horizontal="left" vertical="top" wrapText="1"/>
    </xf>
    <xf numFmtId="0" fontId="34" fillId="0" borderId="9" xfId="0" applyFont="1" applyBorder="1" applyAlignment="1">
      <alignment horizontal="left" vertical="top" wrapText="1"/>
    </xf>
    <xf numFmtId="0" fontId="34" fillId="0" borderId="10" xfId="0" applyFont="1" applyBorder="1" applyAlignment="1">
      <alignment horizontal="left" vertical="top" wrapText="1"/>
    </xf>
    <xf numFmtId="0" fontId="35" fillId="0" borderId="8" xfId="0" applyFont="1" applyBorder="1" applyAlignment="1">
      <alignment horizontal="left"/>
    </xf>
    <xf numFmtId="0" fontId="35" fillId="0" borderId="9" xfId="0" applyFont="1" applyBorder="1" applyAlignment="1">
      <alignment horizontal="left"/>
    </xf>
    <xf numFmtId="0" fontId="35" fillId="0" borderId="10" xfId="0" applyFont="1" applyBorder="1" applyAlignment="1">
      <alignment horizontal="left"/>
    </xf>
    <xf numFmtId="0" fontId="26" fillId="0" borderId="0" xfId="4" applyFont="1" applyBorder="1" applyAlignment="1">
      <alignment horizontal="left" wrapText="1"/>
    </xf>
    <xf numFmtId="0" fontId="18" fillId="0" borderId="19" xfId="4" applyFont="1" applyBorder="1" applyAlignment="1">
      <alignment horizontal="left"/>
    </xf>
    <xf numFmtId="0" fontId="18" fillId="0" borderId="7" xfId="4" applyFont="1" applyBorder="1" applyAlignment="1">
      <alignment horizontal="left"/>
    </xf>
    <xf numFmtId="0" fontId="18" fillId="0" borderId="2" xfId="4" applyFont="1" applyBorder="1" applyAlignment="1">
      <alignment horizontal="center"/>
    </xf>
    <xf numFmtId="0" fontId="17" fillId="0" borderId="12" xfId="4" applyFont="1" applyBorder="1" applyAlignment="1">
      <alignment horizontal="center"/>
    </xf>
    <xf numFmtId="0" fontId="17" fillId="0" borderId="3" xfId="4" applyFont="1" applyBorder="1" applyAlignment="1">
      <alignment horizontal="center"/>
    </xf>
    <xf numFmtId="0" fontId="26" fillId="0" borderId="0" xfId="4" applyFont="1" applyBorder="1" applyAlignment="1">
      <alignment horizontal="left" vertical="center" wrapText="1"/>
    </xf>
    <xf numFmtId="0" fontId="2" fillId="3" borderId="0" xfId="4" applyFont="1" applyFill="1" applyBorder="1" applyAlignment="1">
      <alignment horizontal="left" vertical="center" wrapText="1"/>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0" fillId="0" borderId="10" xfId="0" applyBorder="1" applyAlignment="1"/>
    <xf numFmtId="0" fontId="26" fillId="0" borderId="0" xfId="0" applyFont="1" applyAlignment="1">
      <alignment wrapText="1"/>
    </xf>
    <xf numFmtId="0" fontId="26" fillId="0" borderId="0" xfId="0" applyFont="1" applyFill="1" applyAlignment="1">
      <alignment horizontal="left" wrapText="1"/>
    </xf>
    <xf numFmtId="3" fontId="17" fillId="0" borderId="4" xfId="1" applyNumberFormat="1" applyFont="1" applyFill="1" applyBorder="1" applyAlignment="1">
      <alignment horizontal="right" vertical="center" wrapText="1" indent="1"/>
    </xf>
    <xf numFmtId="3" fontId="17" fillId="0" borderId="4" xfId="1" applyNumberFormat="1" applyFont="1" applyFill="1" applyBorder="1" applyAlignment="1">
      <alignment horizontal="right" vertical="center" indent="1"/>
    </xf>
    <xf numFmtId="0" fontId="25" fillId="0" borderId="0" xfId="0" applyFont="1" applyAlignment="1">
      <alignment horizontal="left" vertical="center" wrapText="1"/>
    </xf>
    <xf numFmtId="0" fontId="19" fillId="0" borderId="19" xfId="0" applyFont="1" applyBorder="1" applyAlignment="1">
      <alignment horizontal="center"/>
    </xf>
    <xf numFmtId="0" fontId="19" fillId="0" borderId="7" xfId="0" applyFont="1" applyBorder="1" applyAlignment="1">
      <alignment horizontal="center"/>
    </xf>
    <xf numFmtId="0" fontId="18" fillId="0" borderId="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4" xfId="0" applyFont="1" applyBorder="1" applyAlignment="1">
      <alignment horizontal="center" vertical="center"/>
    </xf>
    <xf numFmtId="0" fontId="18" fillId="0" borderId="8" xfId="0" applyFont="1" applyBorder="1" applyAlignment="1">
      <alignment horizontal="center" vertical="top" wrapText="1"/>
    </xf>
    <xf numFmtId="0" fontId="18" fillId="0" borderId="9" xfId="0" applyFont="1" applyBorder="1" applyAlignment="1">
      <alignment horizontal="center" vertical="top"/>
    </xf>
    <xf numFmtId="0" fontId="18" fillId="0" borderId="10" xfId="0" applyFont="1" applyBorder="1" applyAlignment="1">
      <alignment horizontal="center" vertical="top"/>
    </xf>
    <xf numFmtId="0" fontId="30" fillId="0" borderId="8" xfId="0" applyFont="1" applyBorder="1" applyAlignment="1">
      <alignment horizontal="center" vertical="top" wrapText="1"/>
    </xf>
    <xf numFmtId="0" fontId="30" fillId="0" borderId="10" xfId="0" applyFont="1" applyBorder="1" applyAlignment="1">
      <alignment horizontal="center" vertical="top"/>
    </xf>
    <xf numFmtId="0" fontId="18" fillId="0" borderId="9" xfId="0" applyFont="1" applyBorder="1" applyAlignment="1">
      <alignment horizontal="center" vertical="top" wrapText="1"/>
    </xf>
    <xf numFmtId="0" fontId="18" fillId="0" borderId="8" xfId="13" applyFont="1" applyFill="1" applyBorder="1" applyAlignment="1">
      <alignment horizontal="center"/>
    </xf>
    <xf numFmtId="0" fontId="18" fillId="0" borderId="10" xfId="13" applyFont="1" applyFill="1" applyBorder="1" applyAlignment="1">
      <alignment horizontal="center"/>
    </xf>
    <xf numFmtId="0" fontId="18" fillId="0" borderId="8" xfId="10" applyFont="1" applyFill="1" applyBorder="1" applyAlignment="1">
      <alignment horizontal="center"/>
    </xf>
    <xf numFmtId="0" fontId="18" fillId="0" borderId="10" xfId="10" applyFont="1" applyFill="1" applyBorder="1" applyAlignment="1">
      <alignment horizontal="center"/>
    </xf>
    <xf numFmtId="0" fontId="18" fillId="0" borderId="4" xfId="0" applyFont="1" applyBorder="1" applyAlignment="1">
      <alignment horizontal="center" wrapText="1"/>
    </xf>
    <xf numFmtId="0" fontId="18" fillId="0" borderId="4" xfId="0" applyFont="1" applyBorder="1" applyAlignment="1">
      <alignment horizontal="center"/>
    </xf>
    <xf numFmtId="1" fontId="17" fillId="0" borderId="4" xfId="1" applyNumberFormat="1" applyFont="1" applyFill="1" applyBorder="1" applyAlignment="1">
      <alignment horizontal="right" vertical="center" indent="1"/>
    </xf>
    <xf numFmtId="1" fontId="17" fillId="0" borderId="4" xfId="1" applyNumberFormat="1" applyFont="1" applyFill="1" applyBorder="1" applyAlignment="1">
      <alignment horizontal="right" vertical="center" wrapText="1" indent="1"/>
    </xf>
    <xf numFmtId="1" fontId="17" fillId="0" borderId="8" xfId="0" applyNumberFormat="1" applyFont="1" applyFill="1" applyBorder="1" applyAlignment="1">
      <alignment horizontal="right" vertical="center" indent="1"/>
    </xf>
    <xf numFmtId="0" fontId="0" fillId="0" borderId="10" xfId="0" applyBorder="1" applyAlignment="1">
      <alignment horizontal="right" vertical="center" indent="1"/>
    </xf>
    <xf numFmtId="0" fontId="0" fillId="0" borderId="9" xfId="0" applyBorder="1" applyAlignment="1">
      <alignment horizontal="right" vertical="center" indent="1"/>
    </xf>
    <xf numFmtId="0" fontId="26" fillId="2" borderId="0" xfId="0" applyFont="1" applyFill="1" applyAlignment="1">
      <alignment horizontal="left" wrapText="1"/>
    </xf>
    <xf numFmtId="0" fontId="25" fillId="0" borderId="0" xfId="0" applyFont="1" applyFill="1" applyBorder="1" applyAlignment="1">
      <alignment wrapText="1"/>
    </xf>
    <xf numFmtId="0" fontId="26" fillId="0" borderId="0" xfId="0" applyFont="1" applyFill="1" applyBorder="1" applyAlignment="1">
      <alignment wrapText="1"/>
    </xf>
    <xf numFmtId="0" fontId="26" fillId="0" borderId="0" xfId="0" applyFont="1" applyFill="1" applyBorder="1" applyAlignment="1">
      <alignment horizontal="left"/>
    </xf>
    <xf numFmtId="0" fontId="2" fillId="0" borderId="0" xfId="5" applyFont="1" applyFill="1" applyBorder="1" applyAlignment="1">
      <alignment horizontal="left" vertical="center" wrapText="1"/>
    </xf>
    <xf numFmtId="0" fontId="26" fillId="0" borderId="0" xfId="5" applyFont="1" applyFill="1" applyBorder="1" applyAlignment="1">
      <alignment horizontal="left" vertical="center" wrapText="1"/>
    </xf>
    <xf numFmtId="0" fontId="26" fillId="0" borderId="0" xfId="0" applyFont="1" applyFill="1" applyAlignment="1">
      <alignment horizontal="left" vertical="center" wrapText="1"/>
    </xf>
    <xf numFmtId="0" fontId="2" fillId="0" borderId="0" xfId="0" applyFont="1" applyBorder="1" applyAlignment="1">
      <alignment horizontal="left" wrapText="1"/>
    </xf>
    <xf numFmtId="0" fontId="25" fillId="0" borderId="0" xfId="0" applyFont="1" applyFill="1" applyBorder="1" applyAlignment="1">
      <alignment horizontal="left" wrapText="1"/>
    </xf>
    <xf numFmtId="0" fontId="26" fillId="0" borderId="0" xfId="0" applyFont="1" applyFill="1" applyAlignment="1">
      <alignment horizontal="left"/>
    </xf>
    <xf numFmtId="0" fontId="26" fillId="0" borderId="0" xfId="4" applyFont="1" applyFill="1" applyAlignment="1">
      <alignment horizontal="left" vertical="center" wrapText="1"/>
    </xf>
    <xf numFmtId="0" fontId="2" fillId="0" borderId="0" xfId="4" applyFont="1" applyFill="1" applyBorder="1" applyAlignment="1">
      <alignment horizontal="left" vertical="center" wrapText="1"/>
    </xf>
    <xf numFmtId="0" fontId="0" fillId="0" borderId="0" xfId="0" applyAlignment="1">
      <alignment horizontal="left" vertical="center" wrapText="1"/>
    </xf>
    <xf numFmtId="0" fontId="18" fillId="0" borderId="8" xfId="4" applyFont="1" applyFill="1" applyBorder="1" applyAlignment="1">
      <alignment horizontal="left" vertical="center" wrapText="1"/>
    </xf>
    <xf numFmtId="0" fontId="23" fillId="0" borderId="10" xfId="0" applyFont="1" applyFill="1" applyBorder="1" applyAlignment="1">
      <alignment horizontal="left" vertical="center" wrapText="1"/>
    </xf>
    <xf numFmtId="0" fontId="26" fillId="0" borderId="0" xfId="4" applyFont="1" applyFill="1" applyAlignment="1">
      <alignment horizontal="left" wrapText="1"/>
    </xf>
    <xf numFmtId="0" fontId="2" fillId="0" borderId="0" xfId="0" applyFont="1" applyBorder="1" applyAlignment="1">
      <alignment horizontal="left" vertical="center" wrapText="1"/>
    </xf>
    <xf numFmtId="0" fontId="25" fillId="0" borderId="0" xfId="0" applyFont="1" applyBorder="1" applyAlignment="1">
      <alignment horizontal="left" wrapText="1"/>
    </xf>
    <xf numFmtId="0" fontId="26" fillId="0" borderId="0" xfId="0" applyFont="1" applyBorder="1" applyAlignment="1">
      <alignment horizontal="left" wrapText="1"/>
    </xf>
    <xf numFmtId="0" fontId="26" fillId="0" borderId="0" xfId="0" applyFont="1" applyFill="1" applyBorder="1" applyAlignment="1">
      <alignment horizontal="left" wrapText="1"/>
    </xf>
    <xf numFmtId="0" fontId="25" fillId="0" borderId="12" xfId="13" applyFont="1" applyFill="1" applyBorder="1" applyAlignment="1">
      <alignment horizontal="left"/>
    </xf>
    <xf numFmtId="0" fontId="23" fillId="0" borderId="9" xfId="13" applyFont="1" applyFill="1" applyBorder="1" applyAlignment="1">
      <alignment horizontal="right" vertical="center" wrapText="1" indent="1"/>
    </xf>
    <xf numFmtId="0" fontId="27" fillId="0" borderId="9" xfId="13" applyFont="1" applyFill="1" applyBorder="1" applyAlignment="1">
      <alignment horizontal="center" vertical="center" wrapText="1"/>
    </xf>
    <xf numFmtId="0" fontId="26" fillId="0" borderId="0" xfId="0" applyFont="1" applyAlignment="1">
      <alignment horizontal="left" vertical="center" wrapText="1"/>
    </xf>
    <xf numFmtId="0" fontId="2" fillId="0" borderId="0" xfId="0" applyFont="1" applyAlignment="1">
      <alignment horizontal="left" wrapText="1"/>
    </xf>
  </cellXfs>
  <cellStyles count="23">
    <cellStyle name="Euro" xfId="15" xr:uid="{00000000-0005-0000-0000-000000000000}"/>
    <cellStyle name="Euro 2" xfId="16" xr:uid="{00000000-0005-0000-0000-000001000000}"/>
    <cellStyle name="Lien hypertexte" xfId="11" builtinId="8"/>
    <cellStyle name="Milliers" xfId="12" builtinId="3"/>
    <cellStyle name="Milliers 2" xfId="18" xr:uid="{00000000-0005-0000-0000-000004000000}"/>
    <cellStyle name="Milliers 3" xfId="7" xr:uid="{00000000-0005-0000-0000-000005000000}"/>
    <cellStyle name="Milliers 3 2" xfId="19" xr:uid="{00000000-0005-0000-0000-000006000000}"/>
    <cellStyle name="Milliers 4" xfId="17" xr:uid="{00000000-0005-0000-0000-000007000000}"/>
    <cellStyle name="Normal" xfId="0" builtinId="0"/>
    <cellStyle name="Normal 2" xfId="2" xr:uid="{00000000-0005-0000-0000-000009000000}"/>
    <cellStyle name="Normal 2 2" xfId="5" xr:uid="{00000000-0005-0000-0000-00000A000000}"/>
    <cellStyle name="Normal 3" xfId="4" xr:uid="{00000000-0005-0000-0000-00000B000000}"/>
    <cellStyle name="Normal 3 2" xfId="10" xr:uid="{00000000-0005-0000-0000-00000C000000}"/>
    <cellStyle name="Normal 4" xfId="8" xr:uid="{00000000-0005-0000-0000-00000D000000}"/>
    <cellStyle name="Normal 4 2" xfId="9" xr:uid="{00000000-0005-0000-0000-00000E000000}"/>
    <cellStyle name="Normal 5" xfId="6" xr:uid="{00000000-0005-0000-0000-00000F000000}"/>
    <cellStyle name="Normal 6" xfId="13" xr:uid="{00000000-0005-0000-0000-000010000000}"/>
    <cellStyle name="Normal 7" xfId="14" xr:uid="{00000000-0005-0000-0000-000011000000}"/>
    <cellStyle name="Normal 7 2" xfId="20" xr:uid="{00000000-0005-0000-0000-000012000000}"/>
    <cellStyle name="Pourcentage" xfId="1" builtinId="5"/>
    <cellStyle name="Pourcentage 2" xfId="22" xr:uid="{00000000-0005-0000-0000-000014000000}"/>
    <cellStyle name="Pourcentage 3" xfId="21" xr:uid="{00000000-0005-0000-0000-000015000000}"/>
    <cellStyle name="Titre 1" xfId="3" xr:uid="{00000000-0005-0000-0000-00001600000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1"/>
  <dimension ref="A1:C22"/>
  <sheetViews>
    <sheetView showGridLines="0" tabSelected="1" workbookViewId="0"/>
  </sheetViews>
  <sheetFormatPr baseColWidth="10" defaultRowHeight="15" x14ac:dyDescent="0.25"/>
  <cols>
    <col min="1" max="1" width="133.85546875" customWidth="1"/>
    <col min="3" max="3" width="22.42578125" customWidth="1"/>
  </cols>
  <sheetData>
    <row r="1" spans="1:3" x14ac:dyDescent="0.25">
      <c r="A1" s="140" t="s">
        <v>138</v>
      </c>
      <c r="B1" s="141"/>
      <c r="C1" s="141"/>
    </row>
    <row r="2" spans="1:3" x14ac:dyDescent="0.25">
      <c r="A2" s="141"/>
      <c r="B2" s="141"/>
      <c r="C2" s="141"/>
    </row>
    <row r="3" spans="1:3" ht="46.5" customHeight="1" x14ac:dyDescent="0.25">
      <c r="A3" s="141"/>
      <c r="B3" s="133" t="s">
        <v>101</v>
      </c>
      <c r="C3" s="148" t="s">
        <v>148</v>
      </c>
    </row>
    <row r="4" spans="1:3" ht="17.25" customHeight="1" x14ac:dyDescent="0.25">
      <c r="A4" s="252" t="s">
        <v>139</v>
      </c>
      <c r="B4" s="253"/>
      <c r="C4" s="254"/>
    </row>
    <row r="5" spans="1:3" x14ac:dyDescent="0.25">
      <c r="A5" s="144" t="s">
        <v>103</v>
      </c>
      <c r="B5" s="241">
        <v>1</v>
      </c>
      <c r="C5" s="134"/>
    </row>
    <row r="6" spans="1:3" s="26" customFormat="1" x14ac:dyDescent="0.25">
      <c r="A6" s="245" t="s">
        <v>200</v>
      </c>
      <c r="B6" s="242">
        <v>2</v>
      </c>
      <c r="C6" s="137" t="s">
        <v>149</v>
      </c>
    </row>
    <row r="7" spans="1:3" x14ac:dyDescent="0.25">
      <c r="A7" s="244" t="s">
        <v>191</v>
      </c>
      <c r="B7" s="242">
        <v>3</v>
      </c>
      <c r="C7" s="136" t="s">
        <v>149</v>
      </c>
    </row>
    <row r="8" spans="1:3" x14ac:dyDescent="0.25">
      <c r="A8" s="244" t="s">
        <v>141</v>
      </c>
      <c r="B8" s="242">
        <v>4</v>
      </c>
      <c r="C8" s="136"/>
    </row>
    <row r="9" spans="1:3" x14ac:dyDescent="0.25">
      <c r="A9" s="244" t="s">
        <v>192</v>
      </c>
      <c r="B9" s="242">
        <v>5</v>
      </c>
      <c r="C9" s="136" t="s">
        <v>149</v>
      </c>
    </row>
    <row r="10" spans="1:3" x14ac:dyDescent="0.25">
      <c r="A10" s="245" t="s">
        <v>144</v>
      </c>
      <c r="B10" s="242">
        <v>6</v>
      </c>
      <c r="C10" s="136"/>
    </row>
    <row r="11" spans="1:3" x14ac:dyDescent="0.25">
      <c r="A11" s="244" t="s">
        <v>104</v>
      </c>
      <c r="B11" s="242">
        <v>7</v>
      </c>
      <c r="C11" s="136"/>
    </row>
    <row r="12" spans="1:3" x14ac:dyDescent="0.25">
      <c r="A12" s="244" t="s">
        <v>193</v>
      </c>
      <c r="B12" s="242">
        <v>8</v>
      </c>
      <c r="C12" s="136"/>
    </row>
    <row r="13" spans="1:3" x14ac:dyDescent="0.25">
      <c r="A13" s="244" t="s">
        <v>194</v>
      </c>
      <c r="B13" s="242">
        <v>9</v>
      </c>
      <c r="C13" s="136"/>
    </row>
    <row r="14" spans="1:3" x14ac:dyDescent="0.25">
      <c r="A14" s="246" t="s">
        <v>195</v>
      </c>
      <c r="B14" s="243">
        <v>10</v>
      </c>
      <c r="C14" s="143"/>
    </row>
    <row r="15" spans="1:3" ht="32.25" customHeight="1" x14ac:dyDescent="0.25">
      <c r="A15" s="253" t="s">
        <v>140</v>
      </c>
      <c r="B15" s="253"/>
      <c r="C15" s="254"/>
    </row>
    <row r="16" spans="1:3" x14ac:dyDescent="0.25">
      <c r="A16" s="145" t="s">
        <v>102</v>
      </c>
      <c r="B16" s="135">
        <v>11</v>
      </c>
      <c r="C16" s="137"/>
    </row>
    <row r="17" spans="1:3" x14ac:dyDescent="0.25">
      <c r="A17" s="145" t="s">
        <v>196</v>
      </c>
      <c r="B17" s="135">
        <v>12</v>
      </c>
      <c r="C17" s="137"/>
    </row>
    <row r="18" spans="1:3" x14ac:dyDescent="0.25">
      <c r="A18" s="146" t="s">
        <v>197</v>
      </c>
      <c r="B18" s="138">
        <v>13</v>
      </c>
      <c r="C18" s="139"/>
    </row>
    <row r="19" spans="1:3" x14ac:dyDescent="0.25">
      <c r="A19" s="141"/>
      <c r="B19" s="141"/>
      <c r="C19" s="141"/>
    </row>
    <row r="20" spans="1:3" ht="144" customHeight="1" x14ac:dyDescent="0.25">
      <c r="A20" s="249" t="s">
        <v>228</v>
      </c>
      <c r="B20" s="250"/>
      <c r="C20" s="251"/>
    </row>
    <row r="21" spans="1:3" ht="15" customHeight="1" x14ac:dyDescent="0.25">
      <c r="A21" s="142"/>
      <c r="B21" s="142"/>
      <c r="C21" s="142"/>
    </row>
    <row r="22" spans="1:3" ht="72.75" customHeight="1" x14ac:dyDescent="0.25">
      <c r="A22" s="249" t="s">
        <v>229</v>
      </c>
      <c r="B22" s="250"/>
      <c r="C22" s="251"/>
    </row>
  </sheetData>
  <mergeCells count="4">
    <mergeCell ref="A20:C20"/>
    <mergeCell ref="A22:C22"/>
    <mergeCell ref="A4:C4"/>
    <mergeCell ref="A15:C15"/>
  </mergeCells>
  <hyperlinks>
    <hyperlink ref="A5" location="'Figure 1'!A1" display="Part des agents ayant eu un accident du travail dans les trois versants de la fonction publique et dans le secteur privé en 2019" xr:uid="{00000000-0004-0000-0000-000000000000}"/>
    <hyperlink ref="A7" location="'Figure 3'!A1" display="Répartition des accidents du travail notifiés en 2021 selon le sexe et la gravité par ministère" xr:uid="{00000000-0004-0000-0000-000001000000}"/>
    <hyperlink ref="A8" location="'Figure 4'!A1" display="Nombre d'accidents du travail (AT) notifiés ayant fait l'objet de plus de 3 jours d'arrêt ou ayant provoqué le décès selon les ministères depuis 2007" xr:uid="{00000000-0004-0000-0000-000002000000}"/>
    <hyperlink ref="A9" location="'Figure 5'!A1" display="Répartition des accidents de trajet notifiés en 2021 selon le sexe et la gravité par ministère" xr:uid="{00000000-0004-0000-0000-000003000000}"/>
    <hyperlink ref="A10" location="'Figure 6'!A1" display="Répartition du nombre d'accidents du travail et de trajet pour 100 agents selon la filière dans les collectivités territoriales au 31 décembre 2017" xr:uid="{00000000-0004-0000-0000-000004000000}"/>
    <hyperlink ref="A11" location="'Figure 7'!A1" display="Répartition des accidents de service et de trajet selon le type de collectivité dans la fonction publique territoriale en 2020" xr:uid="{00000000-0004-0000-0000-000005000000}"/>
    <hyperlink ref="A12" location="'Figure 8'!A1" display="Accidents du travail recensés dans la fonction publique hospitalière en 2020" xr:uid="{00000000-0004-0000-0000-000006000000}"/>
    <hyperlink ref="A13" location="'Figure 9'!A1" display="Causes d'accidents du travail les plus fréquentes dans la fonction publique hospitalière en 2020" xr:uid="{00000000-0004-0000-0000-000007000000}"/>
    <hyperlink ref="A14" location="'Figure 10'!A1" display="Répartition des accidents de service et de trajet selon le type d'établissement de la fonction publique hospitalière en 2021" xr:uid="{00000000-0004-0000-0000-000009000000}"/>
    <hyperlink ref="A16" location="'Figure 11'!A1" display="Nombre de maladies professionnelles reconnues selon les ministères depuis 2007" xr:uid="{00000000-0004-0000-0000-00000A000000}"/>
    <hyperlink ref="A17" location="'Figure 12'!A1" display="Répartition des maladies professionnelles selon le type de collectivité de la fonction publique territoriale en 2020" xr:uid="{00000000-0004-0000-0000-00000B000000}"/>
    <hyperlink ref="A18" location="'Figure 13'!A1" display="Répartition des maladies professionnelles selon le type d'établissement de la fonction publique hospitalière en 2020" xr:uid="{00000000-0004-0000-0000-00000C000000}"/>
    <hyperlink ref="A6" location="'Figure 2'!A1" display="Part des agents ayant eu un accident du travail selon les caractéristiques sociodémographiques en 2019" xr:uid="{2E2898DF-79FE-451B-BFFC-807984274CCD}"/>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pageSetUpPr fitToPage="1"/>
  </sheetPr>
  <dimension ref="A1:F9"/>
  <sheetViews>
    <sheetView showGridLines="0" workbookViewId="0">
      <selection sqref="A1:B1"/>
    </sheetView>
  </sheetViews>
  <sheetFormatPr baseColWidth="10" defaultColWidth="11.42578125" defaultRowHeight="12.75" x14ac:dyDescent="0.2"/>
  <cols>
    <col min="1" max="1" width="40.5703125" style="5" customWidth="1"/>
    <col min="2" max="2" width="21.5703125" style="5" customWidth="1"/>
    <col min="3" max="16384" width="11.42578125" style="5"/>
  </cols>
  <sheetData>
    <row r="1" spans="1:6" ht="34.5" customHeight="1" x14ac:dyDescent="0.2">
      <c r="A1" s="310" t="s">
        <v>227</v>
      </c>
      <c r="B1" s="310"/>
      <c r="C1" s="17"/>
    </row>
    <row r="2" spans="1:6" ht="12.75" customHeight="1" x14ac:dyDescent="0.2">
      <c r="A2" s="16" t="s">
        <v>29</v>
      </c>
      <c r="B2" s="17"/>
      <c r="C2" s="17"/>
    </row>
    <row r="3" spans="1:6" ht="21.75" customHeight="1" x14ac:dyDescent="0.2">
      <c r="A3" s="312" t="s">
        <v>218</v>
      </c>
      <c r="B3" s="313"/>
      <c r="C3" s="13"/>
      <c r="D3" s="147"/>
      <c r="E3" s="147"/>
      <c r="F3" s="147"/>
    </row>
    <row r="4" spans="1:6" x14ac:dyDescent="0.2">
      <c r="A4" s="78" t="s">
        <v>50</v>
      </c>
      <c r="B4" s="80">
        <v>75</v>
      </c>
      <c r="C4" s="13"/>
    </row>
    <row r="5" spans="1:6" x14ac:dyDescent="0.2">
      <c r="A5" s="79" t="s">
        <v>49</v>
      </c>
      <c r="B5" s="80">
        <v>67</v>
      </c>
      <c r="C5" s="13"/>
    </row>
    <row r="6" spans="1:6" ht="12.75" customHeight="1" x14ac:dyDescent="0.2">
      <c r="A6" s="79" t="s">
        <v>54</v>
      </c>
      <c r="B6" s="80">
        <v>31</v>
      </c>
      <c r="C6" s="13"/>
    </row>
    <row r="7" spans="1:6" ht="13.5" x14ac:dyDescent="0.25">
      <c r="A7" s="81" t="s">
        <v>150</v>
      </c>
      <c r="B7" s="81"/>
      <c r="C7" s="13"/>
    </row>
    <row r="8" spans="1:6" ht="26.25" customHeight="1" x14ac:dyDescent="0.25">
      <c r="A8" s="314" t="s">
        <v>153</v>
      </c>
      <c r="B8" s="314"/>
      <c r="C8" s="13"/>
    </row>
    <row r="9" spans="1:6" ht="33.75" customHeight="1" x14ac:dyDescent="0.25">
      <c r="A9" s="314" t="s">
        <v>219</v>
      </c>
      <c r="B9" s="314"/>
    </row>
  </sheetData>
  <mergeCells count="4">
    <mergeCell ref="A3:B3"/>
    <mergeCell ref="A8:B8"/>
    <mergeCell ref="A1:B1"/>
    <mergeCell ref="A9:B9"/>
  </mergeCell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0"/>
  <dimension ref="A1:J27"/>
  <sheetViews>
    <sheetView showGridLines="0" workbookViewId="0">
      <selection sqref="A1:G1"/>
    </sheetView>
  </sheetViews>
  <sheetFormatPr baseColWidth="10" defaultRowHeight="15" x14ac:dyDescent="0.25"/>
  <cols>
    <col min="1" max="1" width="46.5703125" customWidth="1"/>
    <col min="2" max="2" width="15" customWidth="1"/>
    <col min="3" max="3" width="14.85546875" customWidth="1"/>
    <col min="4" max="4" width="12" customWidth="1"/>
    <col min="5" max="5" width="15" customWidth="1"/>
    <col min="6" max="6" width="13" customWidth="1"/>
    <col min="10" max="10" width="2" bestFit="1" customWidth="1"/>
  </cols>
  <sheetData>
    <row r="1" spans="1:10" ht="18.75" customHeight="1" x14ac:dyDescent="0.25">
      <c r="A1" s="315" t="s">
        <v>158</v>
      </c>
      <c r="B1" s="315"/>
      <c r="C1" s="315"/>
      <c r="D1" s="315"/>
      <c r="E1" s="315"/>
      <c r="F1" s="315"/>
      <c r="G1" s="315"/>
    </row>
    <row r="2" spans="1:10" x14ac:dyDescent="0.25">
      <c r="A2" s="2"/>
      <c r="B2" s="2"/>
      <c r="C2" s="2"/>
      <c r="D2" s="2"/>
      <c r="E2" s="2"/>
      <c r="F2" s="2"/>
      <c r="G2" s="2"/>
    </row>
    <row r="3" spans="1:10" x14ac:dyDescent="0.25">
      <c r="A3" s="53"/>
      <c r="B3" s="292" t="s">
        <v>52</v>
      </c>
      <c r="C3" s="292"/>
      <c r="D3" s="292"/>
      <c r="E3" s="292" t="s">
        <v>53</v>
      </c>
      <c r="F3" s="292"/>
      <c r="G3" s="292"/>
    </row>
    <row r="4" spans="1:10" ht="40.5" x14ac:dyDescent="0.25">
      <c r="A4" s="54"/>
      <c r="B4" s="55" t="s">
        <v>124</v>
      </c>
      <c r="C4" s="55" t="s">
        <v>118</v>
      </c>
      <c r="D4" s="55" t="s">
        <v>10</v>
      </c>
      <c r="E4" s="55" t="s">
        <v>124</v>
      </c>
      <c r="F4" s="55" t="s">
        <v>118</v>
      </c>
      <c r="G4" s="55" t="s">
        <v>10</v>
      </c>
      <c r="J4" s="24"/>
    </row>
    <row r="5" spans="1:10" ht="15" customHeight="1" x14ac:dyDescent="0.25">
      <c r="A5" s="56" t="s">
        <v>25</v>
      </c>
      <c r="B5" s="152">
        <v>6.1616609952162547</v>
      </c>
      <c r="C5" s="153">
        <v>48.631343044661435</v>
      </c>
      <c r="D5" s="153">
        <v>60.694206714944045</v>
      </c>
      <c r="E5" s="152">
        <v>0.44187996251911033</v>
      </c>
      <c r="F5" s="154">
        <v>51.5625</v>
      </c>
      <c r="G5" s="153">
        <v>57.004329004329001</v>
      </c>
    </row>
    <row r="6" spans="1:10" ht="15" customHeight="1" x14ac:dyDescent="0.25">
      <c r="A6" s="56" t="s">
        <v>26</v>
      </c>
      <c r="B6" s="152">
        <v>6.0202800579430225</v>
      </c>
      <c r="C6" s="153">
        <v>38.273981392364455</v>
      </c>
      <c r="D6" s="153">
        <v>42.700754400670576</v>
      </c>
      <c r="E6" s="152">
        <v>0.89232254949299861</v>
      </c>
      <c r="F6" s="154">
        <v>41.99134199134199</v>
      </c>
      <c r="G6" s="153">
        <v>48.309278350515463</v>
      </c>
    </row>
    <row r="7" spans="1:10" ht="15" customHeight="1" x14ac:dyDescent="0.25">
      <c r="A7" s="56" t="s">
        <v>27</v>
      </c>
      <c r="B7" s="152">
        <v>7.4771832872812531</v>
      </c>
      <c r="C7" s="153">
        <v>62.26203807390818</v>
      </c>
      <c r="D7" s="153">
        <v>58.386690647482013</v>
      </c>
      <c r="E7" s="152">
        <v>0.51075944067654699</v>
      </c>
      <c r="F7" s="154">
        <v>59.016393442622949</v>
      </c>
      <c r="G7" s="153">
        <v>49.555555555555557</v>
      </c>
    </row>
    <row r="8" spans="1:10" ht="15" customHeight="1" x14ac:dyDescent="0.25">
      <c r="A8" s="56" t="s">
        <v>28</v>
      </c>
      <c r="B8" s="152">
        <v>7.7197578823741981</v>
      </c>
      <c r="C8" s="153">
        <v>54.944411936805146</v>
      </c>
      <c r="D8" s="153">
        <v>61.640042598509055</v>
      </c>
      <c r="E8" s="152">
        <v>0.51946878670159913</v>
      </c>
      <c r="F8" s="154">
        <v>64.347826086956516</v>
      </c>
      <c r="G8" s="153">
        <v>63.364864864864863</v>
      </c>
    </row>
    <row r="9" spans="1:10" ht="15" customHeight="1" x14ac:dyDescent="0.25">
      <c r="A9" s="56" t="s">
        <v>22</v>
      </c>
      <c r="B9" s="152">
        <v>8.3356145633725696</v>
      </c>
      <c r="C9" s="153">
        <v>36.288998357963877</v>
      </c>
      <c r="D9" s="153">
        <v>71.25339366515837</v>
      </c>
      <c r="E9" s="152">
        <v>0.72543115247741585</v>
      </c>
      <c r="F9" s="154">
        <v>71.698113207547166</v>
      </c>
      <c r="G9" s="153">
        <v>47</v>
      </c>
    </row>
    <row r="10" spans="1:10" ht="15" customHeight="1" x14ac:dyDescent="0.25">
      <c r="A10" s="56" t="s">
        <v>23</v>
      </c>
      <c r="B10" s="152">
        <v>6.3429913860610814</v>
      </c>
      <c r="C10" s="153">
        <v>54.320987654320987</v>
      </c>
      <c r="D10" s="153">
        <v>57.954545454545453</v>
      </c>
      <c r="E10" s="152">
        <v>0.54815974941268597</v>
      </c>
      <c r="F10" s="154">
        <v>85.714285714285708</v>
      </c>
      <c r="G10" s="153">
        <v>88.833333333333329</v>
      </c>
    </row>
    <row r="11" spans="1:10" ht="15" customHeight="1" x14ac:dyDescent="0.25">
      <c r="A11" s="56" t="s">
        <v>24</v>
      </c>
      <c r="B11" s="152">
        <v>8.2271802216024721</v>
      </c>
      <c r="C11" s="153">
        <v>61.795693999083831</v>
      </c>
      <c r="D11" s="153">
        <v>63.908080059303188</v>
      </c>
      <c r="E11" s="152">
        <v>0.42209994723750655</v>
      </c>
      <c r="F11" s="154">
        <v>65.178571428571431</v>
      </c>
      <c r="G11" s="153">
        <v>68.958904109589042</v>
      </c>
    </row>
    <row r="12" spans="1:10" ht="15" customHeight="1" x14ac:dyDescent="0.25">
      <c r="A12" s="56" t="s">
        <v>123</v>
      </c>
      <c r="B12" s="152">
        <v>7.886007237635706</v>
      </c>
      <c r="C12" s="153">
        <v>60.229445506692159</v>
      </c>
      <c r="D12" s="153">
        <v>56.704761904761902</v>
      </c>
      <c r="E12" s="152">
        <v>0.63329312424607964</v>
      </c>
      <c r="F12" s="154">
        <v>73.80952380952381</v>
      </c>
      <c r="G12" s="153">
        <v>29.387096774193548</v>
      </c>
    </row>
    <row r="13" spans="1:10" ht="15" customHeight="1" x14ac:dyDescent="0.25">
      <c r="A13" s="57" t="s">
        <v>21</v>
      </c>
      <c r="B13" s="155">
        <v>6.7085898947552289</v>
      </c>
      <c r="C13" s="156">
        <v>49.830751204270278</v>
      </c>
      <c r="D13" s="156">
        <v>58.529719137818418</v>
      </c>
      <c r="E13" s="155">
        <v>0.56771038036595489</v>
      </c>
      <c r="F13" s="156">
        <v>52.538461538461533</v>
      </c>
      <c r="G13" s="156">
        <v>54.578330893118597</v>
      </c>
    </row>
    <row r="14" spans="1:10" x14ac:dyDescent="0.25">
      <c r="A14" s="316" t="s">
        <v>145</v>
      </c>
      <c r="B14" s="316"/>
      <c r="C14" s="316"/>
      <c r="D14" s="316"/>
      <c r="E14" s="316"/>
      <c r="F14" s="316"/>
      <c r="G14" s="316"/>
    </row>
    <row r="15" spans="1:10" x14ac:dyDescent="0.25">
      <c r="A15" s="317" t="s">
        <v>157</v>
      </c>
      <c r="B15" s="317"/>
      <c r="C15" s="317"/>
      <c r="D15" s="317"/>
      <c r="E15" s="317"/>
      <c r="F15" s="317"/>
      <c r="G15" s="317"/>
    </row>
    <row r="16" spans="1:10" ht="29.25" customHeight="1" x14ac:dyDescent="0.25">
      <c r="A16" s="318" t="s">
        <v>159</v>
      </c>
      <c r="B16" s="318"/>
      <c r="C16" s="318"/>
      <c r="D16" s="318"/>
      <c r="E16" s="318"/>
      <c r="F16" s="318"/>
      <c r="G16" s="318"/>
    </row>
    <row r="17" spans="1:7" ht="18.75" customHeight="1" x14ac:dyDescent="0.25">
      <c r="A17" s="305" t="s">
        <v>121</v>
      </c>
      <c r="B17" s="305"/>
      <c r="C17" s="305"/>
      <c r="D17" s="305"/>
      <c r="E17" s="305"/>
      <c r="F17" s="305"/>
      <c r="G17" s="305"/>
    </row>
    <row r="18" spans="1:7" x14ac:dyDescent="0.25">
      <c r="A18" s="305" t="s">
        <v>160</v>
      </c>
      <c r="B18" s="305"/>
      <c r="C18" s="305"/>
      <c r="D18" s="305"/>
      <c r="E18" s="305"/>
      <c r="F18" s="305"/>
      <c r="G18" s="305"/>
    </row>
    <row r="19" spans="1:7" x14ac:dyDescent="0.25">
      <c r="A19" s="22"/>
    </row>
    <row r="20" spans="1:7" x14ac:dyDescent="0.25">
      <c r="A20" s="23"/>
    </row>
    <row r="21" spans="1:7" x14ac:dyDescent="0.25">
      <c r="A21" s="23"/>
    </row>
    <row r="22" spans="1:7" ht="15" customHeight="1" x14ac:dyDescent="0.25">
      <c r="A22" s="23"/>
    </row>
    <row r="23" spans="1:7" x14ac:dyDescent="0.25">
      <c r="A23" s="23"/>
    </row>
    <row r="24" spans="1:7" x14ac:dyDescent="0.25">
      <c r="A24" s="23"/>
    </row>
    <row r="25" spans="1:7" x14ac:dyDescent="0.25">
      <c r="A25" s="23"/>
    </row>
    <row r="26" spans="1:7" x14ac:dyDescent="0.25">
      <c r="A26" s="23"/>
    </row>
    <row r="27" spans="1:7" x14ac:dyDescent="0.25">
      <c r="A27" s="23"/>
      <c r="B27" s="21"/>
    </row>
  </sheetData>
  <mergeCells count="8">
    <mergeCell ref="A18:G18"/>
    <mergeCell ref="A1:G1"/>
    <mergeCell ref="A17:G17"/>
    <mergeCell ref="A14:G14"/>
    <mergeCell ref="A15:G15"/>
    <mergeCell ref="A16:G16"/>
    <mergeCell ref="B3:D3"/>
    <mergeCell ref="E3:G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47"/>
  <sheetViews>
    <sheetView showGridLines="0" zoomScale="90" zoomScaleNormal="90" workbookViewId="0"/>
  </sheetViews>
  <sheetFormatPr baseColWidth="10" defaultColWidth="11.42578125" defaultRowHeight="12.75" x14ac:dyDescent="0.2"/>
  <cols>
    <col min="1" max="1" width="56.140625" style="28" customWidth="1"/>
    <col min="2" max="2" width="9.28515625" style="28" customWidth="1"/>
    <col min="3" max="3" width="9" style="28" customWidth="1"/>
    <col min="4" max="4" width="9.28515625" style="28" customWidth="1"/>
    <col min="5" max="5" width="9" style="28" customWidth="1"/>
    <col min="6" max="6" width="9.28515625" style="28" customWidth="1"/>
    <col min="7" max="7" width="9" style="28" customWidth="1"/>
    <col min="8" max="8" width="9.28515625" style="28" customWidth="1"/>
    <col min="9" max="9" width="9" style="28" customWidth="1"/>
    <col min="10" max="10" width="9.28515625" style="28" customWidth="1"/>
    <col min="11" max="11" width="9" style="28" customWidth="1"/>
    <col min="12" max="12" width="10" style="33" customWidth="1"/>
    <col min="13" max="13" width="8.7109375" style="33" customWidth="1"/>
    <col min="14" max="14" width="8.42578125" style="33" customWidth="1"/>
    <col min="15" max="16" width="8.85546875" style="33" customWidth="1"/>
    <col min="17" max="16384" width="11.42578125" style="33"/>
  </cols>
  <sheetData>
    <row r="1" spans="1:16" x14ac:dyDescent="0.2">
      <c r="A1" s="32" t="s">
        <v>117</v>
      </c>
    </row>
    <row r="2" spans="1:16" x14ac:dyDescent="0.2">
      <c r="A2" s="32"/>
    </row>
    <row r="3" spans="1:16" s="34" customFormat="1" ht="12.75" customHeight="1" x14ac:dyDescent="0.2">
      <c r="A3" s="58"/>
      <c r="B3" s="59">
        <v>2007</v>
      </c>
      <c r="C3" s="59">
        <v>2008</v>
      </c>
      <c r="D3" s="59">
        <v>2009</v>
      </c>
      <c r="E3" s="59">
        <v>2010</v>
      </c>
      <c r="F3" s="59">
        <v>2011</v>
      </c>
      <c r="G3" s="59">
        <v>2012</v>
      </c>
      <c r="H3" s="59">
        <v>2013</v>
      </c>
      <c r="I3" s="60">
        <v>2014</v>
      </c>
      <c r="J3" s="59">
        <v>2015</v>
      </c>
      <c r="K3" s="61">
        <v>2016</v>
      </c>
      <c r="L3" s="61">
        <v>2017</v>
      </c>
      <c r="M3" s="61">
        <v>2018</v>
      </c>
      <c r="N3" s="61">
        <v>2019</v>
      </c>
      <c r="O3" s="61">
        <v>2020</v>
      </c>
      <c r="P3" s="61">
        <v>2021</v>
      </c>
    </row>
    <row r="4" spans="1:16" s="35" customFormat="1" ht="30" customHeight="1" x14ac:dyDescent="0.2">
      <c r="A4" s="66" t="s">
        <v>81</v>
      </c>
      <c r="B4" s="321"/>
      <c r="C4" s="321"/>
      <c r="D4" s="321"/>
      <c r="E4" s="321"/>
      <c r="F4" s="321"/>
      <c r="G4" s="321"/>
      <c r="H4" s="321"/>
      <c r="I4" s="321"/>
      <c r="J4" s="321"/>
      <c r="K4" s="321"/>
      <c r="L4" s="321"/>
      <c r="M4" s="321"/>
      <c r="N4" s="321"/>
      <c r="O4" s="321"/>
      <c r="P4" s="204"/>
    </row>
    <row r="5" spans="1:16" ht="15" customHeight="1" x14ac:dyDescent="0.2">
      <c r="A5" s="62" t="s">
        <v>89</v>
      </c>
      <c r="B5" s="195">
        <v>6</v>
      </c>
      <c r="C5" s="196">
        <v>6</v>
      </c>
      <c r="D5" s="196">
        <v>3</v>
      </c>
      <c r="E5" s="196">
        <v>1</v>
      </c>
      <c r="F5" s="196">
        <v>0</v>
      </c>
      <c r="G5" s="196">
        <v>1</v>
      </c>
      <c r="H5" s="196">
        <v>3</v>
      </c>
      <c r="I5" s="197">
        <v>3</v>
      </c>
      <c r="J5" s="198">
        <v>4</v>
      </c>
      <c r="K5" s="198">
        <v>3</v>
      </c>
      <c r="L5" s="198">
        <v>1</v>
      </c>
      <c r="M5" s="198">
        <v>3</v>
      </c>
      <c r="N5" s="198">
        <v>3</v>
      </c>
      <c r="O5" s="198">
        <v>1</v>
      </c>
      <c r="P5" s="198">
        <v>3</v>
      </c>
    </row>
    <row r="6" spans="1:16" ht="15" customHeight="1" x14ac:dyDescent="0.2">
      <c r="A6" s="62" t="s">
        <v>74</v>
      </c>
      <c r="B6" s="195">
        <v>2</v>
      </c>
      <c r="C6" s="196">
        <v>0</v>
      </c>
      <c r="D6" s="196">
        <v>0</v>
      </c>
      <c r="E6" s="196">
        <v>1</v>
      </c>
      <c r="F6" s="196">
        <v>2</v>
      </c>
      <c r="G6" s="196">
        <v>3</v>
      </c>
      <c r="H6" s="196">
        <v>0</v>
      </c>
      <c r="I6" s="197">
        <v>11</v>
      </c>
      <c r="J6" s="198">
        <v>8</v>
      </c>
      <c r="K6" s="198">
        <v>5</v>
      </c>
      <c r="L6" s="198">
        <v>2</v>
      </c>
      <c r="M6" s="198">
        <v>2</v>
      </c>
      <c r="N6" s="198">
        <v>3</v>
      </c>
      <c r="O6" s="198">
        <v>3</v>
      </c>
      <c r="P6" s="198">
        <v>7</v>
      </c>
    </row>
    <row r="7" spans="1:16" ht="15" customHeight="1" x14ac:dyDescent="0.2">
      <c r="A7" s="62" t="s">
        <v>90</v>
      </c>
      <c r="B7" s="199">
        <v>22</v>
      </c>
      <c r="C7" s="200">
        <v>19</v>
      </c>
      <c r="D7" s="200">
        <v>22</v>
      </c>
      <c r="E7" s="200">
        <v>29</v>
      </c>
      <c r="F7" s="200">
        <v>9</v>
      </c>
      <c r="G7" s="200">
        <v>31</v>
      </c>
      <c r="H7" s="200">
        <v>14</v>
      </c>
      <c r="I7" s="201">
        <v>22</v>
      </c>
      <c r="J7" s="198">
        <v>35</v>
      </c>
      <c r="K7" s="198">
        <v>20</v>
      </c>
      <c r="L7" s="198">
        <v>14</v>
      </c>
      <c r="M7" s="198">
        <v>21</v>
      </c>
      <c r="N7" s="198">
        <v>26</v>
      </c>
      <c r="O7" s="198">
        <v>14</v>
      </c>
      <c r="P7" s="198">
        <v>16</v>
      </c>
    </row>
    <row r="8" spans="1:16" ht="15" customHeight="1" x14ac:dyDescent="0.2">
      <c r="A8" s="63" t="s">
        <v>125</v>
      </c>
      <c r="B8" s="199">
        <v>0</v>
      </c>
      <c r="C8" s="200">
        <v>0</v>
      </c>
      <c r="D8" s="200">
        <v>0</v>
      </c>
      <c r="E8" s="200">
        <v>0</v>
      </c>
      <c r="F8" s="200">
        <v>0</v>
      </c>
      <c r="G8" s="200">
        <v>0</v>
      </c>
      <c r="H8" s="200">
        <v>0</v>
      </c>
      <c r="I8" s="201">
        <v>2</v>
      </c>
      <c r="J8" s="198">
        <v>0</v>
      </c>
      <c r="K8" s="198">
        <v>0</v>
      </c>
      <c r="L8" s="198">
        <v>0</v>
      </c>
      <c r="M8" s="198">
        <v>0</v>
      </c>
      <c r="N8" s="198">
        <v>0</v>
      </c>
      <c r="O8" s="198">
        <v>0</v>
      </c>
      <c r="P8" s="198">
        <v>1</v>
      </c>
    </row>
    <row r="9" spans="1:16" ht="15" customHeight="1" x14ac:dyDescent="0.2">
      <c r="A9" s="62" t="s">
        <v>76</v>
      </c>
      <c r="B9" s="199" t="s">
        <v>2</v>
      </c>
      <c r="C9" s="200" t="s">
        <v>2</v>
      </c>
      <c r="D9" s="200" t="s">
        <v>2</v>
      </c>
      <c r="E9" s="200" t="s">
        <v>2</v>
      </c>
      <c r="F9" s="200" t="s">
        <v>2</v>
      </c>
      <c r="G9" s="200">
        <v>30</v>
      </c>
      <c r="H9" s="200">
        <v>15</v>
      </c>
      <c r="I9" s="201">
        <v>4</v>
      </c>
      <c r="J9" s="198">
        <v>18</v>
      </c>
      <c r="K9" s="198">
        <v>28</v>
      </c>
      <c r="L9" s="198">
        <v>20</v>
      </c>
      <c r="M9" s="198">
        <v>19</v>
      </c>
      <c r="N9" s="198">
        <v>9</v>
      </c>
      <c r="O9" s="198">
        <v>15</v>
      </c>
      <c r="P9" s="198">
        <v>9</v>
      </c>
    </row>
    <row r="10" spans="1:16" ht="15" customHeight="1" x14ac:dyDescent="0.2">
      <c r="A10" s="62" t="s">
        <v>77</v>
      </c>
      <c r="B10" s="199" t="s">
        <v>2</v>
      </c>
      <c r="C10" s="200" t="s">
        <v>2</v>
      </c>
      <c r="D10" s="200" t="s">
        <v>2</v>
      </c>
      <c r="E10" s="200">
        <v>22</v>
      </c>
      <c r="F10" s="200">
        <v>32</v>
      </c>
      <c r="G10" s="200">
        <v>28</v>
      </c>
      <c r="H10" s="200" t="s">
        <v>2</v>
      </c>
      <c r="I10" s="201">
        <v>39</v>
      </c>
      <c r="J10" s="198">
        <v>41</v>
      </c>
      <c r="K10" s="198">
        <v>44</v>
      </c>
      <c r="L10" s="198">
        <v>29</v>
      </c>
      <c r="M10" s="198">
        <v>24</v>
      </c>
      <c r="N10" s="198">
        <v>17</v>
      </c>
      <c r="O10" s="198">
        <v>18</v>
      </c>
      <c r="P10" s="198">
        <v>25</v>
      </c>
    </row>
    <row r="11" spans="1:16" ht="15" customHeight="1" x14ac:dyDescent="0.2">
      <c r="A11" s="62" t="s">
        <v>78</v>
      </c>
      <c r="B11" s="199">
        <v>197</v>
      </c>
      <c r="C11" s="200">
        <v>214</v>
      </c>
      <c r="D11" s="200">
        <v>233</v>
      </c>
      <c r="E11" s="200">
        <v>240</v>
      </c>
      <c r="F11" s="200">
        <f>146+82</f>
        <v>228</v>
      </c>
      <c r="G11" s="200">
        <f>137+86</f>
        <v>223</v>
      </c>
      <c r="H11" s="200">
        <f>152+60</f>
        <v>212</v>
      </c>
      <c r="I11" s="201">
        <v>182</v>
      </c>
      <c r="J11" s="198" t="s">
        <v>2</v>
      </c>
      <c r="K11" s="198">
        <v>158</v>
      </c>
      <c r="L11" s="198">
        <v>126</v>
      </c>
      <c r="M11" s="198">
        <v>180</v>
      </c>
      <c r="N11" s="198">
        <v>147</v>
      </c>
      <c r="O11" s="198">
        <v>192</v>
      </c>
      <c r="P11" s="198">
        <v>148</v>
      </c>
    </row>
    <row r="12" spans="1:16" x14ac:dyDescent="0.2">
      <c r="A12" s="62" t="s">
        <v>91</v>
      </c>
      <c r="B12" s="199">
        <v>116</v>
      </c>
      <c r="C12" s="200">
        <v>68</v>
      </c>
      <c r="D12" s="200">
        <v>51</v>
      </c>
      <c r="E12" s="200">
        <v>31</v>
      </c>
      <c r="F12" s="200">
        <f>34+7</f>
        <v>41</v>
      </c>
      <c r="G12" s="200">
        <f>37+12</f>
        <v>49</v>
      </c>
      <c r="H12" s="200">
        <v>37</v>
      </c>
      <c r="I12" s="201">
        <v>53</v>
      </c>
      <c r="J12" s="198">
        <v>39</v>
      </c>
      <c r="K12" s="198">
        <v>43</v>
      </c>
      <c r="L12" s="198">
        <v>58</v>
      </c>
      <c r="M12" s="198">
        <v>86</v>
      </c>
      <c r="N12" s="198">
        <v>244</v>
      </c>
      <c r="O12" s="198">
        <v>66</v>
      </c>
      <c r="P12" s="198">
        <v>58</v>
      </c>
    </row>
    <row r="13" spans="1:16" x14ac:dyDescent="0.2">
      <c r="A13" s="62" t="s">
        <v>79</v>
      </c>
      <c r="B13" s="199">
        <v>0</v>
      </c>
      <c r="C13" s="200">
        <v>0</v>
      </c>
      <c r="D13" s="200">
        <v>2</v>
      </c>
      <c r="E13" s="200">
        <v>2</v>
      </c>
      <c r="F13" s="200">
        <v>2</v>
      </c>
      <c r="G13" s="200">
        <v>3</v>
      </c>
      <c r="H13" s="200">
        <v>0</v>
      </c>
      <c r="I13" s="201">
        <v>4</v>
      </c>
      <c r="J13" s="198">
        <v>0</v>
      </c>
      <c r="K13" s="198">
        <v>2</v>
      </c>
      <c r="L13" s="198">
        <v>8</v>
      </c>
      <c r="M13" s="198">
        <v>3</v>
      </c>
      <c r="N13" s="198">
        <v>2</v>
      </c>
      <c r="O13" s="198">
        <v>3</v>
      </c>
      <c r="P13" s="198" t="s">
        <v>2</v>
      </c>
    </row>
    <row r="14" spans="1:16" ht="15" customHeight="1" x14ac:dyDescent="0.2">
      <c r="A14" s="62" t="s">
        <v>126</v>
      </c>
      <c r="B14" s="199" t="s">
        <v>2</v>
      </c>
      <c r="C14" s="200" t="s">
        <v>2</v>
      </c>
      <c r="D14" s="200" t="s">
        <v>2</v>
      </c>
      <c r="E14" s="200">
        <v>122</v>
      </c>
      <c r="F14" s="200">
        <v>169</v>
      </c>
      <c r="G14" s="200">
        <v>126</v>
      </c>
      <c r="H14" s="200">
        <v>93</v>
      </c>
      <c r="I14" s="201">
        <v>88</v>
      </c>
      <c r="J14" s="198">
        <v>75</v>
      </c>
      <c r="K14" s="198">
        <v>110</v>
      </c>
      <c r="L14" s="198">
        <v>104</v>
      </c>
      <c r="M14" s="198">
        <v>88</v>
      </c>
      <c r="N14" s="198">
        <v>86</v>
      </c>
      <c r="O14" s="198">
        <v>74</v>
      </c>
      <c r="P14" s="198">
        <v>156</v>
      </c>
    </row>
    <row r="15" spans="1:16" ht="15" customHeight="1" x14ac:dyDescent="0.2">
      <c r="A15" s="62" t="s">
        <v>92</v>
      </c>
      <c r="B15" s="199" t="s">
        <v>2</v>
      </c>
      <c r="C15" s="200" t="s">
        <v>2</v>
      </c>
      <c r="D15" s="200">
        <v>104</v>
      </c>
      <c r="E15" s="200">
        <v>131</v>
      </c>
      <c r="F15" s="200">
        <v>104</v>
      </c>
      <c r="G15" s="200">
        <v>121</v>
      </c>
      <c r="H15" s="200">
        <v>93</v>
      </c>
      <c r="I15" s="201">
        <v>78</v>
      </c>
      <c r="J15" s="198">
        <v>89</v>
      </c>
      <c r="K15" s="198">
        <v>148</v>
      </c>
      <c r="L15" s="198">
        <v>119</v>
      </c>
      <c r="M15" s="198">
        <v>9</v>
      </c>
      <c r="N15" s="198">
        <v>127</v>
      </c>
      <c r="O15" s="198">
        <v>95</v>
      </c>
      <c r="P15" s="198">
        <v>92</v>
      </c>
    </row>
    <row r="16" spans="1:16" ht="15" customHeight="1" x14ac:dyDescent="0.2">
      <c r="A16" s="62" t="s">
        <v>3</v>
      </c>
      <c r="B16" s="199">
        <v>4</v>
      </c>
      <c r="C16" s="200">
        <v>3</v>
      </c>
      <c r="D16" s="200">
        <v>5</v>
      </c>
      <c r="E16" s="200">
        <v>5</v>
      </c>
      <c r="F16" s="200">
        <v>6</v>
      </c>
      <c r="G16" s="200">
        <v>2</v>
      </c>
      <c r="H16" s="200">
        <v>8</v>
      </c>
      <c r="I16" s="201">
        <v>9</v>
      </c>
      <c r="J16" s="198">
        <v>0</v>
      </c>
      <c r="K16" s="198">
        <v>2</v>
      </c>
      <c r="L16" s="198">
        <v>2</v>
      </c>
      <c r="M16" s="198">
        <v>2</v>
      </c>
      <c r="N16" s="198">
        <v>3</v>
      </c>
      <c r="O16" s="198">
        <v>2</v>
      </c>
      <c r="P16" s="198">
        <v>5</v>
      </c>
    </row>
    <row r="17" spans="1:18" ht="15" customHeight="1" x14ac:dyDescent="0.2">
      <c r="A17" s="62" t="s">
        <v>55</v>
      </c>
      <c r="B17" s="199" t="s">
        <v>2</v>
      </c>
      <c r="C17" s="200" t="s">
        <v>2</v>
      </c>
      <c r="D17" s="200" t="s">
        <v>2</v>
      </c>
      <c r="E17" s="200">
        <v>24</v>
      </c>
      <c r="F17" s="200">
        <v>18</v>
      </c>
      <c r="G17" s="200">
        <v>22</v>
      </c>
      <c r="H17" s="200">
        <v>19</v>
      </c>
      <c r="I17" s="201" t="s">
        <v>2</v>
      </c>
      <c r="J17" s="198" t="s">
        <v>2</v>
      </c>
      <c r="K17" s="198" t="s">
        <v>2</v>
      </c>
      <c r="L17" s="198" t="s">
        <v>2</v>
      </c>
      <c r="M17" s="198" t="s">
        <v>2</v>
      </c>
      <c r="N17" s="198" t="s">
        <v>2</v>
      </c>
      <c r="O17" s="198" t="s">
        <v>2</v>
      </c>
      <c r="P17" s="198" t="s">
        <v>2</v>
      </c>
    </row>
    <row r="18" spans="1:18" ht="15" customHeight="1" x14ac:dyDescent="0.2">
      <c r="A18" s="62" t="s">
        <v>4</v>
      </c>
      <c r="B18" s="199">
        <v>7</v>
      </c>
      <c r="C18" s="200">
        <v>11</v>
      </c>
      <c r="D18" s="200">
        <v>15</v>
      </c>
      <c r="E18" s="200">
        <v>12</v>
      </c>
      <c r="F18" s="200">
        <v>18</v>
      </c>
      <c r="G18" s="200">
        <v>27</v>
      </c>
      <c r="H18" s="200">
        <v>13</v>
      </c>
      <c r="I18" s="201">
        <v>13</v>
      </c>
      <c r="J18" s="198">
        <v>18</v>
      </c>
      <c r="K18" s="198">
        <v>3</v>
      </c>
      <c r="L18" s="198">
        <v>0</v>
      </c>
      <c r="M18" s="198">
        <v>19</v>
      </c>
      <c r="N18" s="198">
        <v>123</v>
      </c>
      <c r="O18" s="198">
        <v>66</v>
      </c>
      <c r="P18" s="198">
        <v>10</v>
      </c>
    </row>
    <row r="19" spans="1:18" ht="15" customHeight="1" x14ac:dyDescent="0.2">
      <c r="A19" s="64" t="s">
        <v>93</v>
      </c>
      <c r="B19" s="199">
        <v>7</v>
      </c>
      <c r="C19" s="200">
        <v>9</v>
      </c>
      <c r="D19" s="200">
        <v>15</v>
      </c>
      <c r="E19" s="200">
        <v>5</v>
      </c>
      <c r="F19" s="200">
        <v>16</v>
      </c>
      <c r="G19" s="200">
        <v>12</v>
      </c>
      <c r="H19" s="200">
        <v>32</v>
      </c>
      <c r="I19" s="201">
        <v>47</v>
      </c>
      <c r="J19" s="198">
        <v>19</v>
      </c>
      <c r="K19" s="198">
        <v>18</v>
      </c>
      <c r="L19" s="198">
        <v>24</v>
      </c>
      <c r="M19" s="198">
        <v>31</v>
      </c>
      <c r="N19" s="198">
        <v>25</v>
      </c>
      <c r="O19" s="198">
        <v>26</v>
      </c>
      <c r="P19" s="198">
        <v>44</v>
      </c>
    </row>
    <row r="20" spans="1:18" ht="15" customHeight="1" x14ac:dyDescent="0.2">
      <c r="A20" s="63" t="s">
        <v>94</v>
      </c>
      <c r="B20" s="199">
        <v>13</v>
      </c>
      <c r="C20" s="200">
        <v>9</v>
      </c>
      <c r="D20" s="200">
        <v>19</v>
      </c>
      <c r="E20" s="200">
        <v>13</v>
      </c>
      <c r="F20" s="200">
        <v>15</v>
      </c>
      <c r="G20" s="200">
        <v>10</v>
      </c>
      <c r="H20" s="200" t="s">
        <v>2</v>
      </c>
      <c r="I20" s="200" t="s">
        <v>2</v>
      </c>
      <c r="J20" s="200" t="s">
        <v>2</v>
      </c>
      <c r="K20" s="200" t="s">
        <v>2</v>
      </c>
      <c r="L20" s="200" t="s">
        <v>2</v>
      </c>
      <c r="M20" s="200" t="s">
        <v>2</v>
      </c>
      <c r="N20" s="200" t="s">
        <v>2</v>
      </c>
      <c r="O20" s="200" t="s">
        <v>2</v>
      </c>
      <c r="P20" s="200" t="s">
        <v>2</v>
      </c>
    </row>
    <row r="21" spans="1:18" ht="15" customHeight="1" x14ac:dyDescent="0.2">
      <c r="A21" s="62" t="s">
        <v>82</v>
      </c>
      <c r="B21" s="199">
        <v>1</v>
      </c>
      <c r="C21" s="200">
        <v>2</v>
      </c>
      <c r="D21" s="200">
        <v>1</v>
      </c>
      <c r="E21" s="200">
        <v>1</v>
      </c>
      <c r="F21" s="200">
        <v>3</v>
      </c>
      <c r="G21" s="200">
        <v>2</v>
      </c>
      <c r="H21" s="200">
        <v>4</v>
      </c>
      <c r="I21" s="201">
        <v>2</v>
      </c>
      <c r="J21" s="198">
        <v>4</v>
      </c>
      <c r="K21" s="198">
        <v>6</v>
      </c>
      <c r="L21" s="198">
        <v>4</v>
      </c>
      <c r="M21" s="198">
        <v>1</v>
      </c>
      <c r="N21" s="198">
        <v>1</v>
      </c>
      <c r="O21" s="198">
        <v>1</v>
      </c>
      <c r="P21" s="198">
        <v>1</v>
      </c>
    </row>
    <row r="22" spans="1:18" x14ac:dyDescent="0.2">
      <c r="A22" s="65" t="s">
        <v>95</v>
      </c>
      <c r="B22" s="199">
        <v>2</v>
      </c>
      <c r="C22" s="200">
        <v>4</v>
      </c>
      <c r="D22" s="200">
        <v>4</v>
      </c>
      <c r="E22" s="200">
        <v>4</v>
      </c>
      <c r="F22" s="200">
        <v>4</v>
      </c>
      <c r="G22" s="200">
        <v>6</v>
      </c>
      <c r="H22" s="200" t="s">
        <v>2</v>
      </c>
      <c r="I22" s="200" t="s">
        <v>2</v>
      </c>
      <c r="J22" s="200" t="s">
        <v>2</v>
      </c>
      <c r="K22" s="200" t="s">
        <v>2</v>
      </c>
      <c r="L22" s="200" t="s">
        <v>2</v>
      </c>
      <c r="M22" s="200" t="s">
        <v>2</v>
      </c>
      <c r="N22" s="200" t="s">
        <v>2</v>
      </c>
      <c r="O22" s="200" t="s">
        <v>2</v>
      </c>
      <c r="P22" s="200" t="s">
        <v>2</v>
      </c>
    </row>
    <row r="23" spans="1:18" ht="15" customHeight="1" x14ac:dyDescent="0.2">
      <c r="A23" s="62" t="s">
        <v>83</v>
      </c>
      <c r="B23" s="202" t="s">
        <v>2</v>
      </c>
      <c r="C23" s="198" t="s">
        <v>2</v>
      </c>
      <c r="D23" s="198" t="s">
        <v>2</v>
      </c>
      <c r="E23" s="198" t="s">
        <v>2</v>
      </c>
      <c r="F23" s="198" t="s">
        <v>2</v>
      </c>
      <c r="G23" s="198" t="s">
        <v>2</v>
      </c>
      <c r="H23" s="198" t="s">
        <v>2</v>
      </c>
      <c r="I23" s="201">
        <v>14</v>
      </c>
      <c r="J23" s="198">
        <v>12</v>
      </c>
      <c r="K23" s="198">
        <v>26</v>
      </c>
      <c r="L23" s="198">
        <v>33</v>
      </c>
      <c r="M23" s="202">
        <v>19</v>
      </c>
      <c r="N23" s="202">
        <v>12</v>
      </c>
      <c r="O23" s="198">
        <v>16</v>
      </c>
      <c r="P23" s="198">
        <v>17</v>
      </c>
    </row>
    <row r="24" spans="1:18" s="35" customFormat="1" ht="29.25" customHeight="1" x14ac:dyDescent="0.2">
      <c r="A24" s="66" t="s">
        <v>113</v>
      </c>
      <c r="B24" s="320"/>
      <c r="C24" s="320"/>
      <c r="D24" s="320"/>
      <c r="E24" s="320"/>
      <c r="F24" s="320"/>
      <c r="G24" s="320"/>
      <c r="H24" s="320"/>
      <c r="I24" s="320"/>
      <c r="J24" s="320"/>
      <c r="K24" s="320"/>
      <c r="L24" s="320"/>
      <c r="M24" s="320"/>
      <c r="N24" s="320"/>
      <c r="O24" s="320"/>
      <c r="P24" s="204"/>
    </row>
    <row r="25" spans="1:18" ht="15" customHeight="1" x14ac:dyDescent="0.2">
      <c r="A25" s="62" t="s">
        <v>89</v>
      </c>
      <c r="B25" s="203">
        <v>100</v>
      </c>
      <c r="C25" s="203">
        <v>100</v>
      </c>
      <c r="D25" s="203">
        <v>100</v>
      </c>
      <c r="E25" s="203">
        <v>100</v>
      </c>
      <c r="F25" s="203">
        <v>100</v>
      </c>
      <c r="G25" s="203">
        <v>100</v>
      </c>
      <c r="H25" s="203">
        <v>100</v>
      </c>
      <c r="I25" s="203">
        <v>100</v>
      </c>
      <c r="J25" s="203">
        <v>100</v>
      </c>
      <c r="K25" s="203">
        <v>100</v>
      </c>
      <c r="L25" s="203">
        <v>100</v>
      </c>
      <c r="M25" s="203">
        <v>100</v>
      </c>
      <c r="N25" s="203">
        <v>100</v>
      </c>
      <c r="O25" s="203">
        <v>100</v>
      </c>
      <c r="P25" s="203" t="s">
        <v>185</v>
      </c>
      <c r="R25" s="248"/>
    </row>
    <row r="26" spans="1:18" ht="15" customHeight="1" x14ac:dyDescent="0.2">
      <c r="A26" s="62" t="s">
        <v>74</v>
      </c>
      <c r="B26" s="203">
        <v>100</v>
      </c>
      <c r="C26" s="203">
        <v>100</v>
      </c>
      <c r="D26" s="203">
        <v>100</v>
      </c>
      <c r="E26" s="203">
        <v>100</v>
      </c>
      <c r="F26" s="203">
        <v>100</v>
      </c>
      <c r="G26" s="203">
        <v>100</v>
      </c>
      <c r="H26" s="203">
        <v>73</v>
      </c>
      <c r="I26" s="203">
        <v>74</v>
      </c>
      <c r="J26" s="203" t="s">
        <v>108</v>
      </c>
      <c r="K26" s="203">
        <v>36.590000000000003</v>
      </c>
      <c r="L26" s="203">
        <v>42.11</v>
      </c>
      <c r="M26" s="203">
        <v>40</v>
      </c>
      <c r="N26" s="203">
        <v>100</v>
      </c>
      <c r="O26" s="203">
        <v>48</v>
      </c>
      <c r="P26" s="203">
        <v>45</v>
      </c>
    </row>
    <row r="27" spans="1:18" ht="15" customHeight="1" x14ac:dyDescent="0.2">
      <c r="A27" s="62" t="s">
        <v>90</v>
      </c>
      <c r="B27" s="203">
        <v>100</v>
      </c>
      <c r="C27" s="203">
        <v>100</v>
      </c>
      <c r="D27" s="203">
        <v>100</v>
      </c>
      <c r="E27" s="203">
        <v>100</v>
      </c>
      <c r="F27" s="203">
        <v>100</v>
      </c>
      <c r="G27" s="203">
        <v>100</v>
      </c>
      <c r="H27" s="203">
        <v>100</v>
      </c>
      <c r="I27" s="203">
        <v>100</v>
      </c>
      <c r="J27" s="203" t="s">
        <v>109</v>
      </c>
      <c r="K27" s="203" t="s">
        <v>110</v>
      </c>
      <c r="L27" s="203" t="s">
        <v>111</v>
      </c>
      <c r="M27" s="203">
        <v>100</v>
      </c>
      <c r="N27" s="203">
        <v>100</v>
      </c>
      <c r="O27" s="203">
        <v>100</v>
      </c>
      <c r="P27" s="203">
        <v>100</v>
      </c>
    </row>
    <row r="28" spans="1:18" ht="15" customHeight="1" x14ac:dyDescent="0.2">
      <c r="A28" s="63" t="s">
        <v>125</v>
      </c>
      <c r="B28" s="203">
        <v>100</v>
      </c>
      <c r="C28" s="203">
        <v>100</v>
      </c>
      <c r="D28" s="203">
        <v>100</v>
      </c>
      <c r="E28" s="203">
        <v>100</v>
      </c>
      <c r="F28" s="203">
        <v>100</v>
      </c>
      <c r="G28" s="203">
        <v>100</v>
      </c>
      <c r="H28" s="203">
        <v>100</v>
      </c>
      <c r="I28" s="203">
        <v>100</v>
      </c>
      <c r="J28" s="203">
        <v>100</v>
      </c>
      <c r="K28" s="203">
        <v>100</v>
      </c>
      <c r="L28" s="203">
        <v>100</v>
      </c>
      <c r="M28" s="203">
        <v>100</v>
      </c>
      <c r="N28" s="203">
        <v>100</v>
      </c>
      <c r="O28" s="203">
        <v>100</v>
      </c>
      <c r="P28" s="203">
        <v>100</v>
      </c>
    </row>
    <row r="29" spans="1:18" ht="15" customHeight="1" x14ac:dyDescent="0.2">
      <c r="A29" s="62" t="s">
        <v>76</v>
      </c>
      <c r="B29" s="203" t="s">
        <v>2</v>
      </c>
      <c r="C29" s="203" t="s">
        <v>2</v>
      </c>
      <c r="D29" s="203" t="s">
        <v>2</v>
      </c>
      <c r="E29" s="203" t="s">
        <v>2</v>
      </c>
      <c r="F29" s="203" t="s">
        <v>2</v>
      </c>
      <c r="G29" s="203">
        <v>100</v>
      </c>
      <c r="H29" s="203">
        <v>100</v>
      </c>
      <c r="I29" s="203">
        <v>95.399999999999991</v>
      </c>
      <c r="J29" s="203" t="s">
        <v>96</v>
      </c>
      <c r="K29" s="203">
        <v>63</v>
      </c>
      <c r="L29" s="203">
        <v>78</v>
      </c>
      <c r="M29" s="203">
        <v>82</v>
      </c>
      <c r="N29" s="203">
        <v>69</v>
      </c>
      <c r="O29" s="203">
        <v>85</v>
      </c>
      <c r="P29" s="203">
        <v>61</v>
      </c>
    </row>
    <row r="30" spans="1:18" ht="15" customHeight="1" x14ac:dyDescent="0.2">
      <c r="A30" s="62" t="s">
        <v>77</v>
      </c>
      <c r="B30" s="203" t="s">
        <v>2</v>
      </c>
      <c r="C30" s="203" t="s">
        <v>2</v>
      </c>
      <c r="D30" s="203" t="s">
        <v>2</v>
      </c>
      <c r="E30" s="203">
        <v>47</v>
      </c>
      <c r="F30" s="203">
        <v>47</v>
      </c>
      <c r="G30" s="203">
        <v>47</v>
      </c>
      <c r="H30" s="203">
        <v>0</v>
      </c>
      <c r="I30" s="203">
        <v>98</v>
      </c>
      <c r="J30" s="203">
        <v>100</v>
      </c>
      <c r="K30" s="203">
        <v>100</v>
      </c>
      <c r="L30" s="203">
        <v>100</v>
      </c>
      <c r="M30" s="203">
        <v>96</v>
      </c>
      <c r="N30" s="203">
        <v>100</v>
      </c>
      <c r="O30" s="203">
        <v>82</v>
      </c>
      <c r="P30" s="203">
        <v>77</v>
      </c>
    </row>
    <row r="31" spans="1:18" ht="15" customHeight="1" x14ac:dyDescent="0.2">
      <c r="A31" s="62" t="s">
        <v>78</v>
      </c>
      <c r="B31" s="203">
        <v>95</v>
      </c>
      <c r="C31" s="203">
        <v>95</v>
      </c>
      <c r="D31" s="203">
        <v>95</v>
      </c>
      <c r="E31" s="203">
        <v>95</v>
      </c>
      <c r="F31" s="203">
        <v>95</v>
      </c>
      <c r="G31" s="203">
        <v>95</v>
      </c>
      <c r="H31" s="203">
        <v>95</v>
      </c>
      <c r="I31" s="203">
        <v>95</v>
      </c>
      <c r="J31" s="203">
        <v>0</v>
      </c>
      <c r="K31" s="203">
        <v>95</v>
      </c>
      <c r="L31" s="203">
        <v>95</v>
      </c>
      <c r="M31" s="203">
        <v>93</v>
      </c>
      <c r="N31" s="203">
        <v>100</v>
      </c>
      <c r="O31" s="203">
        <v>100</v>
      </c>
      <c r="P31" s="203">
        <v>100</v>
      </c>
    </row>
    <row r="32" spans="1:18" x14ac:dyDescent="0.2">
      <c r="A32" s="62" t="s">
        <v>91</v>
      </c>
      <c r="B32" s="203">
        <v>100</v>
      </c>
      <c r="C32" s="203">
        <v>100</v>
      </c>
      <c r="D32" s="203">
        <v>100</v>
      </c>
      <c r="E32" s="203">
        <v>100</v>
      </c>
      <c r="F32" s="203">
        <v>60.550000000000004</v>
      </c>
      <c r="G32" s="203">
        <v>80.34</v>
      </c>
      <c r="H32" s="203">
        <v>86</v>
      </c>
      <c r="I32" s="203">
        <v>86.75</v>
      </c>
      <c r="J32" s="203">
        <v>94</v>
      </c>
      <c r="K32" s="203">
        <v>97.3</v>
      </c>
      <c r="L32" s="203">
        <v>96.9</v>
      </c>
      <c r="M32" s="203">
        <v>100</v>
      </c>
      <c r="N32" s="203">
        <v>93</v>
      </c>
      <c r="O32" s="203">
        <v>99</v>
      </c>
      <c r="P32" s="203">
        <v>95</v>
      </c>
    </row>
    <row r="33" spans="1:16" x14ac:dyDescent="0.2">
      <c r="A33" s="62" t="s">
        <v>79</v>
      </c>
      <c r="B33" s="203">
        <v>100</v>
      </c>
      <c r="C33" s="203">
        <v>100</v>
      </c>
      <c r="D33" s="203">
        <v>100</v>
      </c>
      <c r="E33" s="203">
        <v>100</v>
      </c>
      <c r="F33" s="203">
        <v>100</v>
      </c>
      <c r="G33" s="203">
        <v>100</v>
      </c>
      <c r="H33" s="203">
        <v>100</v>
      </c>
      <c r="I33" s="203">
        <v>100</v>
      </c>
      <c r="J33" s="203">
        <v>100</v>
      </c>
      <c r="K33" s="203">
        <v>75</v>
      </c>
      <c r="L33" s="203">
        <v>100</v>
      </c>
      <c r="M33" s="203">
        <v>100</v>
      </c>
      <c r="N33" s="203">
        <v>64</v>
      </c>
      <c r="O33" s="203">
        <v>100</v>
      </c>
      <c r="P33" s="203" t="s">
        <v>2</v>
      </c>
    </row>
    <row r="34" spans="1:16" ht="15" customHeight="1" x14ac:dyDescent="0.2">
      <c r="A34" s="62" t="s">
        <v>126</v>
      </c>
      <c r="B34" s="203" t="s">
        <v>2</v>
      </c>
      <c r="C34" s="203" t="s">
        <v>2</v>
      </c>
      <c r="D34" s="203" t="s">
        <v>2</v>
      </c>
      <c r="E34" s="203">
        <v>100</v>
      </c>
      <c r="F34" s="203">
        <v>100</v>
      </c>
      <c r="G34" s="203">
        <v>100</v>
      </c>
      <c r="H34" s="203">
        <v>100</v>
      </c>
      <c r="I34" s="203">
        <v>100</v>
      </c>
      <c r="J34" s="203">
        <v>100</v>
      </c>
      <c r="K34" s="203">
        <v>100</v>
      </c>
      <c r="L34" s="203">
        <v>100</v>
      </c>
      <c r="M34" s="203">
        <v>100</v>
      </c>
      <c r="N34" s="203">
        <v>100</v>
      </c>
      <c r="O34" s="203">
        <v>100</v>
      </c>
      <c r="P34" s="203">
        <v>100</v>
      </c>
    </row>
    <row r="35" spans="1:16" ht="15" customHeight="1" x14ac:dyDescent="0.2">
      <c r="A35" s="62" t="s">
        <v>92</v>
      </c>
      <c r="B35" s="203" t="s">
        <v>2</v>
      </c>
      <c r="C35" s="203" t="s">
        <v>2</v>
      </c>
      <c r="D35" s="203">
        <v>60</v>
      </c>
      <c r="E35" s="203">
        <v>74</v>
      </c>
      <c r="F35" s="203">
        <v>77</v>
      </c>
      <c r="G35" s="203">
        <v>92</v>
      </c>
      <c r="H35" s="203">
        <v>81</v>
      </c>
      <c r="I35" s="203">
        <v>72</v>
      </c>
      <c r="J35" s="203">
        <v>71</v>
      </c>
      <c r="K35" s="203">
        <v>76</v>
      </c>
      <c r="L35" s="203">
        <v>81</v>
      </c>
      <c r="M35" s="203">
        <v>85</v>
      </c>
      <c r="N35" s="203">
        <v>75</v>
      </c>
      <c r="O35" s="203">
        <v>78</v>
      </c>
      <c r="P35" s="203">
        <v>100</v>
      </c>
    </row>
    <row r="36" spans="1:16" ht="15" customHeight="1" x14ac:dyDescent="0.2">
      <c r="A36" s="62" t="s">
        <v>97</v>
      </c>
      <c r="B36" s="203">
        <v>59</v>
      </c>
      <c r="C36" s="203">
        <v>59</v>
      </c>
      <c r="D36" s="203">
        <v>59</v>
      </c>
      <c r="E36" s="203">
        <v>59</v>
      </c>
      <c r="F36" s="203">
        <v>59</v>
      </c>
      <c r="G36" s="203">
        <v>59</v>
      </c>
      <c r="H36" s="203">
        <v>95</v>
      </c>
      <c r="I36" s="203">
        <v>95</v>
      </c>
      <c r="J36" s="203">
        <v>100</v>
      </c>
      <c r="K36" s="203">
        <v>100</v>
      </c>
      <c r="L36" s="203">
        <v>100</v>
      </c>
      <c r="M36" s="203">
        <v>100</v>
      </c>
      <c r="N36" s="203">
        <v>100</v>
      </c>
      <c r="O36" s="203">
        <v>100</v>
      </c>
      <c r="P36" s="203">
        <v>100</v>
      </c>
    </row>
    <row r="37" spans="1:16" ht="15" customHeight="1" x14ac:dyDescent="0.2">
      <c r="A37" s="62" t="s">
        <v>98</v>
      </c>
      <c r="B37" s="203" t="s">
        <v>2</v>
      </c>
      <c r="C37" s="203" t="s">
        <v>2</v>
      </c>
      <c r="D37" s="203" t="s">
        <v>2</v>
      </c>
      <c r="E37" s="203">
        <v>100</v>
      </c>
      <c r="F37" s="203">
        <v>100</v>
      </c>
      <c r="G37" s="203">
        <v>100</v>
      </c>
      <c r="H37" s="203">
        <v>100</v>
      </c>
      <c r="I37" s="203" t="s">
        <v>2</v>
      </c>
      <c r="J37" s="203" t="s">
        <v>2</v>
      </c>
      <c r="K37" s="203" t="s">
        <v>2</v>
      </c>
      <c r="L37" s="203" t="s">
        <v>2</v>
      </c>
      <c r="M37" s="203" t="s">
        <v>2</v>
      </c>
      <c r="N37" s="203" t="s">
        <v>2</v>
      </c>
      <c r="O37" s="203" t="s">
        <v>2</v>
      </c>
      <c r="P37" s="203" t="s">
        <v>2</v>
      </c>
    </row>
    <row r="38" spans="1:16" ht="15" customHeight="1" x14ac:dyDescent="0.2">
      <c r="A38" s="62" t="s">
        <v>4</v>
      </c>
      <c r="B38" s="203">
        <v>91</v>
      </c>
      <c r="C38" s="203">
        <v>91</v>
      </c>
      <c r="D38" s="203">
        <v>91</v>
      </c>
      <c r="E38" s="203">
        <v>91</v>
      </c>
      <c r="F38" s="203">
        <v>91</v>
      </c>
      <c r="G38" s="203">
        <v>91</v>
      </c>
      <c r="H38" s="203">
        <v>99</v>
      </c>
      <c r="I38" s="203">
        <v>88</v>
      </c>
      <c r="J38" s="203">
        <v>71</v>
      </c>
      <c r="K38" s="203">
        <v>100</v>
      </c>
      <c r="L38" s="203">
        <v>100</v>
      </c>
      <c r="M38" s="203">
        <v>31</v>
      </c>
      <c r="N38" s="203">
        <v>100</v>
      </c>
      <c r="O38" s="203">
        <v>100</v>
      </c>
      <c r="P38" s="203" t="s">
        <v>186</v>
      </c>
    </row>
    <row r="39" spans="1:16" ht="15" customHeight="1" x14ac:dyDescent="0.2">
      <c r="A39" s="64" t="s">
        <v>93</v>
      </c>
      <c r="B39" s="203">
        <v>38</v>
      </c>
      <c r="C39" s="203">
        <v>38</v>
      </c>
      <c r="D39" s="203">
        <v>38</v>
      </c>
      <c r="E39" s="203">
        <v>38</v>
      </c>
      <c r="F39" s="203">
        <v>40</v>
      </c>
      <c r="G39" s="203">
        <v>42</v>
      </c>
      <c r="H39" s="203">
        <v>86</v>
      </c>
      <c r="I39" s="203">
        <v>76</v>
      </c>
      <c r="J39" s="203">
        <v>81</v>
      </c>
      <c r="K39" s="203">
        <v>79</v>
      </c>
      <c r="L39" s="203">
        <v>50</v>
      </c>
      <c r="M39" s="203">
        <v>98</v>
      </c>
      <c r="N39" s="203">
        <v>94</v>
      </c>
      <c r="O39" s="203">
        <v>95</v>
      </c>
      <c r="P39" s="203">
        <v>95</v>
      </c>
    </row>
    <row r="40" spans="1:16" ht="15" customHeight="1" x14ac:dyDescent="0.2">
      <c r="A40" s="63" t="s">
        <v>94</v>
      </c>
      <c r="B40" s="203">
        <v>100</v>
      </c>
      <c r="C40" s="203">
        <v>100</v>
      </c>
      <c r="D40" s="203">
        <v>100</v>
      </c>
      <c r="E40" s="203">
        <v>100</v>
      </c>
      <c r="F40" s="203">
        <v>100</v>
      </c>
      <c r="G40" s="203">
        <v>100</v>
      </c>
      <c r="H40" s="203" t="s">
        <v>2</v>
      </c>
      <c r="I40" s="203" t="s">
        <v>2</v>
      </c>
      <c r="J40" s="203" t="s">
        <v>2</v>
      </c>
      <c r="K40" s="203" t="s">
        <v>2</v>
      </c>
      <c r="L40" s="203" t="s">
        <v>2</v>
      </c>
      <c r="M40" s="203" t="s">
        <v>2</v>
      </c>
      <c r="N40" s="203" t="s">
        <v>2</v>
      </c>
      <c r="O40" s="203" t="s">
        <v>2</v>
      </c>
      <c r="P40" s="203" t="s">
        <v>2</v>
      </c>
    </row>
    <row r="41" spans="1:16" ht="15" customHeight="1" x14ac:dyDescent="0.2">
      <c r="A41" s="62" t="s">
        <v>82</v>
      </c>
      <c r="B41" s="203">
        <v>96</v>
      </c>
      <c r="C41" s="203">
        <v>96</v>
      </c>
      <c r="D41" s="203">
        <v>96</v>
      </c>
      <c r="E41" s="203">
        <v>96</v>
      </c>
      <c r="F41" s="203">
        <v>100</v>
      </c>
      <c r="G41" s="203">
        <v>100</v>
      </c>
      <c r="H41" s="203">
        <v>97</v>
      </c>
      <c r="I41" s="203">
        <v>100</v>
      </c>
      <c r="J41" s="203">
        <v>100</v>
      </c>
      <c r="K41" s="203">
        <v>100</v>
      </c>
      <c r="L41" s="203">
        <v>100</v>
      </c>
      <c r="M41" s="203">
        <v>100</v>
      </c>
      <c r="N41" s="203">
        <v>100</v>
      </c>
      <c r="O41" s="203">
        <v>100</v>
      </c>
      <c r="P41" s="203">
        <v>100</v>
      </c>
    </row>
    <row r="42" spans="1:16" x14ac:dyDescent="0.2">
      <c r="A42" s="65" t="s">
        <v>95</v>
      </c>
      <c r="B42" s="203">
        <v>56.000000000000007</v>
      </c>
      <c r="C42" s="203">
        <v>56.000000000000007</v>
      </c>
      <c r="D42" s="203">
        <v>56.000000000000007</v>
      </c>
      <c r="E42" s="203">
        <v>56.000000000000007</v>
      </c>
      <c r="F42" s="203">
        <v>70</v>
      </c>
      <c r="G42" s="203">
        <v>74</v>
      </c>
      <c r="H42" s="203" t="s">
        <v>2</v>
      </c>
      <c r="I42" s="203" t="s">
        <v>2</v>
      </c>
      <c r="J42" s="203" t="s">
        <v>2</v>
      </c>
      <c r="K42" s="203" t="s">
        <v>2</v>
      </c>
      <c r="L42" s="203" t="s">
        <v>2</v>
      </c>
      <c r="M42" s="203" t="s">
        <v>2</v>
      </c>
      <c r="N42" s="203" t="s">
        <v>2</v>
      </c>
      <c r="O42" s="203" t="s">
        <v>2</v>
      </c>
      <c r="P42" s="203" t="s">
        <v>2</v>
      </c>
    </row>
    <row r="43" spans="1:16" ht="15" customHeight="1" x14ac:dyDescent="0.2">
      <c r="A43" s="62" t="s">
        <v>83</v>
      </c>
      <c r="B43" s="203" t="s">
        <v>2</v>
      </c>
      <c r="C43" s="203" t="s">
        <v>2</v>
      </c>
      <c r="D43" s="203" t="s">
        <v>2</v>
      </c>
      <c r="E43" s="203" t="s">
        <v>2</v>
      </c>
      <c r="F43" s="203" t="s">
        <v>2</v>
      </c>
      <c r="G43" s="203" t="s">
        <v>2</v>
      </c>
      <c r="H43" s="203" t="s">
        <v>2</v>
      </c>
      <c r="I43" s="203" t="s">
        <v>115</v>
      </c>
      <c r="J43" s="203" t="s">
        <v>107</v>
      </c>
      <c r="K43" s="203" t="s">
        <v>114</v>
      </c>
      <c r="L43" s="203" t="s">
        <v>2</v>
      </c>
      <c r="M43" s="203">
        <v>100</v>
      </c>
      <c r="N43" s="203">
        <v>100</v>
      </c>
      <c r="O43" s="203">
        <v>100</v>
      </c>
      <c r="P43" s="203">
        <v>100</v>
      </c>
    </row>
    <row r="44" spans="1:16" ht="12.75" customHeight="1" x14ac:dyDescent="0.25">
      <c r="A44" s="319" t="s">
        <v>199</v>
      </c>
      <c r="B44" s="319"/>
      <c r="C44" s="319"/>
      <c r="D44" s="319"/>
      <c r="E44" s="319"/>
      <c r="F44" s="319"/>
      <c r="G44" s="319"/>
      <c r="H44" s="319"/>
      <c r="I44" s="319"/>
      <c r="J44" s="319"/>
      <c r="K44" s="319"/>
      <c r="L44" s="319"/>
      <c r="M44" s="319"/>
      <c r="N44" s="319"/>
      <c r="O44" s="319"/>
    </row>
    <row r="45" spans="1:16" ht="13.5" x14ac:dyDescent="0.25">
      <c r="A45" s="67" t="s">
        <v>5</v>
      </c>
      <c r="B45" s="68"/>
      <c r="C45" s="68"/>
      <c r="D45" s="68"/>
      <c r="E45" s="68"/>
      <c r="F45" s="68"/>
      <c r="G45" s="68"/>
      <c r="H45" s="68"/>
      <c r="I45" s="68"/>
      <c r="J45" s="68"/>
      <c r="K45" s="68"/>
      <c r="L45" s="67"/>
      <c r="M45" s="67"/>
      <c r="N45" s="67"/>
      <c r="O45" s="67"/>
      <c r="P45" s="67"/>
    </row>
    <row r="46" spans="1:16" ht="13.5" x14ac:dyDescent="0.25">
      <c r="A46" s="69" t="s">
        <v>216</v>
      </c>
      <c r="B46" s="69"/>
      <c r="C46" s="69"/>
      <c r="D46" s="69"/>
      <c r="E46" s="69"/>
      <c r="F46" s="69"/>
      <c r="G46" s="69"/>
      <c r="H46" s="69"/>
      <c r="I46" s="69"/>
      <c r="J46" s="69"/>
      <c r="K46" s="69"/>
      <c r="L46" s="67"/>
      <c r="M46" s="67"/>
      <c r="N46" s="67"/>
      <c r="O46" s="67"/>
      <c r="P46" s="67"/>
    </row>
    <row r="47" spans="1:16" ht="13.5" x14ac:dyDescent="0.25">
      <c r="A47" s="69" t="s">
        <v>203</v>
      </c>
      <c r="B47" s="69"/>
      <c r="C47" s="69"/>
      <c r="D47" s="69"/>
      <c r="E47" s="69"/>
      <c r="F47" s="69"/>
      <c r="G47" s="69"/>
      <c r="H47" s="69"/>
      <c r="I47" s="69"/>
      <c r="J47" s="69"/>
      <c r="K47" s="69"/>
      <c r="L47" s="67"/>
      <c r="M47" s="67"/>
      <c r="N47" s="67"/>
      <c r="O47" s="67"/>
      <c r="P47" s="67"/>
    </row>
  </sheetData>
  <mergeCells count="3">
    <mergeCell ref="A44:O44"/>
    <mergeCell ref="B24:O24"/>
    <mergeCell ref="B4:O4"/>
  </mergeCells>
  <pageMargins left="0.78740157499999996" right="0.78740157499999996" top="0.984251969" bottom="0.984251969" header="0.4921259845" footer="0.4921259845"/>
  <pageSetup paperSize="8" scale="9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
  <sheetViews>
    <sheetView showGridLines="0" workbookViewId="0">
      <selection sqref="A1:E2"/>
    </sheetView>
  </sheetViews>
  <sheetFormatPr baseColWidth="10" defaultRowHeight="15" x14ac:dyDescent="0.25"/>
  <cols>
    <col min="1" max="1" width="38" customWidth="1"/>
    <col min="2" max="2" width="17.7109375" customWidth="1"/>
    <col min="3" max="3" width="13.140625" customWidth="1"/>
    <col min="4" max="4" width="13.42578125" customWidth="1"/>
    <col min="5" max="5" width="16.5703125" customWidth="1"/>
  </cols>
  <sheetData>
    <row r="1" spans="1:6" ht="14.45" customHeight="1" x14ac:dyDescent="0.25">
      <c r="A1" s="306" t="s">
        <v>161</v>
      </c>
      <c r="B1" s="306"/>
      <c r="C1" s="306"/>
      <c r="D1" s="306"/>
      <c r="E1" s="306"/>
      <c r="F1" s="2"/>
    </row>
    <row r="2" spans="1:6" ht="12.75" customHeight="1" x14ac:dyDescent="0.25">
      <c r="A2" s="306"/>
      <c r="B2" s="306"/>
      <c r="C2" s="306"/>
      <c r="D2" s="306"/>
      <c r="E2" s="306"/>
      <c r="F2" s="2"/>
    </row>
    <row r="3" spans="1:6" x14ac:dyDescent="0.25">
      <c r="A3" s="45"/>
      <c r="B3" s="3"/>
      <c r="C3" s="3"/>
      <c r="D3" s="3"/>
      <c r="E3" s="3"/>
      <c r="F3" s="2"/>
    </row>
    <row r="4" spans="1:6" ht="39.6" customHeight="1" x14ac:dyDescent="0.25">
      <c r="A4" s="70"/>
      <c r="B4" s="55" t="s">
        <v>84</v>
      </c>
      <c r="C4" s="55" t="s">
        <v>124</v>
      </c>
      <c r="D4" s="55" t="s">
        <v>118</v>
      </c>
      <c r="E4" s="55" t="s">
        <v>85</v>
      </c>
      <c r="F4" s="2"/>
    </row>
    <row r="5" spans="1:6" x14ac:dyDescent="0.25">
      <c r="A5" s="71" t="s">
        <v>11</v>
      </c>
      <c r="B5" s="157">
        <v>105</v>
      </c>
      <c r="C5" s="237">
        <v>0.21489091727722975</v>
      </c>
      <c r="D5" s="150">
        <v>59.047619047619051</v>
      </c>
      <c r="E5" s="150">
        <v>137.29032258064515</v>
      </c>
      <c r="F5" s="2"/>
    </row>
    <row r="6" spans="1:6" x14ac:dyDescent="0.25">
      <c r="A6" s="72" t="s">
        <v>12</v>
      </c>
      <c r="B6" s="158">
        <v>19</v>
      </c>
      <c r="C6" s="238">
        <v>0.29307419404596641</v>
      </c>
      <c r="D6" s="153">
        <v>89.473684210526315</v>
      </c>
      <c r="E6" s="153">
        <v>178.1764705882353</v>
      </c>
      <c r="F6" s="2"/>
    </row>
    <row r="7" spans="1:6" x14ac:dyDescent="0.25">
      <c r="A7" s="72" t="s">
        <v>13</v>
      </c>
      <c r="B7" s="158">
        <v>1648</v>
      </c>
      <c r="C7" s="238">
        <v>0.37629866423107661</v>
      </c>
      <c r="D7" s="153">
        <v>61.286407766990294</v>
      </c>
      <c r="E7" s="153">
        <v>145.86237623762375</v>
      </c>
      <c r="F7" s="2"/>
    </row>
    <row r="8" spans="1:6" x14ac:dyDescent="0.25">
      <c r="A8" s="72" t="s">
        <v>14</v>
      </c>
      <c r="B8" s="158">
        <v>210</v>
      </c>
      <c r="C8" s="238">
        <v>0.47669852223458109</v>
      </c>
      <c r="D8" s="153">
        <v>64.761904761904759</v>
      </c>
      <c r="E8" s="153">
        <v>179.27205882352942</v>
      </c>
      <c r="F8" s="2"/>
    </row>
    <row r="9" spans="1:6" x14ac:dyDescent="0.25">
      <c r="A9" s="72" t="s">
        <v>15</v>
      </c>
      <c r="B9" s="158">
        <v>154</v>
      </c>
      <c r="C9" s="238">
        <v>0.42822979812023809</v>
      </c>
      <c r="D9" s="153">
        <v>72.077922077922068</v>
      </c>
      <c r="E9" s="153">
        <v>193.58558558558559</v>
      </c>
      <c r="F9" s="2"/>
    </row>
    <row r="10" spans="1:6" x14ac:dyDescent="0.25">
      <c r="A10" s="72" t="s">
        <v>20</v>
      </c>
      <c r="B10" s="158">
        <v>23</v>
      </c>
      <c r="C10" s="238">
        <v>0.2325816563858833</v>
      </c>
      <c r="D10" s="153">
        <v>47.826086956521742</v>
      </c>
      <c r="E10" s="153">
        <v>139</v>
      </c>
      <c r="F10" s="2"/>
    </row>
    <row r="11" spans="1:6" x14ac:dyDescent="0.25">
      <c r="A11" s="72" t="s">
        <v>16</v>
      </c>
      <c r="B11" s="158">
        <v>21</v>
      </c>
      <c r="C11" s="238">
        <v>0.47543581616481778</v>
      </c>
      <c r="D11" s="153">
        <v>38.095238095238095</v>
      </c>
      <c r="E11" s="153">
        <v>200.875</v>
      </c>
      <c r="F11" s="2"/>
    </row>
    <row r="12" spans="1:6" x14ac:dyDescent="0.25">
      <c r="A12" s="72" t="s">
        <v>17</v>
      </c>
      <c r="B12" s="158">
        <v>101</v>
      </c>
      <c r="C12" s="238">
        <v>1.0859047414256533</v>
      </c>
      <c r="D12" s="153">
        <v>75.247524752475243</v>
      </c>
      <c r="E12" s="153">
        <v>166.73684210526315</v>
      </c>
      <c r="F12" s="2"/>
    </row>
    <row r="13" spans="1:6" x14ac:dyDescent="0.25">
      <c r="A13" s="72" t="s">
        <v>18</v>
      </c>
      <c r="B13" s="158">
        <v>62</v>
      </c>
      <c r="C13" s="238">
        <v>0.27877697841726617</v>
      </c>
      <c r="D13" s="153">
        <v>69.354838709677423</v>
      </c>
      <c r="E13" s="153">
        <v>161.23255813953489</v>
      </c>
      <c r="F13" s="2"/>
    </row>
    <row r="14" spans="1:6" x14ac:dyDescent="0.25">
      <c r="A14" s="72" t="s">
        <v>19</v>
      </c>
      <c r="B14" s="158">
        <v>100</v>
      </c>
      <c r="C14" s="238">
        <v>0.18913244945435287</v>
      </c>
      <c r="D14" s="153">
        <v>67</v>
      </c>
      <c r="E14" s="153">
        <v>180.85074626865671</v>
      </c>
      <c r="F14" s="2"/>
    </row>
    <row r="15" spans="1:6" x14ac:dyDescent="0.25">
      <c r="A15" s="73" t="s">
        <v>21</v>
      </c>
      <c r="B15" s="159">
        <v>2443</v>
      </c>
      <c r="C15" s="160">
        <v>0.36352543785247682</v>
      </c>
      <c r="D15" s="160">
        <v>63.078182562423244</v>
      </c>
      <c r="E15" s="156">
        <v>155.47631408176508</v>
      </c>
      <c r="F15" s="2"/>
    </row>
    <row r="16" spans="1:6" ht="16.5" customHeight="1" x14ac:dyDescent="0.25">
      <c r="A16" s="316" t="s">
        <v>146</v>
      </c>
      <c r="B16" s="316"/>
      <c r="C16" s="316"/>
      <c r="D16" s="316"/>
      <c r="E16" s="316"/>
      <c r="F16" s="74"/>
    </row>
    <row r="17" spans="1:6" ht="14.25" customHeight="1" x14ac:dyDescent="0.25">
      <c r="A17" s="308" t="s">
        <v>155</v>
      </c>
      <c r="B17" s="308"/>
      <c r="C17" s="308"/>
      <c r="D17" s="308"/>
      <c r="E17" s="308"/>
      <c r="F17" s="308"/>
    </row>
    <row r="18" spans="1:6" x14ac:dyDescent="0.25">
      <c r="A18" s="322" t="s">
        <v>86</v>
      </c>
      <c r="B18" s="322"/>
      <c r="C18" s="322"/>
      <c r="D18" s="322"/>
      <c r="E18" s="322"/>
      <c r="F18" s="75"/>
    </row>
    <row r="19" spans="1:6" ht="13.5" customHeight="1" x14ac:dyDescent="0.25">
      <c r="A19" s="267" t="s">
        <v>122</v>
      </c>
      <c r="B19" s="267"/>
      <c r="C19" s="267"/>
      <c r="D19" s="267"/>
      <c r="E19" s="267"/>
      <c r="F19" s="75"/>
    </row>
    <row r="20" spans="1:6" ht="33" customHeight="1" x14ac:dyDescent="0.25">
      <c r="A20" s="267" t="s">
        <v>162</v>
      </c>
      <c r="B20" s="267"/>
      <c r="C20" s="267"/>
      <c r="D20" s="267"/>
      <c r="E20" s="267"/>
      <c r="F20" s="76"/>
    </row>
    <row r="24" spans="1:6" x14ac:dyDescent="0.25">
      <c r="A24" s="307"/>
      <c r="B24" s="307"/>
      <c r="C24" s="307"/>
      <c r="D24" s="307"/>
      <c r="E24" s="307"/>
      <c r="F24" s="307"/>
    </row>
    <row r="25" spans="1:6" x14ac:dyDescent="0.25">
      <c r="A25" s="308"/>
      <c r="B25" s="308"/>
      <c r="C25" s="308"/>
      <c r="D25" s="308"/>
      <c r="E25" s="308"/>
      <c r="F25" s="308"/>
    </row>
    <row r="26" spans="1:6" ht="27.75" customHeight="1" x14ac:dyDescent="0.25">
      <c r="A26" s="267"/>
      <c r="B26" s="267"/>
      <c r="C26" s="267"/>
      <c r="D26" s="267"/>
      <c r="E26" s="267"/>
      <c r="F26" s="267"/>
    </row>
    <row r="27" spans="1:6" x14ac:dyDescent="0.25">
      <c r="A27" s="305"/>
      <c r="B27" s="305"/>
      <c r="C27" s="305"/>
      <c r="D27" s="305"/>
      <c r="E27" s="305"/>
      <c r="F27" s="305"/>
    </row>
    <row r="28" spans="1:6" x14ac:dyDescent="0.25">
      <c r="A28" s="305"/>
      <c r="B28" s="305"/>
      <c r="C28" s="305"/>
      <c r="D28" s="305"/>
      <c r="E28" s="305"/>
      <c r="F28" s="305"/>
    </row>
  </sheetData>
  <mergeCells count="11">
    <mergeCell ref="A24:F24"/>
    <mergeCell ref="A25:F25"/>
    <mergeCell ref="A26:F26"/>
    <mergeCell ref="A27:F27"/>
    <mergeCell ref="A28:F28"/>
    <mergeCell ref="A20:E20"/>
    <mergeCell ref="A1:E2"/>
    <mergeCell ref="A16:E16"/>
    <mergeCell ref="A17:F17"/>
    <mergeCell ref="A18:E18"/>
    <mergeCell ref="A19:E1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
  <sheetViews>
    <sheetView showGridLines="0" workbookViewId="0">
      <selection sqref="A1:E1"/>
    </sheetView>
  </sheetViews>
  <sheetFormatPr baseColWidth="10" defaultRowHeight="15" x14ac:dyDescent="0.25"/>
  <cols>
    <col min="1" max="1" width="49.7109375" customWidth="1"/>
    <col min="2" max="2" width="18.42578125" customWidth="1"/>
    <col min="3" max="3" width="12.85546875" customWidth="1"/>
    <col min="4" max="4" width="13.85546875" customWidth="1"/>
    <col min="5" max="5" width="12.5703125" customWidth="1"/>
  </cols>
  <sheetData>
    <row r="1" spans="1:6" ht="28.5" customHeight="1" x14ac:dyDescent="0.25">
      <c r="A1" s="323" t="s">
        <v>163</v>
      </c>
      <c r="B1" s="323"/>
      <c r="C1" s="323"/>
      <c r="D1" s="323"/>
      <c r="E1" s="323"/>
      <c r="F1" s="51"/>
    </row>
    <row r="2" spans="1:6" x14ac:dyDescent="0.25">
      <c r="A2" s="52"/>
      <c r="B2" s="31"/>
      <c r="C2" s="31"/>
      <c r="D2" s="31"/>
      <c r="E2" s="31"/>
      <c r="F2" s="51"/>
    </row>
    <row r="3" spans="1:6" ht="40.5" x14ac:dyDescent="0.25">
      <c r="A3" s="54"/>
      <c r="B3" s="55" t="s">
        <v>84</v>
      </c>
      <c r="C3" s="55" t="s">
        <v>124</v>
      </c>
      <c r="D3" s="55" t="s">
        <v>118</v>
      </c>
      <c r="E3" s="55" t="s">
        <v>85</v>
      </c>
      <c r="F3" s="51"/>
    </row>
    <row r="4" spans="1:6" ht="15" customHeight="1" x14ac:dyDescent="0.25">
      <c r="A4" s="77" t="s">
        <v>25</v>
      </c>
      <c r="B4" s="158">
        <v>902</v>
      </c>
      <c r="C4" s="238">
        <v>0.88967796025053014</v>
      </c>
      <c r="D4" s="153">
        <v>68.736141906873613</v>
      </c>
      <c r="E4" s="153">
        <v>137.10967741935485</v>
      </c>
      <c r="F4" s="239"/>
    </row>
    <row r="5" spans="1:6" ht="15" customHeight="1" x14ac:dyDescent="0.25">
      <c r="A5" s="77" t="s">
        <v>26</v>
      </c>
      <c r="B5" s="158">
        <v>228</v>
      </c>
      <c r="C5" s="238">
        <v>0.44036697247706424</v>
      </c>
      <c r="D5" s="153">
        <v>56.578947368421048</v>
      </c>
      <c r="E5" s="153">
        <v>138</v>
      </c>
      <c r="F5" s="239"/>
    </row>
    <row r="6" spans="1:6" ht="15" customHeight="1" x14ac:dyDescent="0.25">
      <c r="A6" s="77" t="s">
        <v>27</v>
      </c>
      <c r="B6" s="158">
        <v>69</v>
      </c>
      <c r="C6" s="238">
        <v>0.57774428535543831</v>
      </c>
      <c r="D6" s="153">
        <v>79.710144927536234</v>
      </c>
      <c r="E6" s="153">
        <v>108.61818181818182</v>
      </c>
      <c r="F6" s="239"/>
    </row>
    <row r="7" spans="1:6" ht="15" customHeight="1" x14ac:dyDescent="0.25">
      <c r="A7" s="77" t="s">
        <v>28</v>
      </c>
      <c r="B7" s="158">
        <v>194</v>
      </c>
      <c r="C7" s="238">
        <v>0.87632125756617574</v>
      </c>
      <c r="D7" s="153">
        <v>78.350515463917532</v>
      </c>
      <c r="E7" s="153">
        <v>155.34210526315789</v>
      </c>
      <c r="F7" s="239"/>
    </row>
    <row r="8" spans="1:6" ht="15" customHeight="1" x14ac:dyDescent="0.25">
      <c r="A8" s="77" t="s">
        <v>22</v>
      </c>
      <c r="B8" s="158">
        <v>25</v>
      </c>
      <c r="C8" s="238">
        <v>0.34218450588557353</v>
      </c>
      <c r="D8" s="153">
        <v>84</v>
      </c>
      <c r="E8" s="153">
        <v>150.47619047619048</v>
      </c>
      <c r="F8" s="239"/>
    </row>
    <row r="9" spans="1:6" ht="15" customHeight="1" x14ac:dyDescent="0.25">
      <c r="A9" s="77" t="s">
        <v>87</v>
      </c>
      <c r="B9" s="158">
        <v>17</v>
      </c>
      <c r="C9" s="238">
        <v>1.3312451057165231</v>
      </c>
      <c r="D9" s="153">
        <v>64.705882352941174</v>
      </c>
      <c r="E9" s="153">
        <v>178.09090909090909</v>
      </c>
      <c r="F9" s="239"/>
    </row>
    <row r="10" spans="1:6" ht="15" customHeight="1" x14ac:dyDescent="0.25">
      <c r="A10" s="77" t="s">
        <v>88</v>
      </c>
      <c r="B10" s="158">
        <v>287</v>
      </c>
      <c r="C10" s="238">
        <v>1.0816311147961106</v>
      </c>
      <c r="D10" s="153">
        <v>73.867595818815332</v>
      </c>
      <c r="E10" s="153">
        <v>159.28773584905662</v>
      </c>
      <c r="F10" s="239"/>
    </row>
    <row r="11" spans="1:6" ht="15" customHeight="1" x14ac:dyDescent="0.25">
      <c r="A11" s="77" t="s">
        <v>123</v>
      </c>
      <c r="B11" s="158">
        <v>12</v>
      </c>
      <c r="C11" s="238">
        <v>0.18094089264173704</v>
      </c>
      <c r="D11" s="153">
        <v>58.333333333333336</v>
      </c>
      <c r="E11" s="153">
        <v>158.71428571428572</v>
      </c>
      <c r="F11" s="239"/>
    </row>
    <row r="12" spans="1:6" ht="15" customHeight="1" x14ac:dyDescent="0.25">
      <c r="A12" s="73" t="s">
        <v>21</v>
      </c>
      <c r="B12" s="161">
        <v>1734</v>
      </c>
      <c r="C12" s="160">
        <v>0.75723830734966591</v>
      </c>
      <c r="D12" s="160">
        <v>69.607843137254903</v>
      </c>
      <c r="E12" s="156">
        <v>142.82932891466444</v>
      </c>
      <c r="F12" s="239"/>
    </row>
    <row r="13" spans="1:6" x14ac:dyDescent="0.25">
      <c r="A13" s="316" t="s">
        <v>146</v>
      </c>
      <c r="B13" s="316"/>
      <c r="C13" s="316"/>
      <c r="D13" s="316"/>
      <c r="E13" s="316"/>
      <c r="F13" s="75"/>
    </row>
    <row r="14" spans="1:6" ht="15" customHeight="1" x14ac:dyDescent="0.25">
      <c r="A14" s="317" t="s">
        <v>157</v>
      </c>
      <c r="B14" s="317"/>
      <c r="C14" s="317"/>
      <c r="D14" s="317"/>
      <c r="E14" s="317"/>
      <c r="F14" s="317"/>
    </row>
    <row r="15" spans="1:6" ht="16.5" customHeight="1" x14ac:dyDescent="0.25">
      <c r="A15" s="318" t="s">
        <v>86</v>
      </c>
      <c r="B15" s="318"/>
      <c r="C15" s="318"/>
      <c r="D15" s="318"/>
      <c r="E15" s="318"/>
      <c r="F15" s="318"/>
    </row>
    <row r="16" spans="1:6" ht="21" customHeight="1" x14ac:dyDescent="0.25">
      <c r="A16" s="267" t="s">
        <v>122</v>
      </c>
      <c r="B16" s="267"/>
      <c r="C16" s="267"/>
      <c r="D16" s="267"/>
      <c r="E16" s="267"/>
      <c r="F16" s="75"/>
    </row>
    <row r="17" spans="1:5" ht="29.25" customHeight="1" x14ac:dyDescent="0.25">
      <c r="A17" s="267" t="s">
        <v>164</v>
      </c>
      <c r="B17" s="267"/>
      <c r="C17" s="267"/>
      <c r="D17" s="267"/>
      <c r="E17" s="267"/>
    </row>
  </sheetData>
  <mergeCells count="6">
    <mergeCell ref="A17:E17"/>
    <mergeCell ref="A1:E1"/>
    <mergeCell ref="A13:E13"/>
    <mergeCell ref="A16:E16"/>
    <mergeCell ref="A14:F14"/>
    <mergeCell ref="A15:F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E14"/>
  <sheetViews>
    <sheetView showGridLines="0" workbookViewId="0">
      <selection sqref="A1:E1"/>
    </sheetView>
  </sheetViews>
  <sheetFormatPr baseColWidth="10" defaultColWidth="11.42578125" defaultRowHeight="12.75" x14ac:dyDescent="0.2"/>
  <cols>
    <col min="1" max="1" width="32.85546875" style="5" customWidth="1"/>
    <col min="2" max="5" width="18.140625" style="5" customWidth="1"/>
    <col min="6" max="16384" width="11.42578125" style="5"/>
  </cols>
  <sheetData>
    <row r="1" spans="1:5" ht="27" customHeight="1" x14ac:dyDescent="0.2">
      <c r="A1" s="262" t="s">
        <v>100</v>
      </c>
      <c r="B1" s="262"/>
      <c r="C1" s="262"/>
      <c r="D1" s="262"/>
      <c r="E1" s="262"/>
    </row>
    <row r="2" spans="1:5" x14ac:dyDescent="0.2">
      <c r="A2" s="4" t="s">
        <v>29</v>
      </c>
      <c r="B2" s="4"/>
      <c r="C2" s="4"/>
      <c r="D2" s="4"/>
      <c r="E2" s="4"/>
    </row>
    <row r="3" spans="1:5" x14ac:dyDescent="0.2">
      <c r="A3" s="256"/>
      <c r="B3" s="258" t="s">
        <v>30</v>
      </c>
      <c r="C3" s="259"/>
      <c r="D3" s="259"/>
      <c r="E3" s="260"/>
    </row>
    <row r="4" spans="1:5" ht="25.5" x14ac:dyDescent="0.2">
      <c r="A4" s="257"/>
      <c r="B4" s="122" t="s">
        <v>31</v>
      </c>
      <c r="C4" s="123" t="s">
        <v>32</v>
      </c>
      <c r="D4" s="124" t="s">
        <v>33</v>
      </c>
      <c r="E4" s="125" t="s">
        <v>34</v>
      </c>
    </row>
    <row r="5" spans="1:5" x14ac:dyDescent="0.2">
      <c r="A5" s="126" t="s">
        <v>137</v>
      </c>
      <c r="B5" s="189">
        <v>7.4</v>
      </c>
      <c r="C5" s="163">
        <v>5.7</v>
      </c>
      <c r="D5" s="164">
        <v>1.1299999999999999</v>
      </c>
      <c r="E5" s="165">
        <v>0.53</v>
      </c>
    </row>
    <row r="6" spans="1:5" x14ac:dyDescent="0.2">
      <c r="A6" s="127" t="s">
        <v>35</v>
      </c>
      <c r="B6" s="190">
        <v>11</v>
      </c>
      <c r="C6" s="163">
        <v>8.8000000000000007</v>
      </c>
      <c r="D6" s="164">
        <v>1.37</v>
      </c>
      <c r="E6" s="165">
        <v>0.82</v>
      </c>
    </row>
    <row r="7" spans="1:5" ht="13.5" thickBot="1" x14ac:dyDescent="0.25">
      <c r="A7" s="128" t="s">
        <v>72</v>
      </c>
      <c r="B7" s="190">
        <v>14.6</v>
      </c>
      <c r="C7" s="166">
        <v>11.01</v>
      </c>
      <c r="D7" s="167">
        <v>2.27</v>
      </c>
      <c r="E7" s="168">
        <v>1.19</v>
      </c>
    </row>
    <row r="8" spans="1:5" ht="13.5" thickTop="1" x14ac:dyDescent="0.2">
      <c r="A8" s="129" t="s">
        <v>36</v>
      </c>
      <c r="B8" s="191">
        <v>10.1</v>
      </c>
      <c r="C8" s="169">
        <v>7.87</v>
      </c>
      <c r="D8" s="170">
        <v>1.45</v>
      </c>
      <c r="E8" s="171">
        <v>0.77</v>
      </c>
    </row>
    <row r="9" spans="1:5" x14ac:dyDescent="0.2">
      <c r="A9" s="126" t="s">
        <v>37</v>
      </c>
      <c r="B9" s="162">
        <v>11</v>
      </c>
      <c r="C9" s="163">
        <v>8.23</v>
      </c>
      <c r="D9" s="164">
        <v>1.24</v>
      </c>
      <c r="E9" s="165">
        <v>1.21</v>
      </c>
    </row>
    <row r="10" spans="1:5" ht="13.5" x14ac:dyDescent="0.2">
      <c r="A10" s="130" t="s">
        <v>70</v>
      </c>
      <c r="B10" s="130"/>
      <c r="C10" s="130"/>
      <c r="D10" s="130"/>
      <c r="E10" s="130"/>
    </row>
    <row r="11" spans="1:5" ht="13.5" x14ac:dyDescent="0.25">
      <c r="A11" s="131" t="s">
        <v>38</v>
      </c>
      <c r="B11" s="132"/>
      <c r="C11" s="132"/>
      <c r="D11" s="132"/>
      <c r="E11" s="132"/>
    </row>
    <row r="12" spans="1:5" ht="24" customHeight="1" x14ac:dyDescent="0.25">
      <c r="A12" s="255" t="s">
        <v>176</v>
      </c>
      <c r="B12" s="255"/>
      <c r="C12" s="255"/>
      <c r="D12" s="255"/>
      <c r="E12" s="255"/>
    </row>
    <row r="13" spans="1:5" ht="27.75" customHeight="1" x14ac:dyDescent="0.2">
      <c r="A13" s="261" t="s">
        <v>147</v>
      </c>
      <c r="B13" s="261"/>
      <c r="C13" s="261"/>
      <c r="D13" s="261"/>
      <c r="E13" s="261"/>
    </row>
    <row r="14" spans="1:5" x14ac:dyDescent="0.2">
      <c r="A14" s="7"/>
      <c r="B14" s="6"/>
      <c r="C14" s="6"/>
      <c r="D14" s="6"/>
      <c r="E14" s="6"/>
    </row>
  </sheetData>
  <mergeCells count="5">
    <mergeCell ref="A12:E12"/>
    <mergeCell ref="A3:A4"/>
    <mergeCell ref="B3:E3"/>
    <mergeCell ref="A13:E13"/>
    <mergeCell ref="A1:E1"/>
  </mergeCells>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A43F1-869F-4DD4-8E06-13F716B3E99F}">
  <dimension ref="A1:F21"/>
  <sheetViews>
    <sheetView showGridLines="0" workbookViewId="0">
      <selection sqref="A1:E1"/>
    </sheetView>
  </sheetViews>
  <sheetFormatPr baseColWidth="10" defaultRowHeight="15" x14ac:dyDescent="0.25"/>
  <cols>
    <col min="1" max="1" width="39" customWidth="1"/>
    <col min="2" max="4" width="15.28515625" customWidth="1"/>
    <col min="5" max="5" width="15.85546875" customWidth="1"/>
  </cols>
  <sheetData>
    <row r="1" spans="1:6" ht="27" customHeight="1" x14ac:dyDescent="0.25">
      <c r="A1" s="262" t="s">
        <v>220</v>
      </c>
      <c r="B1" s="262"/>
      <c r="C1" s="262"/>
      <c r="D1" s="262"/>
      <c r="E1" s="262"/>
    </row>
    <row r="2" spans="1:6" x14ac:dyDescent="0.25">
      <c r="A2" s="4" t="s">
        <v>29</v>
      </c>
    </row>
    <row r="3" spans="1:6" ht="18.75" customHeight="1" x14ac:dyDescent="0.25">
      <c r="B3" s="263" t="s">
        <v>175</v>
      </c>
      <c r="C3" s="264"/>
      <c r="D3" s="264"/>
      <c r="E3" s="264"/>
      <c r="F3" s="265"/>
    </row>
    <row r="4" spans="1:6" ht="25.5" x14ac:dyDescent="0.25">
      <c r="A4" s="181"/>
      <c r="B4" s="172" t="s">
        <v>165</v>
      </c>
      <c r="C4" s="172" t="s">
        <v>166</v>
      </c>
      <c r="D4" s="172" t="s">
        <v>167</v>
      </c>
      <c r="E4" s="173" t="s">
        <v>168</v>
      </c>
      <c r="F4" s="173" t="s">
        <v>232</v>
      </c>
    </row>
    <row r="5" spans="1:6" x14ac:dyDescent="0.25">
      <c r="A5" s="174" t="s">
        <v>169</v>
      </c>
      <c r="B5" s="178"/>
      <c r="C5" s="175"/>
      <c r="D5" s="178"/>
      <c r="E5" s="178"/>
      <c r="F5" s="178"/>
    </row>
    <row r="6" spans="1:6" x14ac:dyDescent="0.25">
      <c r="A6" s="182" t="s">
        <v>178</v>
      </c>
      <c r="B6" s="184">
        <v>7.1</v>
      </c>
      <c r="C6" s="185">
        <v>9.4</v>
      </c>
      <c r="D6" s="184">
        <v>13.9</v>
      </c>
      <c r="E6" s="192">
        <v>9.5</v>
      </c>
      <c r="F6" s="192">
        <v>9</v>
      </c>
    </row>
    <row r="7" spans="1:6" x14ac:dyDescent="0.25">
      <c r="A7" s="183" t="s">
        <v>179</v>
      </c>
      <c r="B7" s="186">
        <v>7.8</v>
      </c>
      <c r="C7" s="187">
        <v>13.1</v>
      </c>
      <c r="D7" s="186">
        <v>17</v>
      </c>
      <c r="E7" s="193">
        <v>11.1</v>
      </c>
      <c r="F7" s="193">
        <v>13</v>
      </c>
    </row>
    <row r="8" spans="1:6" x14ac:dyDescent="0.25">
      <c r="A8" s="178" t="s">
        <v>230</v>
      </c>
      <c r="B8" s="188"/>
      <c r="C8" s="188"/>
      <c r="D8" s="188"/>
      <c r="E8" s="188"/>
      <c r="F8" s="188"/>
    </row>
    <row r="9" spans="1:6" x14ac:dyDescent="0.25">
      <c r="A9" s="176" t="s">
        <v>170</v>
      </c>
      <c r="B9" s="184">
        <v>10.9</v>
      </c>
      <c r="C9" s="184">
        <v>12.6</v>
      </c>
      <c r="D9" s="184">
        <v>15.3</v>
      </c>
      <c r="E9" s="192">
        <v>12.7</v>
      </c>
      <c r="F9" s="192">
        <v>16</v>
      </c>
    </row>
    <row r="10" spans="1:6" x14ac:dyDescent="0.25">
      <c r="A10" s="176" t="s">
        <v>171</v>
      </c>
      <c r="B10" s="184">
        <v>6.7</v>
      </c>
      <c r="C10" s="184">
        <v>11.3</v>
      </c>
      <c r="D10" s="184">
        <v>15.9</v>
      </c>
      <c r="E10" s="192">
        <v>10.1</v>
      </c>
      <c r="F10" s="192">
        <v>10</v>
      </c>
    </row>
    <row r="11" spans="1:6" x14ac:dyDescent="0.25">
      <c r="A11" s="177" t="s">
        <v>172</v>
      </c>
      <c r="B11" s="186">
        <v>7.1</v>
      </c>
      <c r="C11" s="186">
        <v>10</v>
      </c>
      <c r="D11" s="186">
        <v>11.9</v>
      </c>
      <c r="E11" s="193">
        <v>9.1</v>
      </c>
      <c r="F11" s="193">
        <v>9</v>
      </c>
    </row>
    <row r="12" spans="1:6" x14ac:dyDescent="0.25">
      <c r="A12" s="179" t="s">
        <v>173</v>
      </c>
      <c r="B12" s="184"/>
      <c r="C12" s="184"/>
      <c r="D12" s="184"/>
      <c r="E12" s="192"/>
      <c r="F12" s="192"/>
    </row>
    <row r="13" spans="1:6" x14ac:dyDescent="0.25">
      <c r="A13" s="176" t="s">
        <v>177</v>
      </c>
      <c r="B13" s="184">
        <v>3.1</v>
      </c>
      <c r="C13" s="184">
        <v>8.9</v>
      </c>
      <c r="D13" s="184">
        <v>9.8000000000000007</v>
      </c>
      <c r="E13" s="192">
        <v>5.0999999999999996</v>
      </c>
      <c r="F13" s="192">
        <v>3</v>
      </c>
    </row>
    <row r="14" spans="1:6" x14ac:dyDescent="0.25">
      <c r="A14" s="176" t="s">
        <v>180</v>
      </c>
      <c r="B14" s="184">
        <v>8.6</v>
      </c>
      <c r="C14" s="184">
        <v>8.3000000000000007</v>
      </c>
      <c r="D14" s="184">
        <v>12.2</v>
      </c>
      <c r="E14" s="192">
        <v>9.4</v>
      </c>
      <c r="F14" s="192">
        <v>8</v>
      </c>
    </row>
    <row r="15" spans="1:6" x14ac:dyDescent="0.25">
      <c r="A15" s="176" t="s">
        <v>181</v>
      </c>
      <c r="B15" s="184">
        <v>9.4</v>
      </c>
      <c r="C15" s="184">
        <v>10.6</v>
      </c>
      <c r="D15" s="184">
        <v>18.899999999999999</v>
      </c>
      <c r="E15" s="192">
        <v>12</v>
      </c>
      <c r="F15" s="192">
        <v>11</v>
      </c>
    </row>
    <row r="16" spans="1:6" x14ac:dyDescent="0.25">
      <c r="A16" s="177" t="s">
        <v>182</v>
      </c>
      <c r="B16" s="186">
        <v>18.899999999999999</v>
      </c>
      <c r="C16" s="186">
        <v>17.5</v>
      </c>
      <c r="D16" s="186">
        <v>18.100000000000001</v>
      </c>
      <c r="E16" s="193">
        <v>17.8</v>
      </c>
      <c r="F16" s="193">
        <v>19</v>
      </c>
    </row>
    <row r="17" spans="1:6" x14ac:dyDescent="0.25">
      <c r="A17" s="180" t="s">
        <v>174</v>
      </c>
      <c r="B17" s="189">
        <v>7.4</v>
      </c>
      <c r="C17" s="190">
        <v>11</v>
      </c>
      <c r="D17" s="190">
        <v>14.6</v>
      </c>
      <c r="E17" s="191">
        <v>10.1</v>
      </c>
      <c r="F17" s="191">
        <v>11</v>
      </c>
    </row>
    <row r="18" spans="1:6" x14ac:dyDescent="0.25">
      <c r="A18" s="130" t="s">
        <v>70</v>
      </c>
      <c r="B18" s="130"/>
      <c r="C18" s="130"/>
      <c r="D18" s="130"/>
      <c r="E18" s="130"/>
    </row>
    <row r="19" spans="1:6" x14ac:dyDescent="0.25">
      <c r="A19" s="131" t="s">
        <v>38</v>
      </c>
      <c r="B19" s="132"/>
      <c r="C19" s="132"/>
      <c r="D19" s="132"/>
      <c r="E19" s="132"/>
    </row>
    <row r="20" spans="1:6" ht="29.25" customHeight="1" x14ac:dyDescent="0.25">
      <c r="A20" s="255" t="s">
        <v>176</v>
      </c>
      <c r="B20" s="255"/>
      <c r="C20" s="255"/>
      <c r="D20" s="255"/>
      <c r="E20" s="255"/>
    </row>
    <row r="21" spans="1:6" x14ac:dyDescent="0.25">
      <c r="A21" s="261" t="s">
        <v>198</v>
      </c>
      <c r="B21" s="261"/>
      <c r="C21" s="261"/>
      <c r="D21" s="261"/>
      <c r="E21" s="261"/>
    </row>
  </sheetData>
  <mergeCells count="4">
    <mergeCell ref="A21:E21"/>
    <mergeCell ref="A20:E20"/>
    <mergeCell ref="A1:E1"/>
    <mergeCell ref="B3:F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pageSetUpPr fitToPage="1"/>
  </sheetPr>
  <dimension ref="A1:M32"/>
  <sheetViews>
    <sheetView showGridLines="0" zoomScaleNormal="100" workbookViewId="0"/>
  </sheetViews>
  <sheetFormatPr baseColWidth="10" defaultRowHeight="15" x14ac:dyDescent="0.25"/>
  <cols>
    <col min="1" max="1" width="37.7109375" customWidth="1"/>
    <col min="2" max="2" width="9.5703125" customWidth="1"/>
    <col min="3" max="3" width="14.28515625" customWidth="1"/>
    <col min="6" max="9" width="8.5703125" customWidth="1"/>
    <col min="10" max="11" width="8.5703125" style="19" customWidth="1"/>
    <col min="12" max="13" width="8.5703125" customWidth="1"/>
  </cols>
  <sheetData>
    <row r="1" spans="1:13" x14ac:dyDescent="0.25">
      <c r="A1" s="1" t="s">
        <v>221</v>
      </c>
      <c r="B1" s="1"/>
    </row>
    <row r="2" spans="1:13" ht="15.75" customHeight="1" x14ac:dyDescent="0.25">
      <c r="A2" s="1"/>
      <c r="B2" s="1"/>
    </row>
    <row r="3" spans="1:13" ht="33" customHeight="1" x14ac:dyDescent="0.25">
      <c r="A3" s="271"/>
      <c r="B3" s="273" t="s">
        <v>59</v>
      </c>
      <c r="C3" s="273" t="s">
        <v>65</v>
      </c>
      <c r="D3" s="276" t="s">
        <v>58</v>
      </c>
      <c r="E3" s="277"/>
      <c r="F3" s="280" t="s">
        <v>60</v>
      </c>
      <c r="G3" s="281"/>
      <c r="H3" s="281"/>
      <c r="I3" s="281"/>
      <c r="J3" s="281"/>
      <c r="K3" s="281"/>
      <c r="L3" s="281"/>
      <c r="M3" s="281"/>
    </row>
    <row r="4" spans="1:13" ht="37.5" customHeight="1" x14ac:dyDescent="0.25">
      <c r="A4" s="271"/>
      <c r="B4" s="274"/>
      <c r="C4" s="274"/>
      <c r="D4" s="278"/>
      <c r="E4" s="279"/>
      <c r="F4" s="282" t="s">
        <v>62</v>
      </c>
      <c r="G4" s="283"/>
      <c r="H4" s="282" t="s">
        <v>63</v>
      </c>
      <c r="I4" s="284"/>
      <c r="J4" s="285" t="s">
        <v>66</v>
      </c>
      <c r="K4" s="286"/>
      <c r="L4" s="287" t="s">
        <v>64</v>
      </c>
      <c r="M4" s="284"/>
    </row>
    <row r="5" spans="1:13" x14ac:dyDescent="0.25">
      <c r="A5" s="272"/>
      <c r="B5" s="275"/>
      <c r="C5" s="275"/>
      <c r="D5" s="228" t="s">
        <v>0</v>
      </c>
      <c r="E5" s="228" t="s">
        <v>1</v>
      </c>
      <c r="F5" s="228" t="s">
        <v>0</v>
      </c>
      <c r="G5" s="228" t="s">
        <v>1</v>
      </c>
      <c r="H5" s="228" t="s">
        <v>0</v>
      </c>
      <c r="I5" s="228" t="s">
        <v>1</v>
      </c>
      <c r="J5" s="228" t="s">
        <v>0</v>
      </c>
      <c r="K5" s="228" t="s">
        <v>1</v>
      </c>
      <c r="L5" s="228" t="s">
        <v>0</v>
      </c>
      <c r="M5" s="228" t="s">
        <v>1</v>
      </c>
    </row>
    <row r="6" spans="1:13" s="26" customFormat="1" x14ac:dyDescent="0.25">
      <c r="A6" s="94" t="s">
        <v>184</v>
      </c>
      <c r="B6" s="210" t="s">
        <v>205</v>
      </c>
      <c r="C6" s="194">
        <f>SUM(F6:G6,H6:I6,L6:M6)</f>
        <v>36</v>
      </c>
      <c r="D6" s="231">
        <f>SUM(F6,H6,L6)/C6*100</f>
        <v>38.888888888888893</v>
      </c>
      <c r="E6" s="231">
        <f>SUM(G6,I6,M6)/C6*100</f>
        <v>61.111111111111114</v>
      </c>
      <c r="F6" s="232">
        <v>4</v>
      </c>
      <c r="G6" s="232">
        <v>9</v>
      </c>
      <c r="H6" s="232">
        <v>10</v>
      </c>
      <c r="I6" s="232">
        <v>13</v>
      </c>
      <c r="J6" s="232">
        <v>9</v>
      </c>
      <c r="K6" s="232">
        <v>10</v>
      </c>
      <c r="L6" s="231">
        <v>0</v>
      </c>
      <c r="M6" s="231">
        <v>0</v>
      </c>
    </row>
    <row r="7" spans="1:13" s="26" customFormat="1" x14ac:dyDescent="0.25">
      <c r="A7" s="94" t="s">
        <v>56</v>
      </c>
      <c r="B7" s="210">
        <v>45</v>
      </c>
      <c r="C7" s="194">
        <f t="shared" ref="C7:C22" si="0">SUM(F7:G7,H7:I7,L7:M7)</f>
        <v>221</v>
      </c>
      <c r="D7" s="231">
        <f>SUM(F7,H7,L7)/C7*100</f>
        <v>38.461538461538467</v>
      </c>
      <c r="E7" s="231">
        <f>SUM(G7,I7,M7)/C7*100</f>
        <v>61.53846153846154</v>
      </c>
      <c r="F7" s="232">
        <v>40</v>
      </c>
      <c r="G7" s="232">
        <v>59</v>
      </c>
      <c r="H7" s="232">
        <v>45</v>
      </c>
      <c r="I7" s="232">
        <v>77</v>
      </c>
      <c r="J7" s="232">
        <v>41</v>
      </c>
      <c r="K7" s="232">
        <v>68</v>
      </c>
      <c r="L7" s="231">
        <v>0</v>
      </c>
      <c r="M7" s="231">
        <v>0</v>
      </c>
    </row>
    <row r="8" spans="1:13" s="26" customFormat="1" x14ac:dyDescent="0.25">
      <c r="A8" s="94" t="s">
        <v>127</v>
      </c>
      <c r="B8" s="210">
        <v>100</v>
      </c>
      <c r="C8" s="194">
        <f t="shared" si="0"/>
        <v>959</v>
      </c>
      <c r="D8" s="231">
        <f t="shared" ref="D8:D15" si="1">SUM(F8,H8,L8)/C8*100</f>
        <v>55.370177267987486</v>
      </c>
      <c r="E8" s="231">
        <f t="shared" ref="E8:E15" si="2">SUM(G8,I8,M8)/C8*100</f>
        <v>44.629822732012514</v>
      </c>
      <c r="F8" s="232">
        <v>138</v>
      </c>
      <c r="G8" s="232">
        <v>115</v>
      </c>
      <c r="H8" s="232">
        <v>393</v>
      </c>
      <c r="I8" s="232">
        <v>312</v>
      </c>
      <c r="J8" s="232">
        <v>362</v>
      </c>
      <c r="K8" s="232">
        <v>268</v>
      </c>
      <c r="L8" s="232">
        <v>0</v>
      </c>
      <c r="M8" s="232">
        <v>1</v>
      </c>
    </row>
    <row r="9" spans="1:13" s="26" customFormat="1" x14ac:dyDescent="0.25">
      <c r="A9" s="95" t="s">
        <v>128</v>
      </c>
      <c r="B9" s="210">
        <v>100</v>
      </c>
      <c r="C9" s="194">
        <f t="shared" si="0"/>
        <v>21</v>
      </c>
      <c r="D9" s="231">
        <f t="shared" si="1"/>
        <v>28.571428571428569</v>
      </c>
      <c r="E9" s="231">
        <f t="shared" si="2"/>
        <v>71.428571428571431</v>
      </c>
      <c r="F9" s="232">
        <v>2</v>
      </c>
      <c r="G9" s="232">
        <v>11</v>
      </c>
      <c r="H9" s="232">
        <v>4</v>
      </c>
      <c r="I9" s="232">
        <v>4</v>
      </c>
      <c r="J9" s="232">
        <v>4</v>
      </c>
      <c r="K9" s="232">
        <v>2</v>
      </c>
      <c r="L9" s="232">
        <v>0</v>
      </c>
      <c r="M9" s="232">
        <v>0</v>
      </c>
    </row>
    <row r="10" spans="1:13" s="26" customFormat="1" x14ac:dyDescent="0.25">
      <c r="A10" s="94" t="s">
        <v>129</v>
      </c>
      <c r="B10" s="210">
        <v>61</v>
      </c>
      <c r="C10" s="194">
        <v>269</v>
      </c>
      <c r="D10" s="231">
        <v>44</v>
      </c>
      <c r="E10" s="231">
        <v>55</v>
      </c>
      <c r="F10" s="268" t="s">
        <v>2</v>
      </c>
      <c r="G10" s="268"/>
      <c r="H10" s="268"/>
      <c r="I10" s="268"/>
      <c r="J10" s="232">
        <v>75</v>
      </c>
      <c r="K10" s="232">
        <v>87</v>
      </c>
      <c r="L10" s="231">
        <v>0</v>
      </c>
      <c r="M10" s="231">
        <v>0</v>
      </c>
    </row>
    <row r="11" spans="1:13" s="26" customFormat="1" x14ac:dyDescent="0.25">
      <c r="A11" s="95" t="s">
        <v>130</v>
      </c>
      <c r="B11" s="210">
        <v>75</v>
      </c>
      <c r="C11" s="194">
        <f t="shared" si="0"/>
        <v>237</v>
      </c>
      <c r="D11" s="231">
        <f t="shared" si="1"/>
        <v>32.489451476793249</v>
      </c>
      <c r="E11" s="231">
        <f t="shared" si="2"/>
        <v>67.510548523206751</v>
      </c>
      <c r="F11" s="232">
        <v>27</v>
      </c>
      <c r="G11" s="232">
        <v>66</v>
      </c>
      <c r="H11" s="232">
        <v>50</v>
      </c>
      <c r="I11" s="232">
        <v>94</v>
      </c>
      <c r="J11" s="232">
        <v>47</v>
      </c>
      <c r="K11" s="232">
        <v>87</v>
      </c>
      <c r="L11" s="232">
        <v>0</v>
      </c>
      <c r="M11" s="232">
        <v>0</v>
      </c>
    </row>
    <row r="12" spans="1:13" s="26" customFormat="1" x14ac:dyDescent="0.25">
      <c r="A12" s="95" t="s">
        <v>131</v>
      </c>
      <c r="B12" s="210">
        <v>100</v>
      </c>
      <c r="C12" s="194">
        <f t="shared" si="0"/>
        <v>1221</v>
      </c>
      <c r="D12" s="231">
        <f t="shared" si="1"/>
        <v>57.248157248157248</v>
      </c>
      <c r="E12" s="231">
        <f t="shared" si="2"/>
        <v>42.751842751842752</v>
      </c>
      <c r="F12" s="232">
        <v>307</v>
      </c>
      <c r="G12" s="232">
        <v>248</v>
      </c>
      <c r="H12" s="232">
        <v>392</v>
      </c>
      <c r="I12" s="232">
        <v>274</v>
      </c>
      <c r="J12" s="232">
        <v>334</v>
      </c>
      <c r="K12" s="232">
        <v>225</v>
      </c>
      <c r="L12" s="232">
        <v>0</v>
      </c>
      <c r="M12" s="232">
        <v>0</v>
      </c>
    </row>
    <row r="13" spans="1:13" s="26" customFormat="1" ht="40.5" x14ac:dyDescent="0.25">
      <c r="A13" s="94" t="s">
        <v>132</v>
      </c>
      <c r="B13" s="210">
        <v>95</v>
      </c>
      <c r="C13" s="194">
        <f t="shared" si="0"/>
        <v>1395</v>
      </c>
      <c r="D13" s="231">
        <f t="shared" si="1"/>
        <v>65.734767025089596</v>
      </c>
      <c r="E13" s="231">
        <f t="shared" si="2"/>
        <v>34.26523297491039</v>
      </c>
      <c r="F13" s="232">
        <v>441</v>
      </c>
      <c r="G13" s="232">
        <v>164</v>
      </c>
      <c r="H13" s="232">
        <v>476</v>
      </c>
      <c r="I13" s="232">
        <v>311</v>
      </c>
      <c r="J13" s="232">
        <v>413</v>
      </c>
      <c r="K13" s="232">
        <v>197</v>
      </c>
      <c r="L13" s="232">
        <v>0</v>
      </c>
      <c r="M13" s="232">
        <v>3</v>
      </c>
    </row>
    <row r="14" spans="1:13" s="26" customFormat="1" ht="25.5" x14ac:dyDescent="0.25">
      <c r="A14" s="94" t="s">
        <v>68</v>
      </c>
      <c r="B14" s="210">
        <v>100</v>
      </c>
      <c r="C14" s="194">
        <v>32</v>
      </c>
      <c r="D14" s="231">
        <v>63</v>
      </c>
      <c r="E14" s="231">
        <v>37</v>
      </c>
      <c r="F14" s="268" t="s">
        <v>2</v>
      </c>
      <c r="G14" s="268"/>
      <c r="H14" s="268"/>
      <c r="I14" s="268"/>
      <c r="J14" s="232">
        <v>10</v>
      </c>
      <c r="K14" s="232">
        <v>6</v>
      </c>
      <c r="L14" s="232">
        <v>0</v>
      </c>
      <c r="M14" s="232">
        <v>0</v>
      </c>
    </row>
    <row r="15" spans="1:13" s="26" customFormat="1" x14ac:dyDescent="0.25">
      <c r="A15" s="96" t="s">
        <v>133</v>
      </c>
      <c r="B15" s="210">
        <v>100</v>
      </c>
      <c r="C15" s="194">
        <f t="shared" si="0"/>
        <v>9292</v>
      </c>
      <c r="D15" s="231">
        <f t="shared" si="1"/>
        <v>23.934567369780456</v>
      </c>
      <c r="E15" s="231">
        <f t="shared" si="2"/>
        <v>76.065432630219547</v>
      </c>
      <c r="F15" s="232">
        <v>1060</v>
      </c>
      <c r="G15" s="232">
        <v>3560</v>
      </c>
      <c r="H15" s="232">
        <v>1162</v>
      </c>
      <c r="I15" s="232">
        <v>3507</v>
      </c>
      <c r="J15" s="232">
        <v>1001</v>
      </c>
      <c r="K15" s="232">
        <v>3391</v>
      </c>
      <c r="L15" s="232">
        <v>2</v>
      </c>
      <c r="M15" s="232">
        <v>1</v>
      </c>
    </row>
    <row r="16" spans="1:13" s="26" customFormat="1" x14ac:dyDescent="0.25">
      <c r="A16" s="95" t="s">
        <v>183</v>
      </c>
      <c r="B16" s="210">
        <v>88</v>
      </c>
      <c r="C16" s="194">
        <f t="shared" si="0"/>
        <v>2117</v>
      </c>
      <c r="D16" s="268" t="s">
        <v>2</v>
      </c>
      <c r="E16" s="268"/>
      <c r="F16" s="268">
        <v>946</v>
      </c>
      <c r="G16" s="268"/>
      <c r="H16" s="268">
        <v>1168</v>
      </c>
      <c r="I16" s="268"/>
      <c r="J16" s="268">
        <v>1046</v>
      </c>
      <c r="K16" s="268"/>
      <c r="L16" s="268">
        <v>3</v>
      </c>
      <c r="M16" s="268"/>
    </row>
    <row r="17" spans="1:13" s="26" customFormat="1" x14ac:dyDescent="0.25">
      <c r="A17" s="94" t="s">
        <v>3</v>
      </c>
      <c r="B17" s="211">
        <v>100</v>
      </c>
      <c r="C17" s="194">
        <v>53</v>
      </c>
      <c r="D17" s="231">
        <v>58</v>
      </c>
      <c r="E17" s="231">
        <v>42</v>
      </c>
      <c r="F17" s="269" t="s">
        <v>2</v>
      </c>
      <c r="G17" s="269"/>
      <c r="H17" s="269"/>
      <c r="I17" s="269"/>
      <c r="J17" s="269"/>
      <c r="K17" s="269"/>
      <c r="L17" s="269"/>
      <c r="M17" s="269"/>
    </row>
    <row r="18" spans="1:13" s="26" customFormat="1" x14ac:dyDescent="0.25">
      <c r="A18" s="94" t="s">
        <v>55</v>
      </c>
      <c r="B18" s="211" t="s">
        <v>2</v>
      </c>
      <c r="C18" s="194">
        <f t="shared" ref="C18" si="3">SUM(F18:G18,H18:I18,L18:M18)</f>
        <v>13366</v>
      </c>
      <c r="D18" s="231">
        <f t="shared" ref="D18" si="4">SUM(F18,H18,L18)/C18*100</f>
        <v>81.280861888373494</v>
      </c>
      <c r="E18" s="231">
        <f t="shared" ref="E18" si="5">SUM(G18,I18,M18)/C18*100</f>
        <v>18.719138111626517</v>
      </c>
      <c r="F18" s="231">
        <v>4719</v>
      </c>
      <c r="G18" s="231">
        <v>1250</v>
      </c>
      <c r="H18" s="231">
        <v>6137</v>
      </c>
      <c r="I18" s="231">
        <v>1252</v>
      </c>
      <c r="J18" s="231">
        <v>5139</v>
      </c>
      <c r="K18" s="231">
        <v>992</v>
      </c>
      <c r="L18" s="231">
        <v>8</v>
      </c>
      <c r="M18" s="231">
        <v>0</v>
      </c>
    </row>
    <row r="19" spans="1:13" s="26" customFormat="1" x14ac:dyDescent="0.25">
      <c r="A19" s="94" t="s">
        <v>4</v>
      </c>
      <c r="B19" s="210" t="s">
        <v>2</v>
      </c>
      <c r="C19" s="194" t="s">
        <v>2</v>
      </c>
      <c r="D19" s="269" t="s">
        <v>2</v>
      </c>
      <c r="E19" s="269"/>
      <c r="F19" s="269"/>
      <c r="G19" s="269"/>
      <c r="H19" s="269"/>
      <c r="I19" s="269"/>
      <c r="J19" s="269"/>
      <c r="K19" s="269"/>
      <c r="L19" s="269"/>
      <c r="M19" s="269"/>
    </row>
    <row r="20" spans="1:13" s="26" customFormat="1" x14ac:dyDescent="0.25">
      <c r="A20" s="72" t="s">
        <v>134</v>
      </c>
      <c r="B20" s="210">
        <v>94</v>
      </c>
      <c r="C20" s="194">
        <f t="shared" si="0"/>
        <v>3028</v>
      </c>
      <c r="D20" s="231">
        <f>SUM(F20,H20,L20)/C20*100</f>
        <v>64.795244385733156</v>
      </c>
      <c r="E20" s="231">
        <f>SUM(G20,I20,M20)/C20*100</f>
        <v>35.204755614266844</v>
      </c>
      <c r="F20" s="232">
        <v>725</v>
      </c>
      <c r="G20" s="232">
        <v>443</v>
      </c>
      <c r="H20" s="232">
        <v>1236</v>
      </c>
      <c r="I20" s="232">
        <v>623</v>
      </c>
      <c r="J20" s="232">
        <v>1003</v>
      </c>
      <c r="K20" s="232">
        <v>544</v>
      </c>
      <c r="L20" s="232">
        <v>1</v>
      </c>
      <c r="M20" s="232">
        <v>0</v>
      </c>
    </row>
    <row r="21" spans="1:13" s="26" customFormat="1" x14ac:dyDescent="0.25">
      <c r="A21" s="95" t="s">
        <v>135</v>
      </c>
      <c r="B21" s="210">
        <v>100</v>
      </c>
      <c r="C21" s="194">
        <v>21</v>
      </c>
      <c r="D21" s="231">
        <v>48</v>
      </c>
      <c r="E21" s="231">
        <v>52</v>
      </c>
      <c r="F21" s="269" t="s">
        <v>2</v>
      </c>
      <c r="G21" s="269"/>
      <c r="H21" s="269"/>
      <c r="I21" s="269"/>
      <c r="J21" s="231">
        <v>8</v>
      </c>
      <c r="K21" s="231">
        <v>4</v>
      </c>
      <c r="L21" s="231">
        <v>0</v>
      </c>
      <c r="M21" s="231">
        <v>0</v>
      </c>
    </row>
    <row r="22" spans="1:13" s="26" customFormat="1" x14ac:dyDescent="0.25">
      <c r="A22" s="95" t="s">
        <v>136</v>
      </c>
      <c r="B22" s="210">
        <v>100</v>
      </c>
      <c r="C22" s="194">
        <f t="shared" si="0"/>
        <v>76</v>
      </c>
      <c r="D22" s="231">
        <f>SUM(F22,H22,L22)/C22*100</f>
        <v>18.421052631578945</v>
      </c>
      <c r="E22" s="231">
        <f>SUM(G22,I22,M22)/C22*100</f>
        <v>81.578947368421055</v>
      </c>
      <c r="F22" s="232">
        <v>6</v>
      </c>
      <c r="G22" s="232">
        <v>24</v>
      </c>
      <c r="H22" s="232">
        <v>8</v>
      </c>
      <c r="I22" s="232">
        <v>38</v>
      </c>
      <c r="J22" s="232">
        <v>0</v>
      </c>
      <c r="K22" s="232">
        <v>21</v>
      </c>
      <c r="L22" s="232">
        <v>0</v>
      </c>
      <c r="M22" s="232">
        <v>0</v>
      </c>
    </row>
    <row r="23" spans="1:13" x14ac:dyDescent="0.25">
      <c r="A23" s="270" t="s">
        <v>187</v>
      </c>
      <c r="B23" s="270"/>
      <c r="C23" s="270"/>
      <c r="D23" s="270"/>
      <c r="E23" s="270"/>
      <c r="F23" s="270"/>
      <c r="G23" s="270"/>
      <c r="H23" s="270"/>
      <c r="I23" s="270"/>
      <c r="J23" s="270"/>
      <c r="K23" s="270"/>
      <c r="L23" s="270"/>
      <c r="M23" s="270"/>
    </row>
    <row r="24" spans="1:13" x14ac:dyDescent="0.25">
      <c r="A24" s="217" t="s">
        <v>5</v>
      </c>
      <c r="B24" s="218"/>
      <c r="C24" s="218"/>
      <c r="D24" s="218"/>
      <c r="E24" s="218"/>
      <c r="F24" s="218"/>
      <c r="G24" s="218"/>
      <c r="H24" s="218"/>
      <c r="I24" s="218"/>
      <c r="J24" s="218"/>
      <c r="K24" s="218"/>
      <c r="L24" s="218"/>
      <c r="M24" s="218"/>
    </row>
    <row r="25" spans="1:13" x14ac:dyDescent="0.25">
      <c r="A25" s="74" t="s">
        <v>7</v>
      </c>
      <c r="B25" s="74"/>
      <c r="C25" s="74"/>
      <c r="D25" s="74"/>
      <c r="E25" s="74"/>
      <c r="F25" s="74"/>
      <c r="G25" s="74"/>
      <c r="H25" s="74"/>
      <c r="I25" s="74"/>
      <c r="J25" s="219"/>
      <c r="K25" s="219"/>
      <c r="L25" s="74"/>
      <c r="M25" s="74"/>
    </row>
    <row r="26" spans="1:13" x14ac:dyDescent="0.25">
      <c r="A26" s="74" t="s">
        <v>203</v>
      </c>
      <c r="B26" s="75"/>
      <c r="C26" s="75"/>
      <c r="D26" s="75"/>
      <c r="E26" s="75"/>
      <c r="F26" s="75"/>
      <c r="G26" s="75"/>
      <c r="H26" s="75"/>
      <c r="I26" s="75"/>
      <c r="J26" s="220"/>
      <c r="K26" s="220"/>
      <c r="L26" s="75"/>
      <c r="M26" s="75"/>
    </row>
    <row r="27" spans="1:13" ht="15.75" x14ac:dyDescent="0.25">
      <c r="A27" s="74" t="s">
        <v>6</v>
      </c>
      <c r="B27" s="221"/>
      <c r="C27" s="221"/>
      <c r="D27" s="74"/>
      <c r="E27" s="74"/>
      <c r="F27" s="74"/>
      <c r="G27" s="74"/>
      <c r="H27" s="74"/>
      <c r="I27" s="74"/>
      <c r="J27" s="219"/>
      <c r="K27" s="219"/>
      <c r="L27" s="74"/>
      <c r="M27" s="74"/>
    </row>
    <row r="28" spans="1:13" x14ac:dyDescent="0.25">
      <c r="A28" s="217" t="s">
        <v>51</v>
      </c>
      <c r="B28" s="217"/>
      <c r="C28" s="217"/>
      <c r="D28" s="217"/>
      <c r="E28" s="217"/>
      <c r="F28" s="217"/>
      <c r="G28" s="217"/>
      <c r="H28" s="217"/>
      <c r="I28" s="217"/>
      <c r="J28" s="218"/>
      <c r="K28" s="218"/>
      <c r="L28" s="217"/>
      <c r="M28" s="217"/>
    </row>
    <row r="29" spans="1:13" x14ac:dyDescent="0.25">
      <c r="A29" s="266" t="s">
        <v>202</v>
      </c>
      <c r="B29" s="266"/>
      <c r="C29" s="266"/>
      <c r="D29" s="266"/>
      <c r="E29" s="266"/>
      <c r="F29" s="266"/>
      <c r="G29" s="266"/>
      <c r="H29" s="266"/>
      <c r="I29" s="266"/>
      <c r="J29" s="266"/>
      <c r="K29" s="266"/>
      <c r="L29" s="266"/>
      <c r="M29" s="266"/>
    </row>
    <row r="30" spans="1:13" x14ac:dyDescent="0.25">
      <c r="A30" s="247" t="s">
        <v>116</v>
      </c>
      <c r="B30" s="222"/>
      <c r="C30" s="74"/>
      <c r="D30" s="74"/>
      <c r="E30" s="74"/>
      <c r="F30" s="74"/>
      <c r="G30" s="74"/>
      <c r="H30" s="74"/>
      <c r="I30" s="74"/>
      <c r="J30" s="219"/>
      <c r="K30" s="219"/>
      <c r="L30" s="74"/>
      <c r="M30" s="74"/>
    </row>
    <row r="31" spans="1:13" ht="32.25" customHeight="1" x14ac:dyDescent="0.25">
      <c r="A31" s="267" t="s">
        <v>190</v>
      </c>
      <c r="B31" s="267"/>
      <c r="C31" s="267"/>
      <c r="D31" s="267"/>
      <c r="E31" s="267"/>
      <c r="F31" s="267"/>
      <c r="G31" s="267"/>
      <c r="H31" s="267"/>
      <c r="I31" s="267"/>
      <c r="J31" s="267"/>
      <c r="K31" s="267"/>
      <c r="L31" s="267"/>
      <c r="M31" s="267"/>
    </row>
    <row r="32" spans="1:13" x14ac:dyDescent="0.25">
      <c r="A32" s="74" t="s">
        <v>8</v>
      </c>
      <c r="B32" s="74"/>
      <c r="C32" s="74"/>
      <c r="D32" s="74"/>
      <c r="E32" s="74"/>
      <c r="F32" s="74"/>
      <c r="G32" s="74"/>
      <c r="H32" s="74"/>
      <c r="I32" s="74"/>
      <c r="J32" s="219"/>
      <c r="K32" s="219"/>
      <c r="L32" s="74"/>
      <c r="M32" s="74"/>
    </row>
  </sheetData>
  <mergeCells count="22">
    <mergeCell ref="F10:I10"/>
    <mergeCell ref="A3:A5"/>
    <mergeCell ref="B3:B5"/>
    <mergeCell ref="C3:C5"/>
    <mergeCell ref="D3:E4"/>
    <mergeCell ref="F3:M3"/>
    <mergeCell ref="F4:G4"/>
    <mergeCell ref="H4:I4"/>
    <mergeCell ref="J4:K4"/>
    <mergeCell ref="L4:M4"/>
    <mergeCell ref="A29:M29"/>
    <mergeCell ref="A31:M31"/>
    <mergeCell ref="F14:I14"/>
    <mergeCell ref="F17:M17"/>
    <mergeCell ref="D19:M19"/>
    <mergeCell ref="A23:M23"/>
    <mergeCell ref="D16:E16"/>
    <mergeCell ref="F16:G16"/>
    <mergeCell ref="H16:I16"/>
    <mergeCell ref="J16:K16"/>
    <mergeCell ref="L16:M16"/>
    <mergeCell ref="F21:I21"/>
  </mergeCells>
  <pageMargins left="0.7" right="0.7" top="0.75" bottom="0.75" header="0.3" footer="0.3"/>
  <pageSetup paperSize="8"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3"/>
  <sheetViews>
    <sheetView showGridLines="0" zoomScale="130" zoomScaleNormal="130" workbookViewId="0"/>
  </sheetViews>
  <sheetFormatPr baseColWidth="10" defaultRowHeight="12.75" x14ac:dyDescent="0.2"/>
  <cols>
    <col min="1" max="1" width="38.5703125" style="30" customWidth="1"/>
    <col min="2" max="2" width="9.28515625" style="28" customWidth="1"/>
    <col min="3" max="3" width="9.7109375" style="28" customWidth="1"/>
    <col min="4" max="4" width="8.5703125" style="39" customWidth="1"/>
    <col min="5" max="5" width="9.7109375" style="28" customWidth="1"/>
    <col min="6" max="6" width="9" style="39" customWidth="1"/>
    <col min="7" max="7" width="9.7109375" style="28" customWidth="1"/>
    <col min="8" max="8" width="8.42578125" style="39" customWidth="1"/>
    <col min="9" max="9" width="9.7109375" style="28" customWidth="1"/>
    <col min="10" max="10" width="8.140625" style="39" customWidth="1"/>
    <col min="11" max="11" width="9.7109375" style="28" customWidth="1"/>
    <col min="12" max="12" width="8.28515625" style="39" customWidth="1"/>
    <col min="13" max="13" width="9.7109375" style="28" customWidth="1"/>
    <col min="14" max="14" width="8.28515625" style="39" customWidth="1"/>
    <col min="15" max="15" width="9.7109375" style="28" customWidth="1"/>
    <col min="16" max="16" width="8.42578125" style="39" customWidth="1"/>
    <col min="17" max="17" width="9.7109375" style="28" customWidth="1"/>
    <col min="18" max="18" width="9.7109375" style="39" customWidth="1"/>
    <col min="19" max="19" width="9.7109375" style="28" customWidth="1"/>
    <col min="20" max="20" width="9.7109375" style="39" customWidth="1"/>
    <col min="21" max="21" width="9.7109375" style="28" customWidth="1"/>
    <col min="22" max="22" width="8.7109375" style="39" customWidth="1"/>
    <col min="23" max="23" width="9.7109375" style="28" customWidth="1"/>
    <col min="24" max="24" width="8.85546875" style="39" customWidth="1"/>
    <col min="25" max="25" width="9.7109375" style="28" customWidth="1"/>
    <col min="26" max="26" width="8.5703125" style="39" customWidth="1"/>
    <col min="27" max="27" width="9.7109375" style="28" customWidth="1"/>
    <col min="28" max="28" width="8.5703125" style="28" customWidth="1"/>
    <col min="29" max="29" width="9.7109375" style="28" customWidth="1"/>
    <col min="30" max="30" width="8.28515625" style="28" customWidth="1"/>
    <col min="31" max="31" width="9.85546875" style="28" customWidth="1"/>
    <col min="32" max="16384" width="11.42578125" style="28"/>
  </cols>
  <sheetData>
    <row r="1" spans="1:31" ht="18" customHeight="1" x14ac:dyDescent="0.2">
      <c r="A1" s="37" t="s">
        <v>222</v>
      </c>
      <c r="F1" s="118"/>
      <c r="G1" s="119"/>
    </row>
    <row r="2" spans="1:31" x14ac:dyDescent="0.2">
      <c r="A2" s="37"/>
      <c r="F2" s="120"/>
      <c r="G2" s="121"/>
    </row>
    <row r="3" spans="1:31" ht="13.15" customHeight="1" x14ac:dyDescent="0.2">
      <c r="A3" s="106"/>
      <c r="B3" s="288">
        <v>2007</v>
      </c>
      <c r="C3" s="289"/>
      <c r="D3" s="288">
        <v>2008</v>
      </c>
      <c r="E3" s="289"/>
      <c r="F3" s="288">
        <v>2009</v>
      </c>
      <c r="G3" s="289"/>
      <c r="H3" s="288">
        <v>2010</v>
      </c>
      <c r="I3" s="289"/>
      <c r="J3" s="288">
        <v>2011</v>
      </c>
      <c r="K3" s="289"/>
      <c r="L3" s="288">
        <v>2012</v>
      </c>
      <c r="M3" s="289"/>
      <c r="N3" s="288">
        <v>2013</v>
      </c>
      <c r="O3" s="289"/>
      <c r="P3" s="290">
        <v>2014</v>
      </c>
      <c r="Q3" s="291"/>
      <c r="R3" s="288">
        <v>2015</v>
      </c>
      <c r="S3" s="289"/>
      <c r="T3" s="288">
        <v>2016</v>
      </c>
      <c r="U3" s="289"/>
      <c r="V3" s="288">
        <v>2017</v>
      </c>
      <c r="W3" s="289"/>
      <c r="X3" s="288">
        <v>2018</v>
      </c>
      <c r="Y3" s="289"/>
      <c r="Z3" s="288">
        <v>2019</v>
      </c>
      <c r="AA3" s="289"/>
      <c r="AB3" s="288">
        <v>2020</v>
      </c>
      <c r="AC3" s="289"/>
      <c r="AD3" s="288">
        <v>2021</v>
      </c>
      <c r="AE3" s="289"/>
    </row>
    <row r="4" spans="1:31" ht="111.75" customHeight="1" x14ac:dyDescent="0.2">
      <c r="A4" s="107"/>
      <c r="B4" s="46" t="s">
        <v>59</v>
      </c>
      <c r="C4" s="47" t="s">
        <v>9</v>
      </c>
      <c r="D4" s="46" t="s">
        <v>59</v>
      </c>
      <c r="E4" s="47" t="s">
        <v>9</v>
      </c>
      <c r="F4" s="46" t="s">
        <v>59</v>
      </c>
      <c r="G4" s="47" t="s">
        <v>9</v>
      </c>
      <c r="H4" s="48" t="s">
        <v>59</v>
      </c>
      <c r="I4" s="47" t="s">
        <v>9</v>
      </c>
      <c r="J4" s="48" t="s">
        <v>59</v>
      </c>
      <c r="K4" s="47" t="s">
        <v>9</v>
      </c>
      <c r="L4" s="48" t="s">
        <v>59</v>
      </c>
      <c r="M4" s="47" t="s">
        <v>9</v>
      </c>
      <c r="N4" s="48" t="s">
        <v>59</v>
      </c>
      <c r="O4" s="47" t="s">
        <v>9</v>
      </c>
      <c r="P4" s="48" t="s">
        <v>59</v>
      </c>
      <c r="Q4" s="47" t="s">
        <v>9</v>
      </c>
      <c r="R4" s="48" t="s">
        <v>59</v>
      </c>
      <c r="S4" s="47" t="s">
        <v>9</v>
      </c>
      <c r="T4" s="48" t="s">
        <v>59</v>
      </c>
      <c r="U4" s="47" t="s">
        <v>9</v>
      </c>
      <c r="V4" s="48" t="s">
        <v>59</v>
      </c>
      <c r="W4" s="47" t="s">
        <v>9</v>
      </c>
      <c r="X4" s="48" t="s">
        <v>59</v>
      </c>
      <c r="Y4" s="47" t="s">
        <v>9</v>
      </c>
      <c r="Z4" s="48" t="s">
        <v>59</v>
      </c>
      <c r="AA4" s="47" t="s">
        <v>9</v>
      </c>
      <c r="AB4" s="48" t="s">
        <v>59</v>
      </c>
      <c r="AC4" s="47" t="s">
        <v>9</v>
      </c>
      <c r="AD4" s="48" t="s">
        <v>59</v>
      </c>
      <c r="AE4" s="47" t="s">
        <v>9</v>
      </c>
    </row>
    <row r="5" spans="1:31" ht="15" customHeight="1" x14ac:dyDescent="0.2">
      <c r="A5" s="103" t="s">
        <v>89</v>
      </c>
      <c r="B5" s="233">
        <v>100</v>
      </c>
      <c r="C5" s="234">
        <v>24</v>
      </c>
      <c r="D5" s="233">
        <v>100</v>
      </c>
      <c r="E5" s="234">
        <v>19</v>
      </c>
      <c r="F5" s="233">
        <v>100</v>
      </c>
      <c r="G5" s="234">
        <v>17</v>
      </c>
      <c r="H5" s="233">
        <v>100</v>
      </c>
      <c r="I5" s="234">
        <v>19</v>
      </c>
      <c r="J5" s="233">
        <v>100</v>
      </c>
      <c r="K5" s="234">
        <f>15+6</f>
        <v>21</v>
      </c>
      <c r="L5" s="233">
        <v>100</v>
      </c>
      <c r="M5" s="234">
        <f>15+4</f>
        <v>19</v>
      </c>
      <c r="N5" s="233">
        <v>100</v>
      </c>
      <c r="O5" s="234">
        <v>17</v>
      </c>
      <c r="P5" s="233">
        <v>100</v>
      </c>
      <c r="Q5" s="234">
        <v>13</v>
      </c>
      <c r="R5" s="233">
        <v>100</v>
      </c>
      <c r="S5" s="234">
        <f>20</f>
        <v>20</v>
      </c>
      <c r="T5" s="233">
        <v>100</v>
      </c>
      <c r="U5" s="234">
        <v>19</v>
      </c>
      <c r="V5" s="233">
        <v>100</v>
      </c>
      <c r="W5" s="234">
        <v>22</v>
      </c>
      <c r="X5" s="233">
        <v>100</v>
      </c>
      <c r="Y5" s="234">
        <v>17</v>
      </c>
      <c r="Z5" s="233">
        <v>100</v>
      </c>
      <c r="AA5" s="234">
        <v>11</v>
      </c>
      <c r="AB5" s="233">
        <v>100</v>
      </c>
      <c r="AC5" s="234">
        <v>14</v>
      </c>
      <c r="AD5" s="233" t="s">
        <v>112</v>
      </c>
      <c r="AE5" s="234">
        <v>19</v>
      </c>
    </row>
    <row r="6" spans="1:31" ht="15" customHeight="1" x14ac:dyDescent="0.2">
      <c r="A6" s="103" t="s">
        <v>74</v>
      </c>
      <c r="B6" s="233">
        <v>75</v>
      </c>
      <c r="C6" s="234">
        <v>33</v>
      </c>
      <c r="D6" s="233">
        <v>75</v>
      </c>
      <c r="E6" s="234">
        <v>35</v>
      </c>
      <c r="F6" s="233">
        <v>75</v>
      </c>
      <c r="G6" s="234">
        <v>43</v>
      </c>
      <c r="H6" s="233">
        <v>75</v>
      </c>
      <c r="I6" s="234">
        <v>33</v>
      </c>
      <c r="J6" s="233">
        <v>75</v>
      </c>
      <c r="K6" s="234">
        <v>15</v>
      </c>
      <c r="L6" s="233">
        <v>75</v>
      </c>
      <c r="M6" s="234">
        <v>15</v>
      </c>
      <c r="N6" s="233">
        <v>73</v>
      </c>
      <c r="O6" s="234">
        <v>32</v>
      </c>
      <c r="P6" s="233">
        <v>74</v>
      </c>
      <c r="Q6" s="234">
        <v>108</v>
      </c>
      <c r="R6" s="233" t="s">
        <v>108</v>
      </c>
      <c r="S6" s="234">
        <v>152</v>
      </c>
      <c r="T6" s="233">
        <v>36.590000000000003</v>
      </c>
      <c r="U6" s="234">
        <v>117</v>
      </c>
      <c r="V6" s="233">
        <v>42.11</v>
      </c>
      <c r="W6" s="234">
        <v>51</v>
      </c>
      <c r="X6" s="233">
        <v>40</v>
      </c>
      <c r="Y6" s="234">
        <v>48</v>
      </c>
      <c r="Z6" s="233">
        <v>100</v>
      </c>
      <c r="AA6" s="234">
        <v>17</v>
      </c>
      <c r="AB6" s="233">
        <v>48</v>
      </c>
      <c r="AC6" s="234">
        <v>53</v>
      </c>
      <c r="AD6" s="233">
        <v>45</v>
      </c>
      <c r="AE6" s="234">
        <v>109</v>
      </c>
    </row>
    <row r="7" spans="1:31" ht="15" customHeight="1" x14ac:dyDescent="0.2">
      <c r="A7" s="103" t="s">
        <v>75</v>
      </c>
      <c r="B7" s="235">
        <v>100</v>
      </c>
      <c r="C7" s="236">
        <v>654</v>
      </c>
      <c r="D7" s="235">
        <v>100</v>
      </c>
      <c r="E7" s="236">
        <v>647</v>
      </c>
      <c r="F7" s="235">
        <v>100</v>
      </c>
      <c r="G7" s="236">
        <v>673</v>
      </c>
      <c r="H7" s="235">
        <v>100</v>
      </c>
      <c r="I7" s="236">
        <v>696</v>
      </c>
      <c r="J7" s="235">
        <v>100</v>
      </c>
      <c r="K7" s="236">
        <v>603</v>
      </c>
      <c r="L7" s="235">
        <v>100</v>
      </c>
      <c r="M7" s="236">
        <v>733</v>
      </c>
      <c r="N7" s="235">
        <v>100</v>
      </c>
      <c r="O7" s="236">
        <v>595</v>
      </c>
      <c r="P7" s="235">
        <v>100</v>
      </c>
      <c r="Q7" s="236">
        <v>588</v>
      </c>
      <c r="R7" s="235" t="s">
        <v>109</v>
      </c>
      <c r="S7" s="236">
        <f>257+323+1</f>
        <v>581</v>
      </c>
      <c r="T7" s="235" t="s">
        <v>110</v>
      </c>
      <c r="U7" s="236">
        <v>590</v>
      </c>
      <c r="V7" s="235" t="s">
        <v>111</v>
      </c>
      <c r="W7" s="236">
        <v>620</v>
      </c>
      <c r="X7" s="235" t="s">
        <v>2</v>
      </c>
      <c r="Y7" s="236" t="s">
        <v>2</v>
      </c>
      <c r="Z7" s="235">
        <v>100</v>
      </c>
      <c r="AA7" s="236">
        <v>801</v>
      </c>
      <c r="AB7" s="235">
        <v>100</v>
      </c>
      <c r="AC7" s="236">
        <v>603</v>
      </c>
      <c r="AD7" s="235">
        <v>100</v>
      </c>
      <c r="AE7" s="236">
        <v>630</v>
      </c>
    </row>
    <row r="8" spans="1:31" ht="15" customHeight="1" x14ac:dyDescent="0.2">
      <c r="A8" s="104" t="s">
        <v>125</v>
      </c>
      <c r="B8" s="235">
        <v>100</v>
      </c>
      <c r="C8" s="236">
        <v>13</v>
      </c>
      <c r="D8" s="235">
        <v>100</v>
      </c>
      <c r="E8" s="236">
        <v>7</v>
      </c>
      <c r="F8" s="235">
        <v>100</v>
      </c>
      <c r="G8" s="236">
        <v>14</v>
      </c>
      <c r="H8" s="235">
        <v>100</v>
      </c>
      <c r="I8" s="236">
        <v>20</v>
      </c>
      <c r="J8" s="235">
        <v>100</v>
      </c>
      <c r="K8" s="236">
        <v>11</v>
      </c>
      <c r="L8" s="235">
        <v>100</v>
      </c>
      <c r="M8" s="236">
        <v>15</v>
      </c>
      <c r="N8" s="235">
        <v>100</v>
      </c>
      <c r="O8" s="236">
        <v>13</v>
      </c>
      <c r="P8" s="235">
        <v>100</v>
      </c>
      <c r="Q8" s="236">
        <v>17</v>
      </c>
      <c r="R8" s="235">
        <v>90</v>
      </c>
      <c r="S8" s="236">
        <v>12</v>
      </c>
      <c r="T8" s="235">
        <v>100</v>
      </c>
      <c r="U8" s="236">
        <v>20</v>
      </c>
      <c r="V8" s="235">
        <v>100</v>
      </c>
      <c r="W8" s="236">
        <v>5</v>
      </c>
      <c r="X8" s="235">
        <v>100</v>
      </c>
      <c r="Y8" s="236">
        <v>17</v>
      </c>
      <c r="Z8" s="235">
        <v>100</v>
      </c>
      <c r="AA8" s="236">
        <v>11</v>
      </c>
      <c r="AB8" s="235">
        <v>100</v>
      </c>
      <c r="AC8" s="236">
        <v>4</v>
      </c>
      <c r="AD8" s="235">
        <v>100</v>
      </c>
      <c r="AE8" s="236">
        <v>6</v>
      </c>
    </row>
    <row r="9" spans="1:31" ht="15" customHeight="1" x14ac:dyDescent="0.2">
      <c r="A9" s="103" t="s">
        <v>76</v>
      </c>
      <c r="B9" s="235" t="s">
        <v>2</v>
      </c>
      <c r="C9" s="236" t="s">
        <v>2</v>
      </c>
      <c r="D9" s="235" t="s">
        <v>2</v>
      </c>
      <c r="E9" s="236" t="s">
        <v>2</v>
      </c>
      <c r="F9" s="235" t="s">
        <v>2</v>
      </c>
      <c r="G9" s="236" t="s">
        <v>2</v>
      </c>
      <c r="H9" s="235" t="s">
        <v>2</v>
      </c>
      <c r="I9" s="236" t="s">
        <v>2</v>
      </c>
      <c r="J9" s="235" t="s">
        <v>2</v>
      </c>
      <c r="K9" s="236" t="s">
        <v>2</v>
      </c>
      <c r="L9" s="235" t="s">
        <v>2</v>
      </c>
      <c r="M9" s="236" t="s">
        <v>2</v>
      </c>
      <c r="N9" s="235" t="s">
        <v>2</v>
      </c>
      <c r="O9" s="236" t="s">
        <v>2</v>
      </c>
      <c r="P9" s="235" t="s">
        <v>2</v>
      </c>
      <c r="Q9" s="236" t="s">
        <v>2</v>
      </c>
      <c r="R9" s="235" t="s">
        <v>2</v>
      </c>
      <c r="S9" s="236">
        <v>177</v>
      </c>
      <c r="T9" s="235">
        <v>63</v>
      </c>
      <c r="U9" s="236">
        <v>221</v>
      </c>
      <c r="V9" s="235">
        <v>78</v>
      </c>
      <c r="W9" s="236">
        <v>249</v>
      </c>
      <c r="X9" s="235">
        <v>82</v>
      </c>
      <c r="Y9" s="236">
        <v>275</v>
      </c>
      <c r="Z9" s="235">
        <v>54</v>
      </c>
      <c r="AA9" s="236">
        <v>144</v>
      </c>
      <c r="AB9" s="235">
        <v>85</v>
      </c>
      <c r="AC9" s="236">
        <v>133</v>
      </c>
      <c r="AD9" s="235">
        <v>61</v>
      </c>
      <c r="AE9" s="236">
        <v>162</v>
      </c>
    </row>
    <row r="10" spans="1:31" ht="15" customHeight="1" x14ac:dyDescent="0.2">
      <c r="A10" s="104" t="s">
        <v>77</v>
      </c>
      <c r="B10" s="235" t="s">
        <v>2</v>
      </c>
      <c r="C10" s="236" t="s">
        <v>2</v>
      </c>
      <c r="D10" s="235" t="s">
        <v>2</v>
      </c>
      <c r="E10" s="236" t="s">
        <v>2</v>
      </c>
      <c r="F10" s="235" t="s">
        <v>2</v>
      </c>
      <c r="G10" s="236" t="s">
        <v>2</v>
      </c>
      <c r="H10" s="235">
        <v>47</v>
      </c>
      <c r="I10" s="236">
        <f>238+129</f>
        <v>367</v>
      </c>
      <c r="J10" s="235">
        <v>47</v>
      </c>
      <c r="K10" s="236">
        <f>99+43</f>
        <v>142</v>
      </c>
      <c r="L10" s="235">
        <v>47</v>
      </c>
      <c r="M10" s="236">
        <f>89+90+1</f>
        <v>180</v>
      </c>
      <c r="N10" s="235">
        <v>0</v>
      </c>
      <c r="O10" s="236" t="s">
        <v>2</v>
      </c>
      <c r="P10" s="235">
        <v>98</v>
      </c>
      <c r="Q10" s="236">
        <v>266</v>
      </c>
      <c r="R10" s="235">
        <v>100</v>
      </c>
      <c r="S10" s="236">
        <f>139+94+1</f>
        <v>234</v>
      </c>
      <c r="T10" s="235">
        <v>100</v>
      </c>
      <c r="U10" s="236">
        <v>257</v>
      </c>
      <c r="V10" s="235">
        <v>100</v>
      </c>
      <c r="W10" s="236">
        <v>273</v>
      </c>
      <c r="X10" s="235">
        <v>96</v>
      </c>
      <c r="Y10" s="236">
        <v>260</v>
      </c>
      <c r="Z10" s="235">
        <v>100</v>
      </c>
      <c r="AA10" s="236">
        <v>283</v>
      </c>
      <c r="AB10" s="235">
        <v>82</v>
      </c>
      <c r="AC10" s="236">
        <v>116</v>
      </c>
      <c r="AD10" s="235">
        <v>75</v>
      </c>
      <c r="AE10" s="236">
        <v>134</v>
      </c>
    </row>
    <row r="11" spans="1:31" ht="15" customHeight="1" x14ac:dyDescent="0.2">
      <c r="A11" s="104" t="s">
        <v>208</v>
      </c>
      <c r="B11" s="235">
        <v>95</v>
      </c>
      <c r="C11" s="236">
        <v>1117</v>
      </c>
      <c r="D11" s="235">
        <v>95</v>
      </c>
      <c r="E11" s="236">
        <v>1114</v>
      </c>
      <c r="F11" s="235">
        <v>95</v>
      </c>
      <c r="G11" s="236">
        <v>1124</v>
      </c>
      <c r="H11" s="235">
        <v>95</v>
      </c>
      <c r="I11" s="236">
        <v>1052</v>
      </c>
      <c r="J11" s="235">
        <v>95</v>
      </c>
      <c r="K11" s="236">
        <f>568+314+1</f>
        <v>883</v>
      </c>
      <c r="L11" s="235">
        <v>95</v>
      </c>
      <c r="M11" s="236">
        <f>559+232</f>
        <v>791</v>
      </c>
      <c r="N11" s="235">
        <v>95</v>
      </c>
      <c r="O11" s="236">
        <v>771</v>
      </c>
      <c r="P11" s="235">
        <v>95</v>
      </c>
      <c r="Q11" s="236">
        <v>775</v>
      </c>
      <c r="R11" s="235"/>
      <c r="S11" s="236" t="s">
        <v>2</v>
      </c>
      <c r="T11" s="235">
        <v>95</v>
      </c>
      <c r="U11" s="236">
        <v>649</v>
      </c>
      <c r="V11" s="235">
        <v>95</v>
      </c>
      <c r="W11" s="236">
        <v>667</v>
      </c>
      <c r="X11" s="235">
        <v>93</v>
      </c>
      <c r="Y11" s="236">
        <v>645</v>
      </c>
      <c r="Z11" s="235">
        <v>100</v>
      </c>
      <c r="AA11" s="236">
        <v>671</v>
      </c>
      <c r="AB11" s="235">
        <v>100</v>
      </c>
      <c r="AC11" s="236">
        <v>443</v>
      </c>
      <c r="AD11" s="235">
        <v>100</v>
      </c>
      <c r="AE11" s="236">
        <v>559</v>
      </c>
    </row>
    <row r="12" spans="1:31" ht="39.75" customHeight="1" x14ac:dyDescent="0.2">
      <c r="A12" s="103" t="s">
        <v>209</v>
      </c>
      <c r="B12" s="235" t="s">
        <v>2</v>
      </c>
      <c r="C12" s="236" t="s">
        <v>2</v>
      </c>
      <c r="D12" s="235" t="s">
        <v>2</v>
      </c>
      <c r="E12" s="236" t="s">
        <v>2</v>
      </c>
      <c r="F12" s="235" t="s">
        <v>2</v>
      </c>
      <c r="G12" s="236" t="s">
        <v>2</v>
      </c>
      <c r="H12" s="235" t="s">
        <v>2</v>
      </c>
      <c r="I12" s="236" t="s">
        <v>2</v>
      </c>
      <c r="J12" s="235" t="s">
        <v>2</v>
      </c>
      <c r="K12" s="236" t="s">
        <v>2</v>
      </c>
      <c r="L12" s="235" t="s">
        <v>2</v>
      </c>
      <c r="M12" s="236" t="s">
        <v>2</v>
      </c>
      <c r="N12" s="235">
        <v>79</v>
      </c>
      <c r="O12" s="236">
        <v>578</v>
      </c>
      <c r="P12" s="235">
        <v>80</v>
      </c>
      <c r="Q12" s="236">
        <v>561</v>
      </c>
      <c r="R12" s="235">
        <v>86.58</v>
      </c>
      <c r="S12" s="236">
        <v>577</v>
      </c>
      <c r="T12" s="235">
        <v>95.95</v>
      </c>
      <c r="U12" s="236">
        <v>507</v>
      </c>
      <c r="V12" s="235">
        <v>96.9</v>
      </c>
      <c r="W12" s="236">
        <v>811</v>
      </c>
      <c r="X12" s="235">
        <v>100</v>
      </c>
      <c r="Y12" s="236">
        <v>827</v>
      </c>
      <c r="Z12" s="235">
        <v>93</v>
      </c>
      <c r="AA12" s="236">
        <v>693</v>
      </c>
      <c r="AB12" s="235">
        <v>99</v>
      </c>
      <c r="AC12" s="236">
        <v>760</v>
      </c>
      <c r="AD12" s="235">
        <v>95</v>
      </c>
      <c r="AE12" s="236">
        <v>610</v>
      </c>
    </row>
    <row r="13" spans="1:31" ht="35.25" customHeight="1" x14ac:dyDescent="0.2">
      <c r="A13" s="103" t="s">
        <v>79</v>
      </c>
      <c r="B13" s="235">
        <v>100</v>
      </c>
      <c r="C13" s="236">
        <v>27</v>
      </c>
      <c r="D13" s="235">
        <v>100</v>
      </c>
      <c r="E13" s="236">
        <v>33</v>
      </c>
      <c r="F13" s="235">
        <v>100</v>
      </c>
      <c r="G13" s="236">
        <v>31</v>
      </c>
      <c r="H13" s="235">
        <v>100</v>
      </c>
      <c r="I13" s="236">
        <v>39</v>
      </c>
      <c r="J13" s="235">
        <v>100</v>
      </c>
      <c r="K13" s="236">
        <v>30</v>
      </c>
      <c r="L13" s="235">
        <v>100</v>
      </c>
      <c r="M13" s="236">
        <v>33</v>
      </c>
      <c r="N13" s="235">
        <v>100</v>
      </c>
      <c r="O13" s="236">
        <v>62</v>
      </c>
      <c r="P13" s="235" t="s">
        <v>2</v>
      </c>
      <c r="Q13" s="236" t="s">
        <v>2</v>
      </c>
      <c r="R13" s="235">
        <v>100</v>
      </c>
      <c r="S13" s="236">
        <v>34</v>
      </c>
      <c r="T13" s="235">
        <v>75</v>
      </c>
      <c r="U13" s="236">
        <v>45</v>
      </c>
      <c r="V13" s="235">
        <v>100</v>
      </c>
      <c r="W13" s="236">
        <v>29</v>
      </c>
      <c r="X13" s="235">
        <v>100</v>
      </c>
      <c r="Y13" s="236">
        <v>24</v>
      </c>
      <c r="Z13" s="235">
        <v>79</v>
      </c>
      <c r="AA13" s="236">
        <v>34</v>
      </c>
      <c r="AB13" s="235">
        <v>100</v>
      </c>
      <c r="AC13" s="236">
        <v>13</v>
      </c>
      <c r="AD13" s="235">
        <v>100</v>
      </c>
      <c r="AE13" s="236">
        <v>16</v>
      </c>
    </row>
    <row r="14" spans="1:31" ht="15" customHeight="1" x14ac:dyDescent="0.2">
      <c r="A14" s="103" t="s">
        <v>211</v>
      </c>
      <c r="B14" s="235" t="s">
        <v>2</v>
      </c>
      <c r="C14" s="236" t="s">
        <v>2</v>
      </c>
      <c r="D14" s="235" t="s">
        <v>2</v>
      </c>
      <c r="E14" s="236" t="s">
        <v>2</v>
      </c>
      <c r="F14" s="235" t="s">
        <v>2</v>
      </c>
      <c r="G14" s="236" t="s">
        <v>2</v>
      </c>
      <c r="H14" s="235" t="s">
        <v>2</v>
      </c>
      <c r="I14" s="236" t="s">
        <v>2</v>
      </c>
      <c r="J14" s="235" t="s">
        <v>2</v>
      </c>
      <c r="K14" s="236" t="s">
        <v>2</v>
      </c>
      <c r="L14" s="235" t="s">
        <v>2</v>
      </c>
      <c r="M14" s="236" t="s">
        <v>2</v>
      </c>
      <c r="N14" s="235" t="s">
        <v>2</v>
      </c>
      <c r="O14" s="236" t="s">
        <v>2</v>
      </c>
      <c r="P14" s="235" t="s">
        <v>2</v>
      </c>
      <c r="Q14" s="236" t="s">
        <v>2</v>
      </c>
      <c r="R14" s="235" t="s">
        <v>2</v>
      </c>
      <c r="S14" s="236" t="s">
        <v>2</v>
      </c>
      <c r="T14" s="235" t="s">
        <v>2</v>
      </c>
      <c r="U14" s="236" t="s">
        <v>2</v>
      </c>
      <c r="V14" s="235" t="s">
        <v>2</v>
      </c>
      <c r="W14" s="236" t="s">
        <v>2</v>
      </c>
      <c r="X14" s="235" t="s">
        <v>2</v>
      </c>
      <c r="Y14" s="236" t="s">
        <v>2</v>
      </c>
      <c r="Z14" s="235" t="s">
        <v>2</v>
      </c>
      <c r="AA14" s="236" t="s">
        <v>2</v>
      </c>
      <c r="AB14" s="235">
        <v>100</v>
      </c>
      <c r="AC14" s="236">
        <v>3647</v>
      </c>
      <c r="AD14" s="235">
        <v>100</v>
      </c>
      <c r="AE14" s="236">
        <v>4392</v>
      </c>
    </row>
    <row r="15" spans="1:31" ht="19.5" customHeight="1" x14ac:dyDescent="0.2">
      <c r="A15" s="103" t="s">
        <v>210</v>
      </c>
      <c r="B15" s="235" t="s">
        <v>2</v>
      </c>
      <c r="C15" s="236" t="s">
        <v>2</v>
      </c>
      <c r="D15" s="235" t="s">
        <v>2</v>
      </c>
      <c r="E15" s="236" t="s">
        <v>2</v>
      </c>
      <c r="F15" s="235" t="s">
        <v>2</v>
      </c>
      <c r="G15" s="236" t="s">
        <v>2</v>
      </c>
      <c r="H15" s="235" t="s">
        <v>2</v>
      </c>
      <c r="I15" s="236" t="s">
        <v>2</v>
      </c>
      <c r="J15" s="235" t="s">
        <v>2</v>
      </c>
      <c r="K15" s="236" t="s">
        <v>2</v>
      </c>
      <c r="L15" s="235" t="s">
        <v>2</v>
      </c>
      <c r="M15" s="236" t="s">
        <v>2</v>
      </c>
      <c r="N15" s="235">
        <v>81</v>
      </c>
      <c r="O15" s="236">
        <v>1574</v>
      </c>
      <c r="P15" s="235">
        <v>74</v>
      </c>
      <c r="Q15" s="236">
        <v>1925</v>
      </c>
      <c r="R15" s="235">
        <v>74</v>
      </c>
      <c r="S15" s="236">
        <v>1188</v>
      </c>
      <c r="T15" s="235">
        <v>76</v>
      </c>
      <c r="U15" s="236">
        <v>1368</v>
      </c>
      <c r="V15" s="235">
        <v>77</v>
      </c>
      <c r="W15" s="236">
        <v>873</v>
      </c>
      <c r="X15" s="235">
        <v>87</v>
      </c>
      <c r="Y15" s="236">
        <v>1613</v>
      </c>
      <c r="Z15" s="235">
        <v>88</v>
      </c>
      <c r="AA15" s="236">
        <v>1471</v>
      </c>
      <c r="AB15" s="235">
        <v>77</v>
      </c>
      <c r="AC15" s="236">
        <v>1086</v>
      </c>
      <c r="AD15" s="235">
        <v>88</v>
      </c>
      <c r="AE15" s="236">
        <v>1046</v>
      </c>
    </row>
    <row r="16" spans="1:31" ht="15" customHeight="1" x14ac:dyDescent="0.2">
      <c r="A16" s="103" t="s">
        <v>3</v>
      </c>
      <c r="B16" s="235">
        <v>59</v>
      </c>
      <c r="C16" s="236">
        <v>24</v>
      </c>
      <c r="D16" s="235">
        <v>59</v>
      </c>
      <c r="E16" s="236">
        <v>29</v>
      </c>
      <c r="F16" s="235">
        <v>59</v>
      </c>
      <c r="G16" s="236">
        <v>33</v>
      </c>
      <c r="H16" s="235">
        <v>59</v>
      </c>
      <c r="I16" s="236">
        <v>29</v>
      </c>
      <c r="J16" s="235">
        <v>59</v>
      </c>
      <c r="K16" s="236">
        <v>46</v>
      </c>
      <c r="L16" s="235">
        <v>59</v>
      </c>
      <c r="M16" s="236">
        <v>59</v>
      </c>
      <c r="N16" s="235">
        <v>92</v>
      </c>
      <c r="O16" s="236">
        <v>112</v>
      </c>
      <c r="P16" s="235"/>
      <c r="Q16" s="236" t="s">
        <v>2</v>
      </c>
      <c r="R16" s="235">
        <v>100</v>
      </c>
      <c r="S16" s="236">
        <v>87</v>
      </c>
      <c r="T16" s="235">
        <v>100</v>
      </c>
      <c r="U16" s="236">
        <v>100</v>
      </c>
      <c r="V16" s="235" t="s">
        <v>2</v>
      </c>
      <c r="W16" s="236" t="s">
        <v>2</v>
      </c>
      <c r="X16" s="235" t="s">
        <v>2</v>
      </c>
      <c r="Y16" s="236" t="s">
        <v>2</v>
      </c>
      <c r="Z16" s="235" t="s">
        <v>2</v>
      </c>
      <c r="AA16" s="236" t="s">
        <v>2</v>
      </c>
      <c r="AB16" s="235">
        <v>100</v>
      </c>
      <c r="AC16" s="236" t="s">
        <v>2</v>
      </c>
      <c r="AD16" s="235">
        <v>100</v>
      </c>
      <c r="AE16" s="236" t="s">
        <v>2</v>
      </c>
    </row>
    <row r="17" spans="1:31" ht="15" customHeight="1" x14ac:dyDescent="0.2">
      <c r="A17" s="103" t="s">
        <v>55</v>
      </c>
      <c r="B17" s="235" t="s">
        <v>2</v>
      </c>
      <c r="C17" s="236" t="s">
        <v>2</v>
      </c>
      <c r="D17" s="235" t="s">
        <v>2</v>
      </c>
      <c r="E17" s="236" t="s">
        <v>2</v>
      </c>
      <c r="F17" s="235" t="s">
        <v>2</v>
      </c>
      <c r="G17" s="236" t="s">
        <v>2</v>
      </c>
      <c r="H17" s="235"/>
      <c r="I17" s="236" t="s">
        <v>2</v>
      </c>
      <c r="J17" s="235" t="s">
        <v>2</v>
      </c>
      <c r="K17" s="236" t="s">
        <v>2</v>
      </c>
      <c r="L17" s="235" t="s">
        <v>2</v>
      </c>
      <c r="M17" s="236" t="s">
        <v>2</v>
      </c>
      <c r="N17" s="235">
        <v>0</v>
      </c>
      <c r="O17" s="236" t="s">
        <v>2</v>
      </c>
      <c r="P17" s="235">
        <v>100</v>
      </c>
      <c r="Q17" s="236">
        <v>844</v>
      </c>
      <c r="R17" s="235">
        <v>100</v>
      </c>
      <c r="S17" s="236">
        <f>3452+563</f>
        <v>4015</v>
      </c>
      <c r="T17" s="235" t="s">
        <v>112</v>
      </c>
      <c r="U17" s="236">
        <v>5088</v>
      </c>
      <c r="V17" s="235" t="s">
        <v>2</v>
      </c>
      <c r="W17" s="236" t="s">
        <v>2</v>
      </c>
      <c r="X17" s="235" t="s">
        <v>112</v>
      </c>
      <c r="Y17" s="236">
        <v>6254</v>
      </c>
      <c r="Z17" s="235" t="s">
        <v>2</v>
      </c>
      <c r="AA17" s="236" t="s">
        <v>2</v>
      </c>
      <c r="AB17" s="235">
        <v>100</v>
      </c>
      <c r="AC17" s="236">
        <v>5482</v>
      </c>
      <c r="AD17" s="235" t="s">
        <v>2</v>
      </c>
      <c r="AE17" s="236">
        <v>6131</v>
      </c>
    </row>
    <row r="18" spans="1:31" ht="15" customHeight="1" x14ac:dyDescent="0.2">
      <c r="A18" s="103" t="s">
        <v>4</v>
      </c>
      <c r="B18" s="235">
        <v>91</v>
      </c>
      <c r="C18" s="236">
        <v>258</v>
      </c>
      <c r="D18" s="235">
        <v>91</v>
      </c>
      <c r="E18" s="236">
        <v>265</v>
      </c>
      <c r="F18" s="235">
        <v>91</v>
      </c>
      <c r="G18" s="236">
        <v>256</v>
      </c>
      <c r="H18" s="235">
        <v>91</v>
      </c>
      <c r="I18" s="236">
        <v>381</v>
      </c>
      <c r="J18" s="235">
        <v>91</v>
      </c>
      <c r="K18" s="236">
        <v>183</v>
      </c>
      <c r="L18" s="235">
        <v>91</v>
      </c>
      <c r="M18" s="236">
        <v>166</v>
      </c>
      <c r="N18" s="235">
        <v>99</v>
      </c>
      <c r="O18" s="236">
        <v>249</v>
      </c>
      <c r="P18" s="235">
        <v>88</v>
      </c>
      <c r="Q18" s="236">
        <v>274</v>
      </c>
      <c r="R18" s="235">
        <v>70</v>
      </c>
      <c r="S18" s="236">
        <f>79+134</f>
        <v>213</v>
      </c>
      <c r="T18" s="235">
        <v>100</v>
      </c>
      <c r="U18" s="236">
        <v>100</v>
      </c>
      <c r="V18" s="235">
        <v>100</v>
      </c>
      <c r="W18" s="236">
        <v>85</v>
      </c>
      <c r="X18" s="235">
        <v>68</v>
      </c>
      <c r="Y18" s="236">
        <v>213</v>
      </c>
      <c r="Z18" s="235">
        <v>100</v>
      </c>
      <c r="AA18" s="236" t="s">
        <v>2</v>
      </c>
      <c r="AB18" s="235">
        <v>100</v>
      </c>
      <c r="AC18" s="236" t="s">
        <v>2</v>
      </c>
      <c r="AD18" s="235" t="s">
        <v>2</v>
      </c>
      <c r="AE18" s="236" t="s">
        <v>2</v>
      </c>
    </row>
    <row r="19" spans="1:31" ht="15" customHeight="1" x14ac:dyDescent="0.2">
      <c r="A19" s="105" t="s">
        <v>93</v>
      </c>
      <c r="B19" s="235" t="s">
        <v>2</v>
      </c>
      <c r="C19" s="236" t="s">
        <v>2</v>
      </c>
      <c r="D19" s="235" t="s">
        <v>2</v>
      </c>
      <c r="E19" s="236" t="s">
        <v>2</v>
      </c>
      <c r="F19" s="235" t="s">
        <v>2</v>
      </c>
      <c r="G19" s="236" t="s">
        <v>2</v>
      </c>
      <c r="H19" s="235" t="s">
        <v>2</v>
      </c>
      <c r="I19" s="236" t="s">
        <v>2</v>
      </c>
      <c r="J19" s="235" t="s">
        <v>2</v>
      </c>
      <c r="K19" s="236" t="s">
        <v>2</v>
      </c>
      <c r="L19" s="235" t="s">
        <v>2</v>
      </c>
      <c r="M19" s="236" t="s">
        <v>2</v>
      </c>
      <c r="N19" s="235" t="s">
        <v>2</v>
      </c>
      <c r="O19" s="236" t="s">
        <v>2</v>
      </c>
      <c r="P19" s="235">
        <v>70</v>
      </c>
      <c r="Q19" s="236">
        <v>1305</v>
      </c>
      <c r="R19" s="235">
        <v>85</v>
      </c>
      <c r="S19" s="236">
        <v>790</v>
      </c>
      <c r="T19" s="235">
        <v>85</v>
      </c>
      <c r="U19" s="236">
        <v>1806</v>
      </c>
      <c r="V19" s="235">
        <v>50</v>
      </c>
      <c r="W19" s="236">
        <v>1828</v>
      </c>
      <c r="X19" s="235">
        <v>100</v>
      </c>
      <c r="Y19" s="236">
        <v>1633</v>
      </c>
      <c r="Z19" s="235">
        <v>92</v>
      </c>
      <c r="AA19" s="236">
        <v>1405</v>
      </c>
      <c r="AB19" s="235">
        <v>92</v>
      </c>
      <c r="AC19" s="236">
        <v>2515</v>
      </c>
      <c r="AD19" s="235">
        <v>94</v>
      </c>
      <c r="AE19" s="236">
        <v>1547</v>
      </c>
    </row>
    <row r="20" spans="1:31" ht="25.5" customHeight="1" x14ac:dyDescent="0.2">
      <c r="A20" s="103" t="s">
        <v>94</v>
      </c>
      <c r="B20" s="235" t="s">
        <v>2</v>
      </c>
      <c r="C20" s="236" t="s">
        <v>2</v>
      </c>
      <c r="D20" s="235" t="s">
        <v>2</v>
      </c>
      <c r="E20" s="236" t="s">
        <v>2</v>
      </c>
      <c r="F20" s="235">
        <v>26.700000000000003</v>
      </c>
      <c r="G20" s="236">
        <v>30</v>
      </c>
      <c r="H20" s="235" t="s">
        <v>2</v>
      </c>
      <c r="I20" s="236" t="s">
        <v>2</v>
      </c>
      <c r="J20" s="233" t="s">
        <v>105</v>
      </c>
      <c r="K20" s="236">
        <v>73</v>
      </c>
      <c r="L20" s="233" t="s">
        <v>106</v>
      </c>
      <c r="M20" s="236">
        <v>77</v>
      </c>
      <c r="N20" s="235" t="s">
        <v>2</v>
      </c>
      <c r="O20" s="236" t="s">
        <v>2</v>
      </c>
      <c r="P20" s="235" t="s">
        <v>2</v>
      </c>
      <c r="Q20" s="236" t="s">
        <v>2</v>
      </c>
      <c r="R20" s="235" t="s">
        <v>2</v>
      </c>
      <c r="S20" s="236" t="s">
        <v>2</v>
      </c>
      <c r="T20" s="235" t="s">
        <v>2</v>
      </c>
      <c r="U20" s="236" t="s">
        <v>2</v>
      </c>
      <c r="V20" s="235" t="s">
        <v>2</v>
      </c>
      <c r="W20" s="236" t="s">
        <v>2</v>
      </c>
      <c r="X20" s="235" t="s">
        <v>2</v>
      </c>
      <c r="Y20" s="236" t="s">
        <v>2</v>
      </c>
      <c r="Z20" s="235" t="s">
        <v>2</v>
      </c>
      <c r="AA20" s="236" t="s">
        <v>2</v>
      </c>
      <c r="AB20" s="235" t="s">
        <v>2</v>
      </c>
      <c r="AC20" s="236" t="s">
        <v>2</v>
      </c>
      <c r="AD20" s="235">
        <v>100</v>
      </c>
      <c r="AE20" s="236" t="s">
        <v>2</v>
      </c>
    </row>
    <row r="21" spans="1:31" ht="15" customHeight="1" x14ac:dyDescent="0.2">
      <c r="A21" s="103" t="s">
        <v>82</v>
      </c>
      <c r="B21" s="235">
        <v>96</v>
      </c>
      <c r="C21" s="236">
        <v>20</v>
      </c>
      <c r="D21" s="235">
        <v>96</v>
      </c>
      <c r="E21" s="236">
        <v>14</v>
      </c>
      <c r="F21" s="235">
        <v>96</v>
      </c>
      <c r="G21" s="236">
        <v>13</v>
      </c>
      <c r="H21" s="235">
        <v>96</v>
      </c>
      <c r="I21" s="236">
        <v>16</v>
      </c>
      <c r="J21" s="235">
        <v>100</v>
      </c>
      <c r="K21" s="236">
        <v>36</v>
      </c>
      <c r="L21" s="235">
        <v>100</v>
      </c>
      <c r="M21" s="236">
        <v>36</v>
      </c>
      <c r="N21" s="235">
        <v>97</v>
      </c>
      <c r="O21" s="236">
        <v>30</v>
      </c>
      <c r="P21" s="235">
        <v>98</v>
      </c>
      <c r="Q21" s="236">
        <v>13</v>
      </c>
      <c r="R21" s="235">
        <v>100</v>
      </c>
      <c r="S21" s="236">
        <v>40</v>
      </c>
      <c r="T21" s="235">
        <v>100</v>
      </c>
      <c r="U21" s="236">
        <v>46</v>
      </c>
      <c r="V21" s="235">
        <v>100</v>
      </c>
      <c r="W21" s="236">
        <v>52</v>
      </c>
      <c r="X21" s="235" t="s">
        <v>2</v>
      </c>
      <c r="Y21" s="236" t="s">
        <v>2</v>
      </c>
      <c r="Z21" s="235" t="s">
        <v>2</v>
      </c>
      <c r="AA21" s="236" t="s">
        <v>2</v>
      </c>
      <c r="AB21" s="235">
        <v>100</v>
      </c>
      <c r="AC21" s="236">
        <v>10</v>
      </c>
      <c r="AD21" s="235">
        <v>100</v>
      </c>
      <c r="AE21" s="236">
        <v>12</v>
      </c>
    </row>
    <row r="22" spans="1:31" ht="30" customHeight="1" x14ac:dyDescent="0.2">
      <c r="A22" s="103" t="s">
        <v>95</v>
      </c>
      <c r="B22" s="235">
        <v>59</v>
      </c>
      <c r="C22" s="236">
        <v>37</v>
      </c>
      <c r="D22" s="235">
        <v>59</v>
      </c>
      <c r="E22" s="236">
        <v>38</v>
      </c>
      <c r="F22" s="235">
        <v>59</v>
      </c>
      <c r="G22" s="236">
        <v>33</v>
      </c>
      <c r="H22" s="235">
        <v>59</v>
      </c>
      <c r="I22" s="236">
        <v>39</v>
      </c>
      <c r="J22" s="235">
        <v>74</v>
      </c>
      <c r="K22" s="236">
        <v>46</v>
      </c>
      <c r="L22" s="235">
        <v>89</v>
      </c>
      <c r="M22" s="236">
        <v>78</v>
      </c>
      <c r="N22" s="235" t="s">
        <v>2</v>
      </c>
      <c r="O22" s="236" t="s">
        <v>2</v>
      </c>
      <c r="P22" s="235" t="s">
        <v>2</v>
      </c>
      <c r="Q22" s="236" t="s">
        <v>2</v>
      </c>
      <c r="R22" s="235" t="s">
        <v>2</v>
      </c>
      <c r="S22" s="236" t="s">
        <v>2</v>
      </c>
      <c r="T22" s="235" t="s">
        <v>2</v>
      </c>
      <c r="U22" s="236" t="s">
        <v>2</v>
      </c>
      <c r="V22" s="235" t="s">
        <v>2</v>
      </c>
      <c r="W22" s="236" t="s">
        <v>2</v>
      </c>
      <c r="X22" s="235" t="s">
        <v>2</v>
      </c>
      <c r="Y22" s="236" t="s">
        <v>2</v>
      </c>
      <c r="Z22" s="235" t="s">
        <v>2</v>
      </c>
      <c r="AA22" s="236" t="s">
        <v>2</v>
      </c>
      <c r="AB22" s="235" t="s">
        <v>2</v>
      </c>
      <c r="AC22" s="236" t="s">
        <v>2</v>
      </c>
      <c r="AD22" s="235" t="s">
        <v>2</v>
      </c>
      <c r="AE22" s="236" t="s">
        <v>2</v>
      </c>
    </row>
    <row r="23" spans="1:31" ht="15" customHeight="1" x14ac:dyDescent="0.2">
      <c r="A23" s="103" t="s">
        <v>83</v>
      </c>
      <c r="B23" s="235" t="s">
        <v>2</v>
      </c>
      <c r="C23" s="236" t="s">
        <v>2</v>
      </c>
      <c r="D23" s="235" t="s">
        <v>2</v>
      </c>
      <c r="E23" s="236" t="s">
        <v>2</v>
      </c>
      <c r="F23" s="235" t="s">
        <v>2</v>
      </c>
      <c r="G23" s="236" t="s">
        <v>2</v>
      </c>
      <c r="H23" s="235" t="s">
        <v>2</v>
      </c>
      <c r="I23" s="236" t="s">
        <v>2</v>
      </c>
      <c r="J23" s="235" t="s">
        <v>2</v>
      </c>
      <c r="K23" s="236" t="s">
        <v>2</v>
      </c>
      <c r="L23" s="235" t="s">
        <v>2</v>
      </c>
      <c r="M23" s="236" t="s">
        <v>2</v>
      </c>
      <c r="N23" s="235" t="s">
        <v>2</v>
      </c>
      <c r="O23" s="236" t="s">
        <v>2</v>
      </c>
      <c r="P23" s="235" t="s">
        <v>2</v>
      </c>
      <c r="Q23" s="236" t="s">
        <v>2</v>
      </c>
      <c r="R23" s="235" t="s">
        <v>107</v>
      </c>
      <c r="S23" s="236">
        <f>92+165</f>
        <v>257</v>
      </c>
      <c r="T23" s="235" t="s">
        <v>2</v>
      </c>
      <c r="U23" s="236" t="s">
        <v>2</v>
      </c>
      <c r="V23" s="235" t="s">
        <v>2</v>
      </c>
      <c r="W23" s="236" t="s">
        <v>2</v>
      </c>
      <c r="X23" s="235" t="s">
        <v>2</v>
      </c>
      <c r="Y23" s="236" t="s">
        <v>2</v>
      </c>
      <c r="Z23" s="235" t="s">
        <v>112</v>
      </c>
      <c r="AA23" s="236">
        <v>136</v>
      </c>
      <c r="AB23" s="235">
        <v>70</v>
      </c>
      <c r="AC23" s="236">
        <v>69</v>
      </c>
      <c r="AD23" s="235">
        <v>100</v>
      </c>
      <c r="AE23" s="236">
        <v>21</v>
      </c>
    </row>
    <row r="24" spans="1:31" ht="15" customHeight="1" x14ac:dyDescent="0.25">
      <c r="A24" s="108" t="s">
        <v>204</v>
      </c>
      <c r="B24" s="109"/>
      <c r="C24" s="109"/>
      <c r="D24" s="110"/>
      <c r="E24" s="109"/>
      <c r="F24" s="110"/>
      <c r="G24" s="109"/>
      <c r="H24" s="110"/>
      <c r="I24" s="109"/>
      <c r="J24" s="110"/>
      <c r="K24" s="109"/>
      <c r="L24" s="40"/>
      <c r="M24" s="29"/>
      <c r="N24" s="43"/>
      <c r="O24" s="29"/>
      <c r="P24" s="44"/>
      <c r="Q24" s="27"/>
      <c r="R24" s="43"/>
      <c r="S24" s="43"/>
      <c r="T24" s="43"/>
      <c r="U24" s="43"/>
      <c r="V24" s="43"/>
      <c r="W24" s="43"/>
      <c r="Y24" s="39"/>
      <c r="AA24" s="39"/>
      <c r="AB24" s="39"/>
      <c r="AC24" s="39"/>
    </row>
    <row r="25" spans="1:31" ht="13.5" x14ac:dyDescent="0.25">
      <c r="A25" s="111" t="s">
        <v>5</v>
      </c>
      <c r="B25" s="112"/>
      <c r="C25" s="112"/>
      <c r="D25" s="113"/>
      <c r="E25" s="112"/>
      <c r="F25" s="113"/>
      <c r="G25" s="112"/>
      <c r="H25" s="113"/>
      <c r="I25" s="112"/>
      <c r="J25" s="113"/>
      <c r="K25" s="112"/>
      <c r="L25" s="41"/>
      <c r="M25" s="29"/>
      <c r="N25" s="43"/>
      <c r="O25" s="29"/>
      <c r="P25" s="43"/>
      <c r="Q25" s="29"/>
      <c r="R25" s="43"/>
      <c r="S25" s="29"/>
      <c r="T25" s="43"/>
      <c r="U25" s="29"/>
      <c r="V25" s="43"/>
      <c r="W25" s="29"/>
    </row>
    <row r="26" spans="1:31" ht="13.5" x14ac:dyDescent="0.25">
      <c r="A26" s="69" t="s">
        <v>80</v>
      </c>
      <c r="B26" s="114"/>
      <c r="C26" s="114"/>
      <c r="D26" s="115"/>
      <c r="E26" s="114"/>
      <c r="F26" s="115"/>
      <c r="G26" s="114"/>
      <c r="H26" s="115"/>
      <c r="I26" s="114"/>
      <c r="J26" s="115"/>
      <c r="K26" s="114"/>
      <c r="L26" s="42"/>
    </row>
    <row r="27" spans="1:31" ht="13.5" x14ac:dyDescent="0.25">
      <c r="A27" s="116" t="s">
        <v>203</v>
      </c>
      <c r="B27" s="114"/>
      <c r="C27" s="114"/>
      <c r="D27" s="115"/>
      <c r="E27" s="114"/>
      <c r="F27" s="115"/>
      <c r="G27" s="114"/>
      <c r="H27" s="115"/>
      <c r="I27" s="114"/>
      <c r="J27" s="115"/>
      <c r="K27" s="114"/>
    </row>
    <row r="28" spans="1:31" ht="15.75" x14ac:dyDescent="0.25">
      <c r="A28" s="229" t="s">
        <v>206</v>
      </c>
      <c r="B28" s="229"/>
      <c r="C28" s="229"/>
      <c r="D28" s="229"/>
      <c r="E28" s="229"/>
      <c r="F28" s="229"/>
      <c r="G28" s="229"/>
      <c r="H28" s="229"/>
      <c r="I28" s="229"/>
      <c r="J28" s="218"/>
      <c r="K28" s="218"/>
      <c r="L28" s="229"/>
      <c r="M28" s="229"/>
    </row>
    <row r="29" spans="1:31" ht="13.5" x14ac:dyDescent="0.25">
      <c r="A29" s="266" t="s">
        <v>207</v>
      </c>
      <c r="B29" s="266"/>
      <c r="C29" s="266"/>
      <c r="D29" s="266"/>
      <c r="E29" s="266"/>
      <c r="F29" s="266"/>
      <c r="G29" s="266"/>
      <c r="H29" s="266"/>
      <c r="I29" s="266"/>
      <c r="J29" s="266"/>
      <c r="K29" s="266"/>
      <c r="L29" s="266"/>
      <c r="M29" s="266"/>
    </row>
    <row r="30" spans="1:31" ht="15.75" x14ac:dyDescent="0.25">
      <c r="A30" s="240" t="s">
        <v>217</v>
      </c>
      <c r="B30" s="222"/>
      <c r="C30" s="74"/>
      <c r="D30" s="74"/>
      <c r="E30" s="74"/>
      <c r="F30" s="74"/>
      <c r="G30" s="74"/>
      <c r="H30" s="74"/>
      <c r="I30" s="74"/>
      <c r="J30" s="219"/>
      <c r="K30" s="219"/>
      <c r="L30" s="74"/>
      <c r="M30" s="74"/>
    </row>
    <row r="31" spans="1:31" ht="13.5" x14ac:dyDescent="0.25">
      <c r="A31" s="116" t="s">
        <v>188</v>
      </c>
      <c r="B31" s="114"/>
      <c r="C31" s="114"/>
      <c r="D31" s="115"/>
      <c r="E31" s="114"/>
      <c r="F31" s="115"/>
      <c r="G31" s="114"/>
      <c r="H31" s="115"/>
      <c r="I31" s="114"/>
      <c r="J31" s="115"/>
      <c r="K31" s="114"/>
    </row>
    <row r="32" spans="1:31" ht="13.5" x14ac:dyDescent="0.25">
      <c r="A32" s="69" t="s">
        <v>8</v>
      </c>
      <c r="B32" s="114"/>
      <c r="C32" s="114"/>
      <c r="D32" s="115"/>
      <c r="E32" s="114"/>
      <c r="F32" s="115"/>
      <c r="G32" s="114"/>
      <c r="H32" s="115"/>
      <c r="I32" s="114"/>
      <c r="J32" s="115"/>
      <c r="K32" s="114"/>
      <c r="L32" s="42"/>
    </row>
    <row r="33" spans="1:11" x14ac:dyDescent="0.2">
      <c r="A33" s="117"/>
      <c r="B33" s="114"/>
      <c r="C33" s="114"/>
      <c r="D33" s="115"/>
      <c r="E33" s="114"/>
      <c r="F33" s="115"/>
      <c r="G33" s="114"/>
      <c r="H33" s="115"/>
      <c r="I33" s="114"/>
      <c r="J33" s="115"/>
      <c r="K33" s="114"/>
    </row>
  </sheetData>
  <mergeCells count="16">
    <mergeCell ref="A29:M29"/>
    <mergeCell ref="AD3:AE3"/>
    <mergeCell ref="L3:M3"/>
    <mergeCell ref="B3:C3"/>
    <mergeCell ref="D3:E3"/>
    <mergeCell ref="H3:I3"/>
    <mergeCell ref="J3:K3"/>
    <mergeCell ref="F3:G3"/>
    <mergeCell ref="Z3:AA3"/>
    <mergeCell ref="AB3:AC3"/>
    <mergeCell ref="N3:O3"/>
    <mergeCell ref="P3:Q3"/>
    <mergeCell ref="R3:S3"/>
    <mergeCell ref="T3:U3"/>
    <mergeCell ref="V3:W3"/>
    <mergeCell ref="X3:Y3"/>
  </mergeCells>
  <pageMargins left="0.78740157499999996" right="0.78740157499999996" top="0.984251969" bottom="0.984251969" header="0.4921259845" footer="0.492125984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pageSetUpPr fitToPage="1"/>
  </sheetPr>
  <dimension ref="A1:M32"/>
  <sheetViews>
    <sheetView showGridLines="0" zoomScale="85" zoomScaleNormal="85" workbookViewId="0"/>
  </sheetViews>
  <sheetFormatPr baseColWidth="10" defaultRowHeight="15" x14ac:dyDescent="0.25"/>
  <cols>
    <col min="1" max="1" width="34.42578125" customWidth="1"/>
    <col min="2" max="2" width="8.85546875" customWidth="1"/>
    <col min="3" max="3" width="14.140625" customWidth="1"/>
    <col min="4" max="13" width="9.28515625" customWidth="1"/>
  </cols>
  <sheetData>
    <row r="1" spans="1:13" ht="18" customHeight="1" x14ac:dyDescent="0.25">
      <c r="A1" s="38" t="s">
        <v>223</v>
      </c>
      <c r="B1" s="1"/>
    </row>
    <row r="3" spans="1:13" ht="32.25" customHeight="1" x14ac:dyDescent="0.25">
      <c r="A3" s="271"/>
      <c r="B3" s="273" t="s">
        <v>59</v>
      </c>
      <c r="C3" s="273" t="s">
        <v>67</v>
      </c>
      <c r="D3" s="276" t="s">
        <v>58</v>
      </c>
      <c r="E3" s="277"/>
      <c r="F3" s="292" t="s">
        <v>60</v>
      </c>
      <c r="G3" s="293"/>
      <c r="H3" s="293"/>
      <c r="I3" s="293"/>
      <c r="J3" s="293"/>
      <c r="K3" s="293"/>
      <c r="L3" s="293"/>
      <c r="M3" s="293"/>
    </row>
    <row r="4" spans="1:13" ht="39" customHeight="1" x14ac:dyDescent="0.25">
      <c r="A4" s="271"/>
      <c r="B4" s="274"/>
      <c r="C4" s="274"/>
      <c r="D4" s="278"/>
      <c r="E4" s="279"/>
      <c r="F4" s="282" t="s">
        <v>62</v>
      </c>
      <c r="G4" s="283"/>
      <c r="H4" s="282" t="s">
        <v>63</v>
      </c>
      <c r="I4" s="284"/>
      <c r="J4" s="285" t="s">
        <v>66</v>
      </c>
      <c r="K4" s="286"/>
      <c r="L4" s="287" t="s">
        <v>64</v>
      </c>
      <c r="M4" s="284"/>
    </row>
    <row r="5" spans="1:13" x14ac:dyDescent="0.25">
      <c r="A5" s="272"/>
      <c r="B5" s="275"/>
      <c r="C5" s="275"/>
      <c r="D5" s="205" t="s">
        <v>0</v>
      </c>
      <c r="E5" s="206" t="s">
        <v>1</v>
      </c>
      <c r="F5" s="205" t="s">
        <v>0</v>
      </c>
      <c r="G5" s="207" t="s">
        <v>1</v>
      </c>
      <c r="H5" s="205" t="s">
        <v>0</v>
      </c>
      <c r="I5" s="206" t="s">
        <v>1</v>
      </c>
      <c r="J5" s="208" t="s">
        <v>0</v>
      </c>
      <c r="K5" s="209" t="s">
        <v>1</v>
      </c>
      <c r="L5" s="205" t="s">
        <v>0</v>
      </c>
      <c r="M5" s="206" t="s">
        <v>1</v>
      </c>
    </row>
    <row r="6" spans="1:13" s="26" customFormat="1" x14ac:dyDescent="0.25">
      <c r="A6" s="94" t="s">
        <v>184</v>
      </c>
      <c r="B6" s="212" t="s">
        <v>205</v>
      </c>
      <c r="C6" s="156">
        <f>SUM(F6:I6,L6:M6)</f>
        <v>37</v>
      </c>
      <c r="D6" s="215">
        <f>SUM(F6,H6,L6)/C6*100</f>
        <v>29.72972972972973</v>
      </c>
      <c r="E6" s="215">
        <f>SUM(G6,I6,M6)/C6*100</f>
        <v>70.270270270270274</v>
      </c>
      <c r="F6" s="214">
        <v>6</v>
      </c>
      <c r="G6" s="214">
        <v>11</v>
      </c>
      <c r="H6" s="214">
        <v>5</v>
      </c>
      <c r="I6" s="214">
        <v>15</v>
      </c>
      <c r="J6" s="214">
        <v>5</v>
      </c>
      <c r="K6" s="214">
        <v>9</v>
      </c>
      <c r="L6" s="215">
        <v>0</v>
      </c>
      <c r="M6" s="215">
        <v>0</v>
      </c>
    </row>
    <row r="7" spans="1:13" s="26" customFormat="1" ht="14.25" customHeight="1" x14ac:dyDescent="0.25">
      <c r="A7" s="94" t="s">
        <v>56</v>
      </c>
      <c r="B7" s="212">
        <v>45</v>
      </c>
      <c r="C7" s="156">
        <f t="shared" ref="C7:C22" si="0">SUM(F7:I7,L7:M7)</f>
        <v>67</v>
      </c>
      <c r="D7" s="215">
        <f>SUM(F7,H7,L7)/C7*100</f>
        <v>25.373134328358208</v>
      </c>
      <c r="E7" s="215">
        <f>SUM(G7,I7,M7)/C7*100</f>
        <v>74.626865671641795</v>
      </c>
      <c r="F7" s="214">
        <v>10</v>
      </c>
      <c r="G7" s="214">
        <v>25</v>
      </c>
      <c r="H7" s="214">
        <v>7</v>
      </c>
      <c r="I7" s="214">
        <v>25</v>
      </c>
      <c r="J7" s="214">
        <v>7</v>
      </c>
      <c r="K7" s="214">
        <v>21</v>
      </c>
      <c r="L7" s="215">
        <v>0</v>
      </c>
      <c r="M7" s="215">
        <v>0</v>
      </c>
    </row>
    <row r="8" spans="1:13" s="26" customFormat="1" x14ac:dyDescent="0.25">
      <c r="A8" s="94" t="s">
        <v>127</v>
      </c>
      <c r="B8" s="212">
        <v>100</v>
      </c>
      <c r="C8" s="156">
        <f t="shared" si="0"/>
        <v>712</v>
      </c>
      <c r="D8" s="215">
        <f t="shared" ref="D8:D22" si="1">SUM(F8,H8,L8)/C8*100</f>
        <v>40.870786516853933</v>
      </c>
      <c r="E8" s="215">
        <f t="shared" ref="E8:E22" si="2">SUM(G8,I8,M8)/C8*100</f>
        <v>59.129213483146067</v>
      </c>
      <c r="F8" s="214">
        <v>67</v>
      </c>
      <c r="G8" s="214">
        <v>76</v>
      </c>
      <c r="H8" s="214">
        <v>222</v>
      </c>
      <c r="I8" s="214">
        <v>345</v>
      </c>
      <c r="J8" s="215">
        <v>196</v>
      </c>
      <c r="K8" s="215">
        <v>275</v>
      </c>
      <c r="L8" s="215">
        <v>2</v>
      </c>
      <c r="M8" s="215">
        <v>0</v>
      </c>
    </row>
    <row r="9" spans="1:13" s="26" customFormat="1" x14ac:dyDescent="0.25">
      <c r="A9" s="95" t="s">
        <v>128</v>
      </c>
      <c r="B9" s="212">
        <v>100</v>
      </c>
      <c r="C9" s="156">
        <f t="shared" si="0"/>
        <v>50</v>
      </c>
      <c r="D9" s="215">
        <f t="shared" si="1"/>
        <v>20</v>
      </c>
      <c r="E9" s="215">
        <f t="shared" si="2"/>
        <v>80</v>
      </c>
      <c r="F9" s="214">
        <v>3</v>
      </c>
      <c r="G9" s="214">
        <v>18</v>
      </c>
      <c r="H9" s="214">
        <v>7</v>
      </c>
      <c r="I9" s="214">
        <v>22</v>
      </c>
      <c r="J9" s="214">
        <v>3</v>
      </c>
      <c r="K9" s="214">
        <v>10</v>
      </c>
      <c r="L9" s="215">
        <v>0</v>
      </c>
      <c r="M9" s="215">
        <v>0</v>
      </c>
    </row>
    <row r="10" spans="1:13" s="26" customFormat="1" x14ac:dyDescent="0.25">
      <c r="A10" s="94" t="s">
        <v>129</v>
      </c>
      <c r="B10" s="212">
        <v>61</v>
      </c>
      <c r="C10" s="156">
        <v>269</v>
      </c>
      <c r="D10" s="215">
        <v>68</v>
      </c>
      <c r="E10" s="215">
        <v>32</v>
      </c>
      <c r="F10" s="294" t="s">
        <v>2</v>
      </c>
      <c r="G10" s="294"/>
      <c r="H10" s="294"/>
      <c r="I10" s="294"/>
      <c r="J10" s="214">
        <v>33</v>
      </c>
      <c r="K10" s="214">
        <v>58</v>
      </c>
      <c r="L10" s="215">
        <v>0</v>
      </c>
      <c r="M10" s="215">
        <v>0</v>
      </c>
    </row>
    <row r="11" spans="1:13" s="26" customFormat="1" x14ac:dyDescent="0.25">
      <c r="A11" s="95" t="s">
        <v>130</v>
      </c>
      <c r="B11" s="212">
        <v>75</v>
      </c>
      <c r="C11" s="156">
        <f t="shared" si="0"/>
        <v>131</v>
      </c>
      <c r="D11" s="215">
        <f t="shared" si="1"/>
        <v>25.190839694656486</v>
      </c>
      <c r="E11" s="215">
        <f t="shared" si="2"/>
        <v>74.809160305343511</v>
      </c>
      <c r="F11" s="214">
        <v>14</v>
      </c>
      <c r="G11" s="214">
        <v>45</v>
      </c>
      <c r="H11" s="214">
        <v>19</v>
      </c>
      <c r="I11" s="214">
        <v>53</v>
      </c>
      <c r="J11" s="214">
        <v>14</v>
      </c>
      <c r="K11" s="214">
        <v>40</v>
      </c>
      <c r="L11" s="215">
        <v>0</v>
      </c>
      <c r="M11" s="215">
        <v>0</v>
      </c>
    </row>
    <row r="12" spans="1:13" s="26" customFormat="1" x14ac:dyDescent="0.25">
      <c r="A12" s="95" t="s">
        <v>131</v>
      </c>
      <c r="B12" s="212">
        <v>100</v>
      </c>
      <c r="C12" s="156">
        <f t="shared" si="0"/>
        <v>496</v>
      </c>
      <c r="D12" s="215">
        <f t="shared" si="1"/>
        <v>51.814516129032263</v>
      </c>
      <c r="E12" s="215">
        <f t="shared" si="2"/>
        <v>48.185483870967744</v>
      </c>
      <c r="F12" s="214">
        <v>121</v>
      </c>
      <c r="G12" s="214">
        <v>105</v>
      </c>
      <c r="H12" s="214">
        <v>136</v>
      </c>
      <c r="I12" s="214">
        <v>134</v>
      </c>
      <c r="J12" s="214">
        <v>111</v>
      </c>
      <c r="K12" s="214">
        <v>108</v>
      </c>
      <c r="L12" s="215">
        <v>0</v>
      </c>
      <c r="M12" s="215">
        <v>0</v>
      </c>
    </row>
    <row r="13" spans="1:13" s="26" customFormat="1" ht="40.5" x14ac:dyDescent="0.25">
      <c r="A13" s="94" t="s">
        <v>132</v>
      </c>
      <c r="B13" s="212">
        <v>95</v>
      </c>
      <c r="C13" s="156">
        <f t="shared" si="0"/>
        <v>485</v>
      </c>
      <c r="D13" s="215">
        <f t="shared" si="1"/>
        <v>56.701030927835049</v>
      </c>
      <c r="E13" s="215">
        <f t="shared" si="2"/>
        <v>43.298969072164951</v>
      </c>
      <c r="F13" s="214">
        <v>192</v>
      </c>
      <c r="G13" s="214">
        <v>146</v>
      </c>
      <c r="H13" s="214">
        <v>82</v>
      </c>
      <c r="I13" s="214">
        <v>64</v>
      </c>
      <c r="J13" s="214">
        <v>54</v>
      </c>
      <c r="K13" s="214">
        <v>50</v>
      </c>
      <c r="L13" s="215">
        <v>1</v>
      </c>
      <c r="M13" s="215">
        <v>0</v>
      </c>
    </row>
    <row r="14" spans="1:13" s="26" customFormat="1" ht="38.25" x14ac:dyDescent="0.25">
      <c r="A14" s="94" t="s">
        <v>57</v>
      </c>
      <c r="B14" s="212">
        <v>100</v>
      </c>
      <c r="C14" s="156">
        <v>56</v>
      </c>
      <c r="D14" s="215">
        <v>68</v>
      </c>
      <c r="E14" s="215">
        <v>32</v>
      </c>
      <c r="F14" s="295" t="s">
        <v>2</v>
      </c>
      <c r="G14" s="295"/>
      <c r="H14" s="295"/>
      <c r="I14" s="295"/>
      <c r="J14" s="214">
        <v>25</v>
      </c>
      <c r="K14" s="214">
        <v>8</v>
      </c>
      <c r="L14" s="215">
        <v>0</v>
      </c>
      <c r="M14" s="215">
        <v>0</v>
      </c>
    </row>
    <row r="15" spans="1:13" s="26" customFormat="1" x14ac:dyDescent="0.25">
      <c r="A15" s="96" t="s">
        <v>133</v>
      </c>
      <c r="B15" s="212">
        <v>100</v>
      </c>
      <c r="C15" s="156">
        <f t="shared" si="0"/>
        <v>2665</v>
      </c>
      <c r="D15" s="215">
        <f t="shared" si="1"/>
        <v>23.189493433395871</v>
      </c>
      <c r="E15" s="215">
        <f t="shared" si="2"/>
        <v>76.810506566604133</v>
      </c>
      <c r="F15" s="215">
        <v>214</v>
      </c>
      <c r="G15" s="215">
        <v>771</v>
      </c>
      <c r="H15" s="215">
        <v>403</v>
      </c>
      <c r="I15" s="215">
        <v>1276</v>
      </c>
      <c r="J15" s="294" t="s">
        <v>2</v>
      </c>
      <c r="K15" s="294"/>
      <c r="L15" s="215">
        <v>1</v>
      </c>
      <c r="M15" s="215">
        <v>0</v>
      </c>
    </row>
    <row r="16" spans="1:13" s="26" customFormat="1" ht="16.5" customHeight="1" x14ac:dyDescent="0.25">
      <c r="A16" s="95" t="s">
        <v>212</v>
      </c>
      <c r="B16" s="216">
        <v>88</v>
      </c>
      <c r="C16" s="156">
        <f t="shared" si="0"/>
        <v>1140</v>
      </c>
      <c r="D16" s="215">
        <f t="shared" si="1"/>
        <v>100</v>
      </c>
      <c r="E16" s="215">
        <f t="shared" si="2"/>
        <v>0</v>
      </c>
      <c r="F16" s="294">
        <v>570</v>
      </c>
      <c r="G16" s="294"/>
      <c r="H16" s="294">
        <v>570</v>
      </c>
      <c r="I16" s="294"/>
      <c r="J16" s="294">
        <v>510</v>
      </c>
      <c r="K16" s="294"/>
      <c r="L16" s="294">
        <v>0</v>
      </c>
      <c r="M16" s="294"/>
    </row>
    <row r="17" spans="1:13" s="26" customFormat="1" x14ac:dyDescent="0.25">
      <c r="A17" s="94" t="s">
        <v>3</v>
      </c>
      <c r="B17" s="213">
        <v>100</v>
      </c>
      <c r="C17" s="156">
        <v>13</v>
      </c>
      <c r="D17" s="215">
        <v>23</v>
      </c>
      <c r="E17" s="215">
        <v>77</v>
      </c>
      <c r="F17" s="294" t="s">
        <v>2</v>
      </c>
      <c r="G17" s="294"/>
      <c r="H17" s="294"/>
      <c r="I17" s="294"/>
      <c r="J17" s="294"/>
      <c r="K17" s="294"/>
      <c r="L17" s="294"/>
      <c r="M17" s="294"/>
    </row>
    <row r="18" spans="1:13" s="26" customFormat="1" x14ac:dyDescent="0.25">
      <c r="A18" s="94" t="s">
        <v>55</v>
      </c>
      <c r="B18" s="213" t="s">
        <v>71</v>
      </c>
      <c r="C18" s="156">
        <f t="shared" ref="C18" si="3">SUM(F18:I18,L18:M18)</f>
        <v>1426</v>
      </c>
      <c r="D18" s="215">
        <f t="shared" ref="D18" si="4">SUM(F18,H18,L18)/C18*100</f>
        <v>64.586255259467038</v>
      </c>
      <c r="E18" s="215">
        <f t="shared" ref="E18" si="5">SUM(G18,I18,M18)/C18*100</f>
        <v>35.413744740532962</v>
      </c>
      <c r="F18" s="215">
        <v>287</v>
      </c>
      <c r="G18" s="215">
        <v>185</v>
      </c>
      <c r="H18" s="215">
        <v>631</v>
      </c>
      <c r="I18" s="215">
        <v>319</v>
      </c>
      <c r="J18" s="215">
        <v>541</v>
      </c>
      <c r="K18" s="215">
        <v>260</v>
      </c>
      <c r="L18" s="215">
        <v>3</v>
      </c>
      <c r="M18" s="215">
        <v>1</v>
      </c>
    </row>
    <row r="19" spans="1:13" s="26" customFormat="1" x14ac:dyDescent="0.25">
      <c r="A19" s="94" t="s">
        <v>4</v>
      </c>
      <c r="B19" s="212" t="s">
        <v>213</v>
      </c>
      <c r="C19" s="156" t="s">
        <v>2</v>
      </c>
      <c r="D19" s="296" t="s">
        <v>2</v>
      </c>
      <c r="E19" s="297"/>
      <c r="F19" s="296" t="s">
        <v>2</v>
      </c>
      <c r="G19" s="297"/>
      <c r="H19" s="230">
        <v>33</v>
      </c>
      <c r="I19" s="230">
        <v>19</v>
      </c>
      <c r="J19" s="296" t="s">
        <v>2</v>
      </c>
      <c r="K19" s="298"/>
      <c r="L19" s="298"/>
      <c r="M19" s="297"/>
    </row>
    <row r="20" spans="1:13" s="26" customFormat="1" x14ac:dyDescent="0.25">
      <c r="A20" s="72" t="s">
        <v>134</v>
      </c>
      <c r="B20" s="212">
        <v>94</v>
      </c>
      <c r="C20" s="156">
        <f t="shared" si="0"/>
        <v>789</v>
      </c>
      <c r="D20" s="215">
        <f t="shared" si="1"/>
        <v>33.333333333333329</v>
      </c>
      <c r="E20" s="215">
        <f t="shared" si="2"/>
        <v>66.666666666666657</v>
      </c>
      <c r="F20" s="214">
        <v>108</v>
      </c>
      <c r="G20" s="214">
        <v>203</v>
      </c>
      <c r="H20" s="214">
        <v>155</v>
      </c>
      <c r="I20" s="214">
        <v>323</v>
      </c>
      <c r="J20" s="214">
        <v>138</v>
      </c>
      <c r="K20" s="214">
        <v>262</v>
      </c>
      <c r="L20" s="215">
        <v>0</v>
      </c>
      <c r="M20" s="215">
        <v>0</v>
      </c>
    </row>
    <row r="21" spans="1:13" s="26" customFormat="1" x14ac:dyDescent="0.25">
      <c r="A21" s="95" t="s">
        <v>135</v>
      </c>
      <c r="B21" s="212">
        <v>100</v>
      </c>
      <c r="C21" s="230" t="s">
        <v>2</v>
      </c>
      <c r="D21" s="296" t="s">
        <v>2</v>
      </c>
      <c r="E21" s="297"/>
      <c r="F21" s="296" t="s">
        <v>2</v>
      </c>
      <c r="G21" s="298"/>
      <c r="H21" s="298"/>
      <c r="I21" s="298"/>
      <c r="J21" s="298"/>
      <c r="K21" s="298"/>
      <c r="L21" s="298"/>
      <c r="M21" s="297"/>
    </row>
    <row r="22" spans="1:13" s="26" customFormat="1" x14ac:dyDescent="0.25">
      <c r="A22" s="95" t="s">
        <v>136</v>
      </c>
      <c r="B22" s="212">
        <v>100</v>
      </c>
      <c r="C22" s="156">
        <f t="shared" si="0"/>
        <v>95</v>
      </c>
      <c r="D22" s="215">
        <f t="shared" si="1"/>
        <v>24.210526315789473</v>
      </c>
      <c r="E22" s="215">
        <f t="shared" si="2"/>
        <v>75.789473684210535</v>
      </c>
      <c r="F22" s="214">
        <v>15</v>
      </c>
      <c r="G22" s="214">
        <v>31</v>
      </c>
      <c r="H22" s="214">
        <v>8</v>
      </c>
      <c r="I22" s="214">
        <v>41</v>
      </c>
      <c r="J22" s="214">
        <v>4</v>
      </c>
      <c r="K22" s="214">
        <v>38</v>
      </c>
      <c r="L22" s="215">
        <v>0</v>
      </c>
      <c r="M22" s="215">
        <v>0</v>
      </c>
    </row>
    <row r="23" spans="1:13" x14ac:dyDescent="0.25">
      <c r="A23" s="300" t="s">
        <v>187</v>
      </c>
      <c r="B23" s="300"/>
      <c r="C23" s="300"/>
      <c r="D23" s="300"/>
      <c r="E23" s="300"/>
      <c r="F23" s="300"/>
      <c r="G23" s="300"/>
      <c r="H23" s="300"/>
      <c r="I23" s="300"/>
      <c r="J23" s="300"/>
      <c r="K23" s="300"/>
      <c r="L23" s="300"/>
      <c r="M23" s="300"/>
    </row>
    <row r="24" spans="1:13" x14ac:dyDescent="0.25">
      <c r="A24" s="97" t="s">
        <v>5</v>
      </c>
      <c r="B24" s="98"/>
      <c r="C24" s="98"/>
      <c r="D24" s="98"/>
      <c r="E24" s="98"/>
      <c r="F24" s="98"/>
      <c r="G24" s="98"/>
      <c r="H24" s="98"/>
      <c r="I24" s="98"/>
      <c r="J24" s="98"/>
      <c r="K24" s="98"/>
      <c r="L24" s="98"/>
      <c r="M24" s="98"/>
    </row>
    <row r="25" spans="1:13" x14ac:dyDescent="0.25">
      <c r="A25" s="100" t="s">
        <v>7</v>
      </c>
      <c r="B25" s="100"/>
      <c r="C25" s="100"/>
      <c r="D25" s="100"/>
      <c r="E25" s="100"/>
      <c r="F25" s="100"/>
      <c r="G25" s="100"/>
      <c r="H25" s="100"/>
      <c r="I25" s="100"/>
      <c r="J25" s="100"/>
      <c r="K25" s="100"/>
      <c r="L25" s="100"/>
      <c r="M25" s="100"/>
    </row>
    <row r="26" spans="1:13" x14ac:dyDescent="0.25">
      <c r="A26" s="100" t="s">
        <v>203</v>
      </c>
      <c r="B26" s="100"/>
      <c r="C26" s="100"/>
      <c r="D26" s="100"/>
      <c r="E26" s="100"/>
      <c r="F26" s="100"/>
      <c r="G26" s="100"/>
      <c r="H26" s="100"/>
      <c r="I26" s="100"/>
      <c r="J26" s="100"/>
      <c r="K26" s="100"/>
      <c r="L26" s="100"/>
      <c r="M26" s="100"/>
    </row>
    <row r="27" spans="1:13" ht="15.75" x14ac:dyDescent="0.25">
      <c r="A27" s="101" t="s">
        <v>6</v>
      </c>
      <c r="B27" s="102"/>
      <c r="C27" s="102"/>
      <c r="D27" s="100"/>
      <c r="E27" s="100"/>
      <c r="F27" s="100"/>
      <c r="G27" s="100"/>
      <c r="H27" s="100"/>
      <c r="I27" s="100"/>
      <c r="J27" s="100"/>
      <c r="K27" s="100"/>
      <c r="L27" s="100"/>
      <c r="M27" s="100"/>
    </row>
    <row r="28" spans="1:13" x14ac:dyDescent="0.25">
      <c r="A28" s="97" t="s">
        <v>51</v>
      </c>
      <c r="B28" s="97"/>
      <c r="C28" s="97"/>
      <c r="D28" s="97"/>
      <c r="E28" s="97"/>
      <c r="F28" s="97"/>
      <c r="G28" s="97"/>
      <c r="H28" s="97"/>
      <c r="I28" s="97"/>
      <c r="J28" s="97"/>
      <c r="K28" s="97"/>
      <c r="L28" s="97"/>
      <c r="M28" s="97"/>
    </row>
    <row r="29" spans="1:13" x14ac:dyDescent="0.25">
      <c r="A29" s="301" t="s">
        <v>201</v>
      </c>
      <c r="B29" s="301"/>
      <c r="C29" s="301"/>
      <c r="D29" s="301"/>
      <c r="E29" s="301"/>
      <c r="F29" s="301"/>
      <c r="G29" s="301"/>
      <c r="H29" s="301"/>
      <c r="I29" s="301"/>
      <c r="J29" s="301"/>
      <c r="K29" s="301"/>
      <c r="L29" s="301"/>
      <c r="M29" s="301"/>
    </row>
    <row r="30" spans="1:13" x14ac:dyDescent="0.25">
      <c r="A30" s="302" t="s">
        <v>231</v>
      </c>
      <c r="B30" s="302"/>
      <c r="C30" s="302"/>
      <c r="D30" s="302"/>
      <c r="E30" s="302"/>
      <c r="F30" s="302"/>
      <c r="G30" s="302"/>
      <c r="H30" s="302"/>
      <c r="I30" s="302"/>
      <c r="J30" s="302"/>
      <c r="K30" s="302"/>
      <c r="L30" s="302"/>
      <c r="M30" s="302"/>
    </row>
    <row r="31" spans="1:13" s="25" customFormat="1" ht="27.75" customHeight="1" x14ac:dyDescent="0.25">
      <c r="A31" s="299" t="s">
        <v>189</v>
      </c>
      <c r="B31" s="299"/>
      <c r="C31" s="299"/>
      <c r="D31" s="299"/>
      <c r="E31" s="299"/>
      <c r="F31" s="299"/>
      <c r="G31" s="299"/>
      <c r="H31" s="299"/>
      <c r="I31" s="299"/>
      <c r="J31" s="299"/>
      <c r="K31" s="299"/>
      <c r="L31" s="299"/>
      <c r="M31" s="299"/>
    </row>
    <row r="32" spans="1:13" x14ac:dyDescent="0.25">
      <c r="A32" s="99" t="s">
        <v>8</v>
      </c>
      <c r="B32" s="99"/>
      <c r="C32" s="99"/>
      <c r="D32" s="99"/>
      <c r="E32" s="99"/>
      <c r="F32" s="99"/>
      <c r="G32" s="99"/>
      <c r="H32" s="99"/>
      <c r="I32" s="99"/>
      <c r="J32" s="99"/>
      <c r="K32" s="99"/>
      <c r="L32" s="99"/>
      <c r="M32" s="99"/>
    </row>
  </sheetData>
  <mergeCells count="26">
    <mergeCell ref="D21:E21"/>
    <mergeCell ref="D19:E19"/>
    <mergeCell ref="F21:M21"/>
    <mergeCell ref="J19:M19"/>
    <mergeCell ref="A31:M31"/>
    <mergeCell ref="A23:M23"/>
    <mergeCell ref="A29:M29"/>
    <mergeCell ref="A30:M30"/>
    <mergeCell ref="F19:G19"/>
    <mergeCell ref="F10:I10"/>
    <mergeCell ref="J15:K15"/>
    <mergeCell ref="F17:M17"/>
    <mergeCell ref="F14:I14"/>
    <mergeCell ref="F16:G16"/>
    <mergeCell ref="H16:I16"/>
    <mergeCell ref="J16:K16"/>
    <mergeCell ref="L16:M16"/>
    <mergeCell ref="A3:A5"/>
    <mergeCell ref="B3:B5"/>
    <mergeCell ref="C3:C5"/>
    <mergeCell ref="D3:E4"/>
    <mergeCell ref="F3:M3"/>
    <mergeCell ref="F4:G4"/>
    <mergeCell ref="H4:I4"/>
    <mergeCell ref="J4:K4"/>
    <mergeCell ref="L4:M4"/>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pageSetUpPr fitToPage="1"/>
  </sheetPr>
  <dimension ref="A1:G16"/>
  <sheetViews>
    <sheetView showGridLines="0" workbookViewId="0">
      <selection sqref="A1:C1"/>
    </sheetView>
  </sheetViews>
  <sheetFormatPr baseColWidth="10" defaultColWidth="11.42578125" defaultRowHeight="12.75" x14ac:dyDescent="0.2"/>
  <cols>
    <col min="1" max="1" width="27.85546875" style="5" customWidth="1"/>
    <col min="2" max="3" width="29.5703125" style="5" customWidth="1"/>
    <col min="4" max="16384" width="11.42578125" style="5"/>
  </cols>
  <sheetData>
    <row r="1" spans="1:7" ht="26.25" customHeight="1" x14ac:dyDescent="0.2">
      <c r="A1" s="303" t="s">
        <v>224</v>
      </c>
      <c r="B1" s="303"/>
      <c r="C1" s="303"/>
      <c r="D1" s="8"/>
      <c r="E1" s="8"/>
    </row>
    <row r="2" spans="1:7" x14ac:dyDescent="0.2">
      <c r="A2" s="8"/>
      <c r="B2" s="8"/>
      <c r="C2" s="8"/>
      <c r="D2" s="8"/>
      <c r="E2" s="8"/>
    </row>
    <row r="3" spans="1:7" ht="31.5" customHeight="1" x14ac:dyDescent="0.2">
      <c r="A3" s="88" t="s">
        <v>39</v>
      </c>
      <c r="B3" s="93" t="s">
        <v>73</v>
      </c>
      <c r="C3" s="93" t="s">
        <v>143</v>
      </c>
      <c r="D3" s="9"/>
      <c r="E3" s="9"/>
    </row>
    <row r="4" spans="1:7" x14ac:dyDescent="0.2">
      <c r="A4" s="89" t="s">
        <v>40</v>
      </c>
      <c r="B4" s="223">
        <v>1.9</v>
      </c>
      <c r="C4" s="224">
        <v>1</v>
      </c>
      <c r="D4" s="10"/>
      <c r="E4" s="10"/>
    </row>
    <row r="5" spans="1:7" x14ac:dyDescent="0.2">
      <c r="A5" s="89" t="s">
        <v>41</v>
      </c>
      <c r="B5" s="223">
        <v>6.8</v>
      </c>
      <c r="C5" s="225">
        <v>1.2</v>
      </c>
      <c r="D5" s="10"/>
      <c r="E5" s="10"/>
    </row>
    <row r="6" spans="1:7" x14ac:dyDescent="0.2">
      <c r="A6" s="89" t="s">
        <v>42</v>
      </c>
      <c r="B6" s="223">
        <v>1.6</v>
      </c>
      <c r="C6" s="225">
        <v>0.7</v>
      </c>
      <c r="D6" s="10"/>
      <c r="E6" s="10"/>
    </row>
    <row r="7" spans="1:7" x14ac:dyDescent="0.2">
      <c r="A7" s="89" t="s">
        <v>43</v>
      </c>
      <c r="B7" s="223">
        <v>15.9</v>
      </c>
      <c r="C7" s="225">
        <v>0.5</v>
      </c>
      <c r="D7" s="10"/>
      <c r="E7" s="10"/>
    </row>
    <row r="8" spans="1:7" x14ac:dyDescent="0.2">
      <c r="A8" s="89" t="s">
        <v>44</v>
      </c>
      <c r="B8" s="223">
        <v>6.3</v>
      </c>
      <c r="C8" s="225">
        <v>1.1000000000000001</v>
      </c>
      <c r="D8" s="10"/>
      <c r="E8" s="10"/>
    </row>
    <row r="9" spans="1:7" x14ac:dyDescent="0.2">
      <c r="A9" s="89" t="s">
        <v>45</v>
      </c>
      <c r="B9" s="223">
        <v>11.9</v>
      </c>
      <c r="C9" s="225">
        <v>1</v>
      </c>
      <c r="D9" s="10"/>
      <c r="E9" s="10"/>
    </row>
    <row r="10" spans="1:7" x14ac:dyDescent="0.2">
      <c r="A10" s="89" t="s">
        <v>46</v>
      </c>
      <c r="B10" s="223">
        <v>5.9</v>
      </c>
      <c r="C10" s="225">
        <v>1</v>
      </c>
      <c r="D10" s="11"/>
      <c r="E10" s="11"/>
      <c r="F10" s="36"/>
    </row>
    <row r="11" spans="1:7" x14ac:dyDescent="0.2">
      <c r="A11" s="89" t="s">
        <v>47</v>
      </c>
      <c r="B11" s="223">
        <v>7.2</v>
      </c>
      <c r="C11" s="225">
        <v>1</v>
      </c>
      <c r="D11" s="11"/>
      <c r="E11" s="11"/>
    </row>
    <row r="12" spans="1:7" x14ac:dyDescent="0.2">
      <c r="A12" s="89" t="s">
        <v>48</v>
      </c>
      <c r="B12" s="223">
        <v>8.4</v>
      </c>
      <c r="C12" s="225">
        <v>0.8</v>
      </c>
      <c r="D12" s="10"/>
      <c r="E12" s="10"/>
    </row>
    <row r="13" spans="1:7" x14ac:dyDescent="0.2">
      <c r="A13" s="90" t="s">
        <v>21</v>
      </c>
      <c r="B13" s="226">
        <v>6.3</v>
      </c>
      <c r="C13" s="227">
        <v>0.9</v>
      </c>
      <c r="D13" s="10"/>
      <c r="E13" s="10"/>
    </row>
    <row r="14" spans="1:7" ht="12.75" customHeight="1" x14ac:dyDescent="0.2">
      <c r="A14" s="91" t="s">
        <v>119</v>
      </c>
      <c r="B14" s="92"/>
      <c r="C14" s="92"/>
      <c r="D14" s="12"/>
      <c r="E14" s="12"/>
      <c r="G14" s="36"/>
    </row>
    <row r="15" spans="1:7" ht="13.5" x14ac:dyDescent="0.2">
      <c r="A15" s="304" t="s">
        <v>120</v>
      </c>
      <c r="B15" s="304"/>
      <c r="C15" s="304"/>
      <c r="D15" s="12"/>
      <c r="E15" s="12"/>
    </row>
    <row r="16" spans="1:7" ht="32.25" customHeight="1" x14ac:dyDescent="0.2">
      <c r="A16" s="304" t="s">
        <v>142</v>
      </c>
      <c r="B16" s="304"/>
      <c r="C16" s="304"/>
    </row>
  </sheetData>
  <mergeCells count="3">
    <mergeCell ref="A1:C1"/>
    <mergeCell ref="A15:C15"/>
    <mergeCell ref="A16:C16"/>
  </mergeCells>
  <pageMargins left="0.7" right="0.7" top="0.75" bottom="0.75" header="0.3" footer="0.3"/>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G21"/>
  <sheetViews>
    <sheetView showGridLines="0" workbookViewId="0">
      <selection sqref="A1:G2"/>
    </sheetView>
  </sheetViews>
  <sheetFormatPr baseColWidth="10" defaultRowHeight="15" x14ac:dyDescent="0.25"/>
  <cols>
    <col min="1" max="1" width="30.7109375" customWidth="1"/>
    <col min="2" max="2" width="12.85546875" customWidth="1"/>
    <col min="5" max="5" width="12.7109375" customWidth="1"/>
    <col min="9" max="9" width="77.7109375" customWidth="1"/>
  </cols>
  <sheetData>
    <row r="1" spans="1:7" x14ac:dyDescent="0.25">
      <c r="A1" s="306" t="s">
        <v>225</v>
      </c>
      <c r="B1" s="306"/>
      <c r="C1" s="306"/>
      <c r="D1" s="306"/>
      <c r="E1" s="306"/>
      <c r="F1" s="306"/>
      <c r="G1" s="306"/>
    </row>
    <row r="2" spans="1:7" x14ac:dyDescent="0.25">
      <c r="A2" s="306"/>
      <c r="B2" s="306"/>
      <c r="C2" s="306"/>
      <c r="D2" s="306"/>
      <c r="E2" s="306"/>
      <c r="F2" s="306"/>
      <c r="G2" s="306"/>
    </row>
    <row r="3" spans="1:7" x14ac:dyDescent="0.25">
      <c r="A3" s="45"/>
      <c r="B3" s="3"/>
      <c r="C3" s="3"/>
      <c r="D3" s="3"/>
      <c r="E3" s="3"/>
      <c r="F3" s="3"/>
      <c r="G3" s="3"/>
    </row>
    <row r="4" spans="1:7" x14ac:dyDescent="0.25">
      <c r="A4" s="85"/>
      <c r="B4" s="292" t="s">
        <v>52</v>
      </c>
      <c r="C4" s="292"/>
      <c r="D4" s="292"/>
      <c r="E4" s="292" t="s">
        <v>53</v>
      </c>
      <c r="F4" s="292"/>
      <c r="G4" s="292"/>
    </row>
    <row r="5" spans="1:7" ht="45" customHeight="1" x14ac:dyDescent="0.25">
      <c r="A5" s="87"/>
      <c r="B5" s="55" t="s">
        <v>214</v>
      </c>
      <c r="C5" s="55" t="s">
        <v>118</v>
      </c>
      <c r="D5" s="55" t="s">
        <v>10</v>
      </c>
      <c r="E5" s="55" t="s">
        <v>124</v>
      </c>
      <c r="F5" s="55" t="s">
        <v>118</v>
      </c>
      <c r="G5" s="55" t="s">
        <v>10</v>
      </c>
    </row>
    <row r="6" spans="1:7" ht="15" customHeight="1" x14ac:dyDescent="0.25">
      <c r="A6" s="86" t="s">
        <v>11</v>
      </c>
      <c r="B6" s="149">
        <v>3.1333142319184644</v>
      </c>
      <c r="C6" s="150">
        <v>62.116263879817112</v>
      </c>
      <c r="D6" s="150">
        <v>47.986330178759204</v>
      </c>
      <c r="E6" s="149">
        <v>0.34587204780811265</v>
      </c>
      <c r="F6" s="150">
        <v>62.721893491124256</v>
      </c>
      <c r="G6" s="151">
        <v>43.669811320754718</v>
      </c>
    </row>
    <row r="7" spans="1:7" x14ac:dyDescent="0.25">
      <c r="A7" s="56" t="s">
        <v>12</v>
      </c>
      <c r="B7" s="152">
        <v>4.1955884621317292</v>
      </c>
      <c r="C7" s="153">
        <v>71.691176470588232</v>
      </c>
      <c r="D7" s="153">
        <v>53.753846153846155</v>
      </c>
      <c r="E7" s="152">
        <v>0.53987351534783279</v>
      </c>
      <c r="F7" s="154">
        <v>54.285714285714285</v>
      </c>
      <c r="G7" s="153">
        <v>20.894736842105264</v>
      </c>
    </row>
    <row r="8" spans="1:7" x14ac:dyDescent="0.25">
      <c r="A8" s="56" t="s">
        <v>13</v>
      </c>
      <c r="B8" s="152">
        <v>5.117250827720059</v>
      </c>
      <c r="C8" s="153">
        <v>65.026103252866889</v>
      </c>
      <c r="D8" s="153">
        <v>49.099499073629318</v>
      </c>
      <c r="E8" s="152">
        <v>0.85512044753967353</v>
      </c>
      <c r="F8" s="153">
        <v>65.66088117489987</v>
      </c>
      <c r="G8" s="154">
        <v>47.368035786905246</v>
      </c>
    </row>
    <row r="9" spans="1:7" x14ac:dyDescent="0.25">
      <c r="A9" s="56" t="s">
        <v>14</v>
      </c>
      <c r="B9" s="152">
        <v>4.09052731936531</v>
      </c>
      <c r="C9" s="153">
        <v>62.042175360710317</v>
      </c>
      <c r="D9" s="153">
        <v>50.170840787119857</v>
      </c>
      <c r="E9" s="152">
        <v>0.80584750187274423</v>
      </c>
      <c r="F9" s="154">
        <v>58.028169014084504</v>
      </c>
      <c r="G9" s="153">
        <v>54.815533980582522</v>
      </c>
    </row>
    <row r="10" spans="1:7" x14ac:dyDescent="0.25">
      <c r="A10" s="56" t="s">
        <v>15</v>
      </c>
      <c r="B10" s="152">
        <v>3.5120404871809132</v>
      </c>
      <c r="C10" s="153">
        <v>66.112430720506737</v>
      </c>
      <c r="D10" s="153">
        <v>52.609580838323353</v>
      </c>
      <c r="E10" s="152">
        <v>0.56726544686057512</v>
      </c>
      <c r="F10" s="154">
        <v>60.784313725490193</v>
      </c>
      <c r="G10" s="153">
        <v>47.798387096774192</v>
      </c>
    </row>
    <row r="11" spans="1:7" x14ac:dyDescent="0.25">
      <c r="A11" s="56" t="s">
        <v>20</v>
      </c>
      <c r="B11" s="152">
        <v>6.3909394276468801</v>
      </c>
      <c r="C11" s="153">
        <v>78.322784810126578</v>
      </c>
      <c r="D11" s="153">
        <v>49.240404040404037</v>
      </c>
      <c r="E11" s="152">
        <v>1.0617858226312065</v>
      </c>
      <c r="F11" s="154">
        <v>64.761904761904759</v>
      </c>
      <c r="G11" s="153">
        <v>38.808823529411768</v>
      </c>
    </row>
    <row r="12" spans="1:7" x14ac:dyDescent="0.25">
      <c r="A12" s="56" t="s">
        <v>16</v>
      </c>
      <c r="B12" s="152">
        <v>4.5053203531808927</v>
      </c>
      <c r="C12" s="153">
        <v>57.788944723618087</v>
      </c>
      <c r="D12" s="153">
        <v>79.113043478260863</v>
      </c>
      <c r="E12" s="152">
        <v>0.81503282771111618</v>
      </c>
      <c r="F12" s="154">
        <v>44.444444444444443</v>
      </c>
      <c r="G12" s="153">
        <v>71.5</v>
      </c>
    </row>
    <row r="13" spans="1:7" x14ac:dyDescent="0.25">
      <c r="A13" s="56" t="s">
        <v>17</v>
      </c>
      <c r="B13" s="152">
        <v>3.9995699387162671</v>
      </c>
      <c r="C13" s="153">
        <v>80.107526881720432</v>
      </c>
      <c r="D13" s="153">
        <v>58.473154362416111</v>
      </c>
      <c r="E13" s="152">
        <v>0.4515643479195785</v>
      </c>
      <c r="F13" s="154">
        <v>88.095238095238088</v>
      </c>
      <c r="G13" s="153">
        <v>53.027027027027025</v>
      </c>
    </row>
    <row r="14" spans="1:7" x14ac:dyDescent="0.25">
      <c r="A14" s="56" t="s">
        <v>18</v>
      </c>
      <c r="B14" s="152">
        <v>4.366007194244605</v>
      </c>
      <c r="C14" s="153">
        <v>68.486096807415038</v>
      </c>
      <c r="D14" s="153">
        <v>54.49172932330827</v>
      </c>
      <c r="E14" s="152">
        <v>0.35521582733812951</v>
      </c>
      <c r="F14" s="154">
        <v>46.835443037974684</v>
      </c>
      <c r="G14" s="153">
        <v>42.783783783783782</v>
      </c>
    </row>
    <row r="15" spans="1:7" x14ac:dyDescent="0.25">
      <c r="A15" s="56" t="s">
        <v>19</v>
      </c>
      <c r="B15" s="152">
        <v>3.616212433567227</v>
      </c>
      <c r="C15" s="153">
        <v>67.311715481171547</v>
      </c>
      <c r="D15" s="153">
        <v>50.748251748251747</v>
      </c>
      <c r="E15" s="152">
        <v>0.61089781173755986</v>
      </c>
      <c r="F15" s="154">
        <v>55.417956656346746</v>
      </c>
      <c r="G15" s="153">
        <v>43.212290502793294</v>
      </c>
    </row>
    <row r="16" spans="1:7" x14ac:dyDescent="0.25">
      <c r="A16" s="57" t="s">
        <v>21</v>
      </c>
      <c r="B16" s="155">
        <v>4.667202357037632</v>
      </c>
      <c r="C16" s="156">
        <v>65.461501673840274</v>
      </c>
      <c r="D16" s="156">
        <v>49.878774595752972</v>
      </c>
      <c r="E16" s="155">
        <v>0.75785307203547458</v>
      </c>
      <c r="F16" s="156">
        <v>63.832711564892989</v>
      </c>
      <c r="G16" s="156">
        <v>47.30421408797293</v>
      </c>
    </row>
    <row r="17" spans="1:7" x14ac:dyDescent="0.25">
      <c r="A17" s="307" t="s">
        <v>145</v>
      </c>
      <c r="B17" s="307"/>
      <c r="C17" s="307"/>
      <c r="D17" s="307"/>
      <c r="E17" s="307"/>
      <c r="F17" s="307"/>
      <c r="G17" s="307"/>
    </row>
    <row r="18" spans="1:7" ht="14.25" customHeight="1" x14ac:dyDescent="0.25">
      <c r="A18" s="308" t="s">
        <v>155</v>
      </c>
      <c r="B18" s="308"/>
      <c r="C18" s="308"/>
      <c r="D18" s="308"/>
      <c r="E18" s="308"/>
      <c r="F18" s="308"/>
      <c r="G18" s="308"/>
    </row>
    <row r="19" spans="1:7" ht="32.25" customHeight="1" x14ac:dyDescent="0.25">
      <c r="A19" s="267" t="s">
        <v>156</v>
      </c>
      <c r="B19" s="267"/>
      <c r="C19" s="267"/>
      <c r="D19" s="267"/>
      <c r="E19" s="267"/>
      <c r="F19" s="267"/>
      <c r="G19" s="267"/>
    </row>
    <row r="20" spans="1:7" ht="26.25" customHeight="1" x14ac:dyDescent="0.25">
      <c r="A20" s="305" t="s">
        <v>215</v>
      </c>
      <c r="B20" s="305"/>
      <c r="C20" s="305"/>
      <c r="D20" s="305"/>
      <c r="E20" s="305"/>
      <c r="F20" s="305"/>
      <c r="G20" s="305"/>
    </row>
    <row r="21" spans="1:7" x14ac:dyDescent="0.25">
      <c r="A21" s="305" t="s">
        <v>154</v>
      </c>
      <c r="B21" s="305"/>
      <c r="C21" s="305"/>
      <c r="D21" s="305"/>
      <c r="E21" s="305"/>
      <c r="F21" s="305"/>
      <c r="G21" s="305"/>
    </row>
  </sheetData>
  <mergeCells count="8">
    <mergeCell ref="A21:G21"/>
    <mergeCell ref="A20:G20"/>
    <mergeCell ref="A1:G2"/>
    <mergeCell ref="A17:G17"/>
    <mergeCell ref="A18:G18"/>
    <mergeCell ref="A19:G19"/>
    <mergeCell ref="B4:D4"/>
    <mergeCell ref="E4:G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pageSetUpPr fitToPage="1"/>
  </sheetPr>
  <dimension ref="A1:C8"/>
  <sheetViews>
    <sheetView showGridLines="0" workbookViewId="0">
      <selection sqref="A1:B1"/>
    </sheetView>
  </sheetViews>
  <sheetFormatPr baseColWidth="10" defaultColWidth="11.42578125" defaultRowHeight="12.75" x14ac:dyDescent="0.2"/>
  <cols>
    <col min="1" max="1" width="71.28515625" style="5" customWidth="1"/>
    <col min="2" max="16384" width="11.42578125" style="5"/>
  </cols>
  <sheetData>
    <row r="1" spans="1:3" ht="13.15" customHeight="1" x14ac:dyDescent="0.2">
      <c r="A1" s="310" t="s">
        <v>226</v>
      </c>
      <c r="B1" s="311"/>
      <c r="C1" s="20"/>
    </row>
    <row r="2" spans="1:3" x14ac:dyDescent="0.2">
      <c r="A2" s="18"/>
      <c r="B2" s="18"/>
      <c r="C2" s="18"/>
    </row>
    <row r="3" spans="1:3" x14ac:dyDescent="0.2">
      <c r="A3" s="79" t="s">
        <v>69</v>
      </c>
      <c r="B3" s="49">
        <v>25972</v>
      </c>
      <c r="C3" s="13"/>
    </row>
    <row r="4" spans="1:3" x14ac:dyDescent="0.2">
      <c r="A4" s="79" t="s">
        <v>61</v>
      </c>
      <c r="B4" s="49">
        <v>628711</v>
      </c>
      <c r="C4" s="13"/>
    </row>
    <row r="5" spans="1:3" x14ac:dyDescent="0.2">
      <c r="A5" s="79" t="s">
        <v>99</v>
      </c>
      <c r="B5" s="50">
        <v>4.0999999999999996</v>
      </c>
      <c r="C5" s="13"/>
    </row>
    <row r="6" spans="1:3" ht="13.5" x14ac:dyDescent="0.25">
      <c r="A6" s="83" t="s">
        <v>150</v>
      </c>
      <c r="B6" s="82"/>
      <c r="C6" s="13"/>
    </row>
    <row r="7" spans="1:3" ht="27" x14ac:dyDescent="0.25">
      <c r="A7" s="84" t="s">
        <v>152</v>
      </c>
      <c r="B7" s="84"/>
      <c r="C7" s="14"/>
    </row>
    <row r="8" spans="1:3" ht="30" customHeight="1" x14ac:dyDescent="0.2">
      <c r="A8" s="309" t="s">
        <v>151</v>
      </c>
      <c r="B8" s="309"/>
      <c r="C8" s="15"/>
    </row>
  </sheetData>
  <mergeCells count="2">
    <mergeCell ref="A8:B8"/>
    <mergeCell ref="A1:B1"/>
  </mergeCell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Sommaire</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vector>
  </TitlesOfParts>
  <Company>MINEFI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ZILLONIZ</dc:creator>
  <cp:lastModifiedBy>CHARDON Olivier</cp:lastModifiedBy>
  <cp:lastPrinted>2022-06-27T13:53:50Z</cp:lastPrinted>
  <dcterms:created xsi:type="dcterms:W3CDTF">2018-04-12T08:03:37Z</dcterms:created>
  <dcterms:modified xsi:type="dcterms:W3CDTF">2023-10-25T14:31:12Z</dcterms:modified>
</cp:coreProperties>
</file>