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Publications DES réalisation\RAPPORT ANNUEL\rapportannuel 2022\1-En validation\FS 2\pole CDT\"/>
    </mc:Choice>
  </mc:AlternateContent>
  <bookViews>
    <workbookView xWindow="11025" yWindow="660" windowWidth="13875" windowHeight="10425"/>
  </bookViews>
  <sheets>
    <sheet name="Sommaire" sheetId="6" r:id="rId1"/>
    <sheet name="Figure 1" sheetId="1" r:id="rId2"/>
    <sheet name="Figure 2" sheetId="10" r:id="rId3"/>
    <sheet name="Figure 3" sheetId="3" r:id="rId4"/>
    <sheet name="Figure 4" sheetId="5" r:id="rId5"/>
    <sheet name="Figure 5" sheetId="12" r:id="rId6"/>
    <sheet name="Figure 6" sheetId="7" r:id="rId7"/>
    <sheet name="Figure 7" sheetId="8" r:id="rId8"/>
    <sheet name="Figure 8" sheetId="9" r:id="rId9"/>
  </sheets>
  <definedNames>
    <definedName name="_Toc137972849" localSheetId="7">'Figure 7'!#REF!</definedName>
    <definedName name="ID" localSheetId="3" hidden="1">"9333507a-e10f-4314-b37d-773d4fb979d2"</definedName>
    <definedName name="RA_ERFS_2016" localSheetId="2">#REF!</definedName>
    <definedName name="RA_ERFS_2016" localSheetId="5">#REF!</definedName>
    <definedName name="RA_ERFS_2016">#REF!</definedName>
    <definedName name="_xlnm.Print_Area" localSheetId="6">'Figure 6'!$A$1:$L$23</definedName>
    <definedName name="_xlnm.Print_Area" localSheetId="7">'Figure 7'!$A$1:$E$26</definedName>
    <definedName name="_xlnm.Print_Area" localSheetId="8">'Figure 8'!$A$1:$E$1</definedName>
  </definedNames>
  <calcPr calcId="152511"/>
</workbook>
</file>

<file path=xl/calcChain.xml><?xml version="1.0" encoding="utf-8"?>
<calcChain xmlns="http://schemas.openxmlformats.org/spreadsheetml/2006/main">
  <c r="D60" i="10" l="1"/>
  <c r="E60" i="10"/>
  <c r="F60" i="10"/>
  <c r="G60" i="10"/>
  <c r="H60" i="10"/>
  <c r="I60" i="10"/>
  <c r="J60" i="10"/>
  <c r="K60" i="10"/>
  <c r="L60" i="10"/>
  <c r="M60" i="10"/>
  <c r="N60" i="10"/>
  <c r="C60" i="10"/>
  <c r="J22" i="5" l="1"/>
  <c r="H22" i="5"/>
  <c r="G22" i="5"/>
  <c r="F22" i="5"/>
  <c r="E22" i="5"/>
  <c r="D22" i="5"/>
  <c r="C22" i="5"/>
  <c r="I19" i="5"/>
  <c r="I17" i="5"/>
  <c r="I16" i="5"/>
  <c r="I15" i="5"/>
  <c r="I14" i="5"/>
  <c r="J13" i="5"/>
  <c r="I13" i="5"/>
  <c r="H13" i="5"/>
  <c r="G13" i="5"/>
  <c r="F13" i="5"/>
  <c r="E13" i="5"/>
  <c r="C58" i="10"/>
  <c r="L44" i="10"/>
  <c r="J44" i="10"/>
  <c r="I44" i="10"/>
  <c r="H44" i="10"/>
  <c r="G44" i="10"/>
  <c r="F44" i="10"/>
  <c r="E44" i="10"/>
  <c r="D44" i="10"/>
  <c r="C44" i="10"/>
  <c r="C42" i="10"/>
  <c r="L40" i="10"/>
  <c r="L54" i="10" s="1"/>
  <c r="K40" i="10"/>
  <c r="K54" i="10" s="1"/>
  <c r="J40" i="10"/>
  <c r="I40" i="10"/>
  <c r="H40" i="10"/>
  <c r="G40" i="10"/>
  <c r="F40" i="10"/>
  <c r="E40" i="10"/>
  <c r="E54" i="10" s="1"/>
  <c r="D40" i="10"/>
  <c r="D54" i="10" s="1"/>
  <c r="C40" i="10"/>
  <c r="C54" i="10" s="1"/>
  <c r="B35" i="10"/>
  <c r="K10" i="10"/>
  <c r="J10" i="10"/>
  <c r="I10" i="10"/>
  <c r="H10" i="10"/>
  <c r="G10" i="10"/>
  <c r="F10" i="10"/>
  <c r="E10" i="10"/>
  <c r="D10" i="10"/>
  <c r="C10" i="10"/>
  <c r="B10" i="10"/>
  <c r="G8" i="10"/>
  <c r="I22" i="5" l="1"/>
  <c r="G54" i="10"/>
  <c r="H54" i="10"/>
  <c r="I54" i="10"/>
  <c r="F54" i="10"/>
  <c r="J21" i="10"/>
  <c r="J54" i="10"/>
</calcChain>
</file>

<file path=xl/sharedStrings.xml><?xml version="1.0" encoding="utf-8"?>
<sst xmlns="http://schemas.openxmlformats.org/spreadsheetml/2006/main" count="310" uniqueCount="185">
  <si>
    <t>Prestations</t>
  </si>
  <si>
    <t>Restauration</t>
  </si>
  <si>
    <t>Prestation repas (par repas)</t>
  </si>
  <si>
    <t>Aide à la famille</t>
  </si>
  <si>
    <t>Subventions pour séjours d'enfants</t>
  </si>
  <si>
    <t>En colonie de vacances (par jour)</t>
  </si>
  <si>
    <t>En centre de loisirs sans hébergement</t>
  </si>
  <si>
    <t>En maison familiale de vacances et gîte (par jour)</t>
  </si>
  <si>
    <t>Séjours mis en œuvre dans le cadre éducatif</t>
  </si>
  <si>
    <t>Séjours linguistiques (par jour)</t>
  </si>
  <si>
    <t>Enfants handicapés</t>
  </si>
  <si>
    <t>(1) À réglementation commune.</t>
  </si>
  <si>
    <t>(en millions d'euros)</t>
  </si>
  <si>
    <t>Aides aux familles</t>
  </si>
  <si>
    <t xml:space="preserve">Chèques vacances </t>
  </si>
  <si>
    <t>Retraite</t>
  </si>
  <si>
    <t>Aide au maintien à domicile (AMD)</t>
  </si>
  <si>
    <t>Logement</t>
  </si>
  <si>
    <t>Aide à l'installation des personnels</t>
  </si>
  <si>
    <t>Logements d'urgence et temporaires</t>
  </si>
  <si>
    <t>Réservations de logements</t>
  </si>
  <si>
    <t>Projets d'action sociale interministérielle déconcentrée (projets Srias)</t>
  </si>
  <si>
    <t>Total</t>
  </si>
  <si>
    <t>Allocation aux parents d'enfant handicapé de moins de 20 ans (montant mensuel)</t>
  </si>
  <si>
    <t xml:space="preserve">Familles, vacances </t>
  </si>
  <si>
    <t>Mutuelles, associations</t>
  </si>
  <si>
    <t>Prévention et secours</t>
  </si>
  <si>
    <t>Autre</t>
  </si>
  <si>
    <t>Enfants</t>
  </si>
  <si>
    <t>Vacances, loisirs, culture</t>
  </si>
  <si>
    <t xml:space="preserve">Retraite </t>
  </si>
  <si>
    <t>Mariage</t>
  </si>
  <si>
    <t>Autres</t>
  </si>
  <si>
    <t>FPH</t>
  </si>
  <si>
    <t xml:space="preserve">Chèque emploi service universel </t>
  </si>
  <si>
    <t>Total des charges d'action sociale</t>
  </si>
  <si>
    <t xml:space="preserve">(1) Maladie, décès, congé de présence parentale, etc. </t>
  </si>
  <si>
    <t>(2) Fonds social logement, habitat, consommation, véhicule.</t>
  </si>
  <si>
    <t>dont CGOS</t>
  </si>
  <si>
    <t>Séjours en centre de vacances spécialisé (par jour)</t>
  </si>
  <si>
    <t>Sources : DGAFP - Bureau de l'action sociale ; Direction de la Sécurité sociale - Bureau des prestations familiales et des aides au logement.</t>
  </si>
  <si>
    <t>(en %)</t>
  </si>
  <si>
    <t xml:space="preserve"> -      </t>
  </si>
  <si>
    <t>Allocation pour enfant infirme poursuivant des études 
ou un apprentissage entre 20 et 27 ans (montant mensuel)</t>
  </si>
  <si>
    <t xml:space="preserve">(3) Données hors CGOSH Guyane et Saint-Pierre et Miquelon non disponibles. </t>
  </si>
  <si>
    <t>Allocation aux parents séjournant en maison de repos avec leur enfant (montant mensuel)</t>
  </si>
  <si>
    <t>Nombre total de CHSCT</t>
  </si>
  <si>
    <t>Taux de couverture
(en %)</t>
  </si>
  <si>
    <t>CHSCT ministériels</t>
  </si>
  <si>
    <t>CHSCT d'administration centrale</t>
  </si>
  <si>
    <t>CHSCT de réseau</t>
  </si>
  <si>
    <t>CHSCT spéciaux</t>
  </si>
  <si>
    <t>CHSCT de proximité</t>
  </si>
  <si>
    <t>CHSCT d'établissement public</t>
  </si>
  <si>
    <t>CHSCT d'un autre type</t>
  </si>
  <si>
    <t>NC</t>
  </si>
  <si>
    <t>Nombre de CT exerçant les compétences d'un CHSCT</t>
  </si>
  <si>
    <t>Europe et Affaires étrangères</t>
  </si>
  <si>
    <t>Agriculture et Alimentation</t>
  </si>
  <si>
    <t>Ministères économiques et financiers</t>
  </si>
  <si>
    <t>Culture</t>
  </si>
  <si>
    <t>Armées</t>
  </si>
  <si>
    <t>Directions départementales interministérielles</t>
  </si>
  <si>
    <t>Transition écologique et solidaire, Logement et Habitat durable et Cohésion des territoires</t>
  </si>
  <si>
    <t>Ministères de l'enseignement</t>
  </si>
  <si>
    <t>Intérieur et Outre-Mer</t>
  </si>
  <si>
    <t>Justice</t>
  </si>
  <si>
    <t>Ministères sociaux</t>
  </si>
  <si>
    <t>Services du Premier ministre</t>
  </si>
  <si>
    <t>Note : CHSCT : Comité hygiène, sécurité et conditions de travail ; CT : Comité technique ; le taux de couverture représente la part des services couverts par ces réponses.</t>
  </si>
  <si>
    <t xml:space="preserve">Inspecteurs santé et sécurité au travail  (ISST) </t>
  </si>
  <si>
    <t>Assistants et conseillers de prévention</t>
  </si>
  <si>
    <t>Effectifs physiques</t>
  </si>
  <si>
    <t>Ratio pour 10 000 agents du ministère</t>
  </si>
  <si>
    <t xml:space="preserve">Europe et Affaires étrangères </t>
  </si>
  <si>
    <t>Enseignement supérieur, Recherche et Innovation</t>
  </si>
  <si>
    <t xml:space="preserve">Intérieur Police </t>
  </si>
  <si>
    <t>Intérieur Gendarmerie</t>
  </si>
  <si>
    <t>Intérieur SG</t>
  </si>
  <si>
    <t>Champ : France entière, salariés à l'étranger et dans les COM non couverts.</t>
  </si>
  <si>
    <t>Note : Tous les services n'ont  pu être couverts. De plus, les établissements publics rattachés aux ministères ne sont pas systématiquement compris.</t>
  </si>
  <si>
    <t>(1) Les agents en fonction dans les directions départementales interminsitérielles (DDI) sont rattachés aux ISST des ministères dont ils relèvent membres de la DDI.</t>
  </si>
  <si>
    <t>(2)  Les ISST du ministère de l’Intérieur sont compétents pour l’ensemble du ministère sans distinction entre police, gendarmerie et SG.</t>
  </si>
  <si>
    <t>(*) y compris la DGAC.</t>
  </si>
  <si>
    <t>DUERP : Document unique d'évaluation des risques professionnels.</t>
  </si>
  <si>
    <t>Services ayant un DUERP</t>
  </si>
  <si>
    <t>Services n'ayant pas de DUERP</t>
  </si>
  <si>
    <t>Services pour lesquels l'information n'est pas disponible</t>
  </si>
  <si>
    <t>SPM</t>
  </si>
  <si>
    <t>Défense</t>
  </si>
  <si>
    <t>Agriculture</t>
  </si>
  <si>
    <t>Ecologie</t>
  </si>
  <si>
    <t>Enseignement sup</t>
  </si>
  <si>
    <t>Intérieur Police</t>
  </si>
  <si>
    <t>Aviation civile</t>
  </si>
  <si>
    <t>DDI</t>
  </si>
  <si>
    <t>Finances</t>
  </si>
  <si>
    <t>Évolution annuelle moyenne  2022/2009 
(en %)</t>
  </si>
  <si>
    <t>Note : Ne comprend pas les majorations, compléments et suppléments de l'indemnité pour charges militaires (ICM) qui peuvent être estimés à 108,1 millions d'euros.</t>
  </si>
  <si>
    <t>Source : Projet de loi de finances pour 2022, Projets annuels de performance.</t>
  </si>
  <si>
    <t>Europe et affaires étrangères</t>
  </si>
  <si>
    <r>
      <t>Figure 1 : Montants des prestations d'action sociale individuelles interministérielles</t>
    </r>
    <r>
      <rPr>
        <b/>
        <vertAlign val="superscript"/>
        <sz val="10"/>
        <rFont val="Arial"/>
        <family val="2"/>
      </rPr>
      <t>(1)</t>
    </r>
  </si>
  <si>
    <t xml:space="preserve">Numéro de la feuille </t>
  </si>
  <si>
    <t>Montants des prestations d'action sociale individuelles interministérielles</t>
  </si>
  <si>
    <t>10.1-1</t>
  </si>
  <si>
    <t>10.1-2</t>
  </si>
  <si>
    <t>10.1-3</t>
  </si>
  <si>
    <t>10.1-4</t>
  </si>
  <si>
    <t>Nombre d'instances de concertation en matière d'hygiène, sécurité et conditions de travail dans les ministères en 2020</t>
  </si>
  <si>
    <t>10.2-1</t>
  </si>
  <si>
    <t>10.2-2</t>
  </si>
  <si>
    <t>Part des structures ayant réalisé le document unique dans chaque ministère en 2020</t>
  </si>
  <si>
    <t>10.2-3</t>
  </si>
  <si>
    <t>Domaines d'intervention</t>
  </si>
  <si>
    <t xml:space="preserve">Part du montant total </t>
  </si>
  <si>
    <t>Note : Tous les services n'ont pas pu être couverts. De plus, les établissements publics rattachés aux ministères ne sont pas systématiquement compris.</t>
  </si>
  <si>
    <t>Source : Bilan de l'application des dispositions relatives à l'hygiène, la sécurité au travail et la prévention médicale dans la fonction publique de l'État en 2020, DGAFP - Bureau de l'organisation, des conditions et du temps de travail.</t>
  </si>
  <si>
    <t>Transition écologique et solidaire, Logement et Habitat durable et Cohésion des territoires (yc Aviation civile)</t>
  </si>
  <si>
    <t>Note : les prestations d'action sociale interministérielles gérées/pilotées par la DGAFP, dont le support budgétaire est le programme 148, sont distinctes des prestations d'action sociale ministérielles remontés par les ministères à la direction du Budget</t>
  </si>
  <si>
    <t>Note : Les prestations d'action sociale interministérielles gérées/pilotées par la DGAFP, dont le support budgétaire est le programme 148, sont distinctes des prestations d'action sociale ministérielles remontés par les ministères à la direction du Budget</t>
  </si>
  <si>
    <t>Note : Pour 2016, le taux des prestations ministérielles à gestion interministérielle (PIM) est identique à 2015 (pas de revalorisation du fait d’une inflation 2015 négative).</t>
  </si>
  <si>
    <t>Exécution Autorisation d'engagement (AE)</t>
  </si>
  <si>
    <t>Chèque emploi service universel (CESU) pour la garde des enfants de 0 à 6 ans</t>
  </si>
  <si>
    <t>Réservations de places en crèches</t>
  </si>
  <si>
    <t>Participation au financement de la Caisse nationale de solidarité pour l'autonomie (CNSA)</t>
  </si>
  <si>
    <t>« Prêt-mobilité » (1)</t>
  </si>
  <si>
    <t>Autres dépenses</t>
  </si>
  <si>
    <t>Source : Lois de finances et DGAFP - Bureau de l'action sociale</t>
  </si>
  <si>
    <t>(1) S'interrompt en 2013.</t>
  </si>
  <si>
    <t>Exécution Crédits de paiment (CP)</t>
  </si>
  <si>
    <t>Loi de finances initiale (LFI) Autorisations d'engagement (AE)</t>
  </si>
  <si>
    <t>Loi de finances initiale (LFI) Crédits de paiement (CP)</t>
  </si>
  <si>
    <t>Ensemble FPH</t>
  </si>
  <si>
    <t>n.d.</t>
  </si>
  <si>
    <t>CGOS</t>
  </si>
  <si>
    <t>(3) données hors CGOSH Guyane et Saint-Pierre et Miquelon non disponibles actuellement pour l'année 2020 ; cette différence de champ joue fortement sur les crédit d'aides remboursables - vie quotidienne (17,1 en 2019 hors Guyane et St Pierre &amp; Miquelon)</t>
  </si>
  <si>
    <t>Source : Données chiffrées CGOS, Agospap, APHP, CLOS, CGOSH outre-mer, Plurélya (depuis 2018). Ces données ne tiennent pas compte de l'action sociale menée en propre par les établissements hors AP-HP, ni le coût des repas servis au self de l’AP-HP.</t>
  </si>
  <si>
    <r>
      <rPr>
        <b/>
        <sz val="10"/>
        <rFont val="Arial"/>
        <family val="2"/>
      </rPr>
      <t>Crédits sociaux</t>
    </r>
    <r>
      <rPr>
        <sz val="10"/>
        <rFont val="Arial"/>
        <family val="2"/>
      </rPr>
      <t xml:space="preserve">
La loi de finances initiale (LFI) prévoit et autorise, pour chaque année civile, l’ensemble des ressources et des charges de l’État, dont les crédits d’action sociale. 
Les crédits d’action sociale interministérielle sont regroupés sur le programme 148 « Fonction publique », rattaché à la mission « Gestion des finances publiques et des ressources humaines » (ministère en charge de la fonction publique).
L’action sociale dans les collectivités territoriales est rendue obligatoire depuis la loi n° 2007-209 du 19 février 2007. Elle confie à l'assemblée délibérante de chaque collectivité territoriale (ou au conseil d'administration d'un établissement public local) la mission de déterminer le type d’actions et le montant des dépenses qu'elle entend engager pour la réalisation des prestations d’action sociale. Pour mettre en œuvre et gérer les prestations sociales, les collectivités peuvent utiliser soit une association locale (en interne), soit un centre de gestion ou adhérer à une association nationale (Cnas, Fnass). 
Il n’existe pas de données consolidées relatives à l’action sociale (aide aux familles, aux retraités, au logement, à la restauration, etc.) à destination des agents de la fonction publique territoriale. Les publications sur les finances locales de la DGCL renvoient à une présentation fonctionnelle des documents budgétaires des collectivités où ne figure qu’une petite part des dépenses sociales, la plus importante étant portée par les opérations non ventilables. Y figurent par ailleurs l’ensemble des dépenses sociales (RSA, APA, PCH, etc.) des départements et des régions en faveur de la population générale, ce qui ne rentre pas dans le champ de ce fichier.
Dans la fonction publique hospitalière, la mise en place de l’action sociale est obligatoire en vertu de l’article 116-1 de la loi n° 86-33 du 9 janvier 1986 portant dispositions statutaires relatives à la fonction publique hospitalière. Cette action sociale a pour objet d’améliorer les conditions de vie des agents publics et de leurs familles, notamment dans les domaines de la restauration, du logement, de l'enfance et des loisirs, ainsi qu'à les aider à faire face à des situations difficiles. Elle peut être interne aux établissements ou externalisée auprès d’associations gestionnaires à but non lucratif. La grande majorité des établissements recourent simultanément aux deux modes de gestion.
Plusieurs associations de gestion agréées par le ministère chargé de la santé interviennent au profit des établissements de la FPH, les plus importantes étant :
- le Comité de gestion des œuvres sociales des établissements hospitaliers publics (CGOS), créé en 1960 ;
- l’Association de gestion des œuvres sociales des personnels des administrations parisiennes (Agospap), créée le 2 novembre 1981, intervenant surtout pour le compte de l’AP-HP et de quelques établissements parisiens.
</t>
    </r>
  </si>
  <si>
    <t>Nombre d'acteurs en hygiène, sécurité et conditions de travail par ministère au 31 décembre 2020</t>
  </si>
  <si>
    <t>·         enfants de moins de 13 ans</t>
  </si>
  <si>
    <t>·         enfants de 13 à 18 ans</t>
  </si>
  <si>
    <t>·         journée complète</t>
  </si>
  <si>
    <t>·         demi-journée</t>
  </si>
  <si>
    <t>·         séjours en pension complète</t>
  </si>
  <si>
    <t>·         autre formule</t>
  </si>
  <si>
    <t>·         forfait pour vingt et un jours ou plus</t>
  </si>
  <si>
    <t>·         pour les séjours d'une durée inférieure (par jour)</t>
  </si>
  <si>
    <t>Évolution 2022/2021
(en %)</t>
  </si>
  <si>
    <t>Montant forfaitaire
(en euros)</t>
  </si>
  <si>
    <r>
      <t xml:space="preserve">2020 </t>
    </r>
    <r>
      <rPr>
        <b/>
        <vertAlign val="superscript"/>
        <sz val="10"/>
        <rFont val="Arial Narrow"/>
        <family val="2"/>
      </rPr>
      <t>(3)</t>
    </r>
  </si>
  <si>
    <r>
      <t>Protection</t>
    </r>
    <r>
      <rPr>
        <vertAlign val="superscript"/>
        <sz val="10"/>
        <rFont val="Arial Narrow"/>
        <family val="2"/>
      </rPr>
      <t>(1)</t>
    </r>
  </si>
  <si>
    <r>
      <t>Aides remboursables - Vie quotidienne</t>
    </r>
    <r>
      <rPr>
        <vertAlign val="superscript"/>
        <sz val="10"/>
        <rFont val="Arial Narrow"/>
        <family val="2"/>
      </rPr>
      <t>(2)</t>
    </r>
  </si>
  <si>
    <t>Évolution 2020/2019</t>
  </si>
  <si>
    <t>Évolution 2021/2020</t>
  </si>
  <si>
    <t>Source : CGOS, Agospap, APHP, CLOS, CGOSH outre-mer. Ces données ne tiennent pas compte de l'action sociale menée en propre par les établissements hors AP-HP, ni le coût des repas servis au self de l’AP-HP.</t>
  </si>
  <si>
    <t>10.1-4 - SL</t>
  </si>
  <si>
    <t>Figure 6 : Nombre d'instances de concertation en matière d'hygiène, sécurité et conditions de travail dans les ministères en 2020</t>
  </si>
  <si>
    <t>Figure ‎7 : Nombre d'acteurs en hygiène, sécurité et conditions de travail par ministère au 31 décembre 2020</t>
  </si>
  <si>
    <t>Figure 8 : Part des structures ayant réalisé le document unique dans chaque ministère en 2020</t>
  </si>
  <si>
    <r>
      <rPr>
        <b/>
        <sz val="10"/>
        <rFont val="Arial"/>
        <family val="2"/>
      </rPr>
      <t>Hygiène et sécurité</t>
    </r>
    <r>
      <rPr>
        <sz val="10"/>
        <rFont val="Arial"/>
        <family val="2"/>
      </rPr>
      <t xml:space="preserve">
Dans la fonction publique de l'État, les règles relatives à l'hygiène et à la sécurité sont fixées par le décret n° 82-453 du 28 mai 1982, qui prévoit la présentation d’un bilan annuel de son application à la Commission centrale d’hygiène et de sécurité du Conseil supérieur de la fonction publique de l’État. Ce bilan a pour principaux objectifs de :
- suivre l’application des règles de protection du code du travail applicables à la fonction publique ;
- assurer une harmonisation des pratiques ;
- confronter les expériences et valoriser les actions de portée générale.
Ce bilan est réalisé à partir des informations transmises par les départements ministériels et les établissements publics. Il comprend les rubriques suivantes : la concertation avec les organisations syndicales (y compris les thèmes abordés) et le réseau des comités d’hygiène et de sécurité (CHS) ; les personnels et les dispositifs de contrôle ; la formation en hygiène et sécurité ; la médecine de prévention et le suivi médical des agents ; l’évaluation des risques professionnels ; les mesures relatives à la prévention de certains risques (amiante, risques psychosociaux, etc.). 
Des difficultés méthodologiques liées à la collecte et au traitement des données, par remontées successives au sein de chaque administration, dont les périmètres et les activités ont pu évoluer, conduisent à relativiser la pertinence de certaines données et leur comparaison d'une année sur l'autre. 
Le taux de réalisation du document unique d’évaluation des risques professionnels (Duerp) stagne à 68 % en 2020, il était de 70 % en 2019 (Figure 7). 
Les données relatives à la fonction publique territoriale, issues des bilans sociaux, mettent notamment en évidence que 38 %  des collectivités territoriales ont réalisé le document unique de l'évaluation des risques professionnels (Duerp) au 31 décembre 2019. Le taux de couverture des agents est bien plus important (76%). En effet, les grandes collectivités ont plus souvent mis en place le Duerp que les petites. Par exemple, 86 % des collectivités de 1 000 agents et plus ont un Duerp, contre 24 % des collectivités de moins de 5 agents.
</t>
    </r>
  </si>
  <si>
    <t>Figure 2 : Montants d'action sociale interministérielle par type d'action</t>
  </si>
  <si>
    <t>Montant de l'action sociale interministérielle par type d'action</t>
  </si>
  <si>
    <t>Crédits sociaux et hygiène et sécurité</t>
  </si>
  <si>
    <t>Conseil d'État</t>
  </si>
  <si>
    <t xml:space="preserve">   dont Éducation nationale</t>
  </si>
  <si>
    <r>
      <rPr>
        <i/>
        <sz val="10"/>
        <rFont val="Arial Narrow"/>
        <family val="2"/>
      </rPr>
      <t xml:space="preserve">   dont aviation civile</t>
    </r>
  </si>
  <si>
    <r>
      <t xml:space="preserve">  </t>
    </r>
    <r>
      <rPr>
        <i/>
        <sz val="10"/>
        <rFont val="Arial Narrow"/>
        <family val="2"/>
      </rPr>
      <t xml:space="preserve"> dont autre</t>
    </r>
  </si>
  <si>
    <r>
      <t xml:space="preserve">   </t>
    </r>
    <r>
      <rPr>
        <i/>
        <sz val="10"/>
        <rFont val="Arial Narrow"/>
        <family val="2"/>
      </rPr>
      <t>dont Enseignement supérieur, Recherche et Innovation</t>
    </r>
  </si>
  <si>
    <t>Éducation nationale</t>
  </si>
  <si>
    <r>
      <t>Directions départementales interministérielles</t>
    </r>
    <r>
      <rPr>
        <vertAlign val="superscript"/>
        <sz val="10"/>
        <rFont val="Arial Narrow"/>
        <family val="2"/>
      </rPr>
      <t>(1)</t>
    </r>
  </si>
  <si>
    <r>
      <t>Intérieur et Outre-Mer</t>
    </r>
    <r>
      <rPr>
        <vertAlign val="superscript"/>
        <sz val="10"/>
        <rFont val="Arial Narrow"/>
        <family val="2"/>
      </rPr>
      <t>(2)</t>
    </r>
  </si>
  <si>
    <t>Figure 4 : Montant d'action sociale dans la fonction publique hospitalière depuis 2011</t>
  </si>
  <si>
    <t>Montant de l'action sociale dans la fonction publique hospitalière depuis 2011</t>
  </si>
  <si>
    <t>Numérotation de la figure dans le  RA 2020</t>
  </si>
  <si>
    <t>Évolution du montant de l'action sociale dans la fonction publique hospitalière</t>
  </si>
  <si>
    <t>Crédits sociaux</t>
  </si>
  <si>
    <t>Hygiène et sécurité</t>
  </si>
  <si>
    <t>Figure 3 : Part des domaines d'intervention de l'action sociale ministérielle dans la fonction publique d'État en 2022</t>
  </si>
  <si>
    <t>Éducation</t>
  </si>
  <si>
    <t>Part des domaines d'intervention de l'action sociale ministérielle dans la fonction publique d'État en 2022</t>
  </si>
  <si>
    <t>Figure 5 : Évolution du montant de l'action sociale dans la fonction publique hospitalière</t>
  </si>
  <si>
    <t xml:space="preserve">Note : La DGOS calcule des évolutions à champ constant. Cela peut expliquer des différences entre les évolutions présentées dans cette figure et celles que l'on pourrait calculer à partir des données de la figure 4. En 2021, les montants relatifs aux soins gratuits et à la restauration administrative de l’AP-HP ne sont pas disponibles et donc retirés de 2020. </t>
  </si>
  <si>
    <t>Note : Les montants d'action sociale correspondent à l'ensemble des montants remontés auprès des organismes du périmètre enquêté. Le périmètre peut donc évoluer selon les années en fonction des remontées. En 2021, les données du CLOS-VE, du COGOHR et certains chiffres de l'AP-HP (les soins gratuits et la restauration administrative) ne sont pas disponibles. En revanche, la DGOS calcule des évolutions à champ constant (voir figure 5).</t>
  </si>
  <si>
    <t xml:space="preserve">Contient des données sur l'égalité professionnelle entre les femmes et les hommes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</si>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</sst>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43" formatCode="_-* #,##0.00\ _€_-;\-* #,##0.00\ _€_-;_-* &quot;-&quot;??\ _€_-;_-@_-"/>
    <numFmt numFmtId="164" formatCode="0.0"/>
    <numFmt numFmtId="165" formatCode="#,##0.0_ ;\-#,##0.0\ "/>
    <numFmt numFmtId="166" formatCode="_-* #,##0.00_-;\-* #,##0.00_-;_-* &quot;-&quot;??_-;_-@_-"/>
    <numFmt numFmtId="167" formatCode="_-* #,##0\ _€_-;\-* #,##0\ _€_-;_-* &quot;-&quot;??\ _€_-;_-@_-"/>
    <numFmt numFmtId="168" formatCode="#,##0_ ;\-#,##0\ "/>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vertAlign val="superscript"/>
      <sz val="10"/>
      <name val="Arial"/>
      <family val="2"/>
    </font>
    <font>
      <sz val="10"/>
      <name val="Arial"/>
      <family val="2"/>
    </font>
    <font>
      <sz val="9"/>
      <name val="Arial"/>
      <family val="2"/>
    </font>
    <font>
      <b/>
      <sz val="9"/>
      <name val="Arial"/>
      <family val="2"/>
    </font>
    <font>
      <sz val="8"/>
      <name val="Arial"/>
      <family val="2"/>
    </font>
    <font>
      <b/>
      <sz val="11"/>
      <color theme="1"/>
      <name val="Calibri"/>
      <family val="2"/>
      <scheme val="minor"/>
    </font>
    <font>
      <i/>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0"/>
      <name val="Arial"/>
      <family val="2"/>
    </font>
    <font>
      <sz val="10"/>
      <name val="Arial"/>
      <family val="2"/>
    </font>
    <font>
      <sz val="10"/>
      <name val="Arial"/>
      <family val="2"/>
    </font>
    <font>
      <b/>
      <sz val="10"/>
      <color theme="1"/>
      <name val="Arial"/>
      <family val="2"/>
    </font>
    <font>
      <u/>
      <sz val="10"/>
      <color theme="10"/>
      <name val="Arial"/>
      <family val="2"/>
    </font>
    <font>
      <sz val="10"/>
      <name val="Arial"/>
      <family val="2"/>
    </font>
    <font>
      <i/>
      <sz val="10"/>
      <name val="Arial"/>
      <family val="2"/>
    </font>
    <font>
      <sz val="10"/>
      <name val="Calibri"/>
      <family val="2"/>
    </font>
    <font>
      <sz val="10"/>
      <name val="Arial Narrow"/>
      <family val="2"/>
    </font>
    <font>
      <i/>
      <sz val="10"/>
      <name val="Arial Narrow"/>
      <family val="2"/>
    </font>
    <font>
      <b/>
      <sz val="10"/>
      <name val="Arial Narrow"/>
      <family val="2"/>
    </font>
    <font>
      <sz val="10"/>
      <color theme="1"/>
      <name val="Calibri"/>
      <family val="2"/>
      <scheme val="minor"/>
    </font>
    <font>
      <sz val="10"/>
      <color theme="1" tint="0.499984740745262"/>
      <name val="Arial Narrow"/>
      <family val="2"/>
    </font>
    <font>
      <sz val="10"/>
      <color theme="1"/>
      <name val="Arial Narrow"/>
      <family val="2"/>
    </font>
    <font>
      <b/>
      <sz val="10"/>
      <color theme="1"/>
      <name val="Arial Narrow"/>
      <family val="2"/>
    </font>
    <font>
      <sz val="10"/>
      <name val="Arial"/>
      <family val="2"/>
    </font>
    <font>
      <i/>
      <sz val="9"/>
      <name val="Arial"/>
      <family val="2"/>
    </font>
    <font>
      <sz val="9"/>
      <name val="Arial Narrow"/>
      <family val="2"/>
    </font>
    <font>
      <i/>
      <sz val="9"/>
      <name val="Arial Narrow"/>
      <family val="2"/>
    </font>
    <font>
      <b/>
      <vertAlign val="superscript"/>
      <sz val="10"/>
      <name val="Arial Narrow"/>
      <family val="2"/>
    </font>
    <font>
      <vertAlign val="superscript"/>
      <sz val="10"/>
      <name val="Arial Narrow"/>
      <family val="2"/>
    </font>
    <font>
      <b/>
      <i/>
      <sz val="10"/>
      <name val="Arial Narrow"/>
      <family val="2"/>
    </font>
    <font>
      <sz val="10"/>
      <color theme="1"/>
      <name val="Arial"/>
      <family val="2"/>
    </font>
    <fon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
      <patternFill patternType="solid">
        <fgColor indexed="9"/>
        <bgColor indexed="64"/>
      </patternFill>
    </fill>
    <fill>
      <patternFill patternType="lightUp"/>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30">
    <xf numFmtId="0" fontId="0" fillId="0" borderId="0"/>
    <xf numFmtId="0" fontId="7" fillId="0" borderId="0"/>
    <xf numFmtId="0" fontId="7" fillId="0" borderId="0"/>
    <xf numFmtId="44" fontId="7" fillId="0" borderId="0" applyFont="0" applyFill="0" applyBorder="0" applyAlignment="0" applyProtection="0"/>
    <xf numFmtId="44" fontId="1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7" fillId="0" borderId="0"/>
    <xf numFmtId="0" fontId="6" fillId="0" borderId="0"/>
    <xf numFmtId="0" fontId="16" fillId="0" borderId="13" applyNumberFormat="0" applyFill="0" applyProtection="0">
      <alignment horizontal="center" vertical="center"/>
    </xf>
    <xf numFmtId="3" fontId="17" fillId="0" borderId="14" applyFont="0" applyFill="0" applyAlignment="0" applyProtection="0"/>
    <xf numFmtId="3" fontId="17" fillId="0" borderId="14" applyFont="0" applyFill="0" applyAlignment="0" applyProtection="0"/>
    <xf numFmtId="3" fontId="17" fillId="0" borderId="14" applyFont="0" applyFill="0" applyAlignment="0" applyProtection="0"/>
    <xf numFmtId="3" fontId="17" fillId="0" borderId="14" applyFont="0" applyFill="0" applyAlignment="0" applyProtection="0"/>
    <xf numFmtId="3" fontId="17" fillId="0" borderId="14" applyFont="0" applyFill="0" applyAlignment="0" applyProtection="0"/>
    <xf numFmtId="3" fontId="17" fillId="0" borderId="14" applyFont="0" applyFill="0" applyAlignment="0" applyProtection="0"/>
    <xf numFmtId="3" fontId="17" fillId="0" borderId="14" applyFont="0" applyFill="0" applyAlignment="0" applyProtection="0"/>
    <xf numFmtId="3" fontId="17" fillId="0" borderId="14" applyFont="0" applyFill="0" applyAlignment="0" applyProtection="0"/>
    <xf numFmtId="3" fontId="16" fillId="0" borderId="13" applyNumberFormat="0" applyFill="0" applyAlignment="0" applyProtection="0"/>
    <xf numFmtId="0" fontId="16" fillId="0" borderId="13" applyNumberFormat="0" applyFill="0" applyAlignment="0" applyProtection="0"/>
    <xf numFmtId="3"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3" fontId="17" fillId="0" borderId="0" applyNumberFormat="0" applyBorder="0" applyAlignment="0" applyProtection="0"/>
    <xf numFmtId="3" fontId="17" fillId="0" borderId="0" applyNumberFormat="0" applyBorder="0" applyAlignment="0" applyProtection="0"/>
    <xf numFmtId="3" fontId="17" fillId="0" borderId="0" applyNumberFormat="0" applyBorder="0" applyAlignment="0" applyProtection="0"/>
    <xf numFmtId="3" fontId="17" fillId="0" borderId="0" applyNumberFormat="0" applyBorder="0" applyAlignment="0" applyProtection="0"/>
    <xf numFmtId="3" fontId="17" fillId="0" borderId="0" applyNumberFormat="0" applyBorder="0" applyAlignment="0" applyProtection="0"/>
    <xf numFmtId="3" fontId="17" fillId="0" borderId="14" applyNumberFormat="0" applyBorder="0" applyAlignment="0" applyProtection="0"/>
    <xf numFmtId="3" fontId="17" fillId="0" borderId="14" applyNumberFormat="0" applyBorder="0" applyAlignment="0" applyProtection="0"/>
    <xf numFmtId="3" fontId="17" fillId="0" borderId="14" applyNumberFormat="0" applyBorder="0" applyAlignment="0" applyProtection="0"/>
    <xf numFmtId="0" fontId="17" fillId="0" borderId="14" applyNumberFormat="0" applyFill="0" applyAlignment="0" applyProtection="0"/>
    <xf numFmtId="0" fontId="17" fillId="0" borderId="14" applyNumberFormat="0" applyFill="0" applyAlignment="0" applyProtection="0"/>
    <xf numFmtId="0" fontId="17" fillId="0" borderId="14">
      <alignment horizontal="right" vertical="center"/>
    </xf>
    <xf numFmtId="3" fontId="17" fillId="3" borderId="14">
      <alignment horizontal="center" vertical="center"/>
    </xf>
    <xf numFmtId="0" fontId="17" fillId="3" borderId="14">
      <alignment horizontal="right" vertical="center"/>
    </xf>
    <xf numFmtId="0" fontId="16" fillId="0" borderId="15">
      <alignment horizontal="left" vertical="center"/>
    </xf>
    <xf numFmtId="0" fontId="16" fillId="0" borderId="16">
      <alignment horizontal="center" vertical="center"/>
    </xf>
    <xf numFmtId="0" fontId="18" fillId="0" borderId="17">
      <alignment horizontal="center" vertical="center"/>
    </xf>
    <xf numFmtId="0" fontId="17" fillId="4" borderId="14"/>
    <xf numFmtId="3" fontId="19" fillId="0" borderId="14"/>
    <xf numFmtId="3" fontId="20" fillId="0" borderId="14"/>
    <xf numFmtId="0" fontId="16" fillId="0" borderId="16">
      <alignment horizontal="left" vertical="top"/>
    </xf>
    <xf numFmtId="0" fontId="21" fillId="0" borderId="14"/>
    <xf numFmtId="0" fontId="16" fillId="0" borderId="16">
      <alignment horizontal="left" vertical="center"/>
    </xf>
    <xf numFmtId="0" fontId="17" fillId="3" borderId="18"/>
    <xf numFmtId="3" fontId="17" fillId="0" borderId="14">
      <alignment horizontal="right" vertical="center"/>
    </xf>
    <xf numFmtId="0" fontId="16" fillId="0" borderId="16">
      <alignment horizontal="right" vertical="center"/>
    </xf>
    <xf numFmtId="0" fontId="17" fillId="0" borderId="17">
      <alignment horizontal="center" vertical="center"/>
    </xf>
    <xf numFmtId="3" fontId="17" fillId="0" borderId="14"/>
    <xf numFmtId="3" fontId="17" fillId="0" borderId="14"/>
    <xf numFmtId="0" fontId="17" fillId="0" borderId="17">
      <alignment horizontal="center" vertical="center" wrapText="1"/>
    </xf>
    <xf numFmtId="0" fontId="22" fillId="0" borderId="17">
      <alignment horizontal="left" vertical="center" indent="1"/>
    </xf>
    <xf numFmtId="0" fontId="23" fillId="0" borderId="14"/>
    <xf numFmtId="0" fontId="16" fillId="0" borderId="15">
      <alignment horizontal="left" vertical="center"/>
    </xf>
    <xf numFmtId="3" fontId="17" fillId="0" borderId="14">
      <alignment horizontal="center" vertical="center"/>
    </xf>
    <xf numFmtId="0" fontId="16" fillId="0" borderId="16">
      <alignment horizontal="center" vertical="center"/>
    </xf>
    <xf numFmtId="0" fontId="16" fillId="0" borderId="16">
      <alignment horizontal="center" vertical="center"/>
    </xf>
    <xf numFmtId="0" fontId="16" fillId="0" borderId="15">
      <alignment horizontal="left" vertical="center"/>
    </xf>
    <xf numFmtId="0" fontId="16" fillId="0" borderId="15">
      <alignment horizontal="left" vertical="center"/>
    </xf>
    <xf numFmtId="0" fontId="24" fillId="0" borderId="14"/>
    <xf numFmtId="0" fontId="5" fillId="0" borderId="0"/>
    <xf numFmtId="43" fontId="5" fillId="0" borderId="0" applyFont="0" applyFill="0" applyBorder="0" applyAlignment="0" applyProtection="0"/>
    <xf numFmtId="0" fontId="25" fillId="0" borderId="0"/>
    <xf numFmtId="44" fontId="25"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2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4" fillId="0" borderId="0"/>
    <xf numFmtId="166" fontId="7" fillId="0" borderId="0" applyFont="0" applyFill="0" applyBorder="0" applyAlignment="0" applyProtection="0"/>
    <xf numFmtId="44" fontId="26" fillId="0" borderId="0" applyFont="0" applyFill="0" applyBorder="0" applyAlignment="0" applyProtection="0"/>
    <xf numFmtId="44" fontId="7"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0" fontId="4"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3"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3" fillId="0" borderId="0"/>
    <xf numFmtId="166" fontId="27" fillId="0" borderId="0" applyFont="0" applyFill="0" applyBorder="0" applyAlignment="0" applyProtection="0"/>
    <xf numFmtId="0" fontId="29" fillId="0" borderId="0" applyNumberFormat="0" applyFill="0" applyBorder="0" applyAlignment="0" applyProtection="0"/>
    <xf numFmtId="9" fontId="30" fillId="0" borderId="0" applyFont="0" applyFill="0" applyBorder="0" applyAlignment="0" applyProtection="0"/>
    <xf numFmtId="43" fontId="30" fillId="0" borderId="0" applyFont="0" applyFill="0" applyBorder="0" applyAlignment="0" applyProtection="0"/>
    <xf numFmtId="0" fontId="2" fillId="0" borderId="0"/>
    <xf numFmtId="9" fontId="2" fillId="0" borderId="0" applyFont="0" applyFill="0" applyBorder="0" applyAlignment="0" applyProtection="0"/>
    <xf numFmtId="44" fontId="4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1"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 fillId="0" borderId="0"/>
  </cellStyleXfs>
  <cellXfs count="381">
    <xf numFmtId="0" fontId="0" fillId="0" borderId="0" xfId="0"/>
    <xf numFmtId="0" fontId="13" fillId="0" borderId="0" xfId="1" applyFont="1"/>
    <xf numFmtId="0" fontId="7" fillId="0" borderId="0" xfId="1" applyFont="1" applyFill="1"/>
    <xf numFmtId="0" fontId="13" fillId="0" borderId="0" xfId="1" applyFont="1" applyFill="1" applyBorder="1" applyAlignment="1" applyProtection="1">
      <alignment wrapText="1"/>
      <protection locked="0"/>
    </xf>
    <xf numFmtId="0" fontId="0" fillId="0" borderId="0" xfId="0" applyFill="1"/>
    <xf numFmtId="164" fontId="13" fillId="0" borderId="0" xfId="1" applyNumberFormat="1" applyFont="1"/>
    <xf numFmtId="0" fontId="8" fillId="0" borderId="0" xfId="1" applyFont="1" applyFill="1"/>
    <xf numFmtId="0" fontId="6" fillId="0" borderId="0" xfId="10"/>
    <xf numFmtId="0" fontId="7" fillId="0" borderId="0" xfId="1" applyFont="1" applyFill="1" applyBorder="1"/>
    <xf numFmtId="0" fontId="15" fillId="0" borderId="0" xfId="10" applyFont="1"/>
    <xf numFmtId="0" fontId="14" fillId="0" borderId="0" xfId="10" applyFont="1"/>
    <xf numFmtId="0" fontId="7" fillId="0" borderId="0" xfId="9" applyFont="1"/>
    <xf numFmtId="0" fontId="8" fillId="2" borderId="0" xfId="2" applyFont="1" applyFill="1" applyAlignment="1">
      <alignment horizontal="left" vertical="center" wrapText="1"/>
    </xf>
    <xf numFmtId="0" fontId="11" fillId="2" borderId="0" xfId="2" applyFont="1" applyFill="1" applyAlignment="1">
      <alignment horizontal="left"/>
    </xf>
    <xf numFmtId="0" fontId="13" fillId="0" borderId="0" xfId="1" applyFont="1"/>
    <xf numFmtId="0" fontId="0" fillId="2" borderId="0" xfId="0" applyFill="1"/>
    <xf numFmtId="0" fontId="0" fillId="5" borderId="0" xfId="0" applyFill="1"/>
    <xf numFmtId="0" fontId="7" fillId="5" borderId="0" xfId="0" applyFont="1" applyFill="1"/>
    <xf numFmtId="0" fontId="13" fillId="5" borderId="0" xfId="0" applyFont="1" applyFill="1"/>
    <xf numFmtId="0" fontId="8" fillId="2" borderId="0" xfId="0" applyFont="1" applyFill="1" applyAlignment="1" applyProtection="1">
      <protection locked="0"/>
    </xf>
    <xf numFmtId="167" fontId="7" fillId="2" borderId="0" xfId="107" applyNumberFormat="1" applyFont="1" applyFill="1"/>
    <xf numFmtId="0" fontId="0" fillId="5" borderId="0" xfId="0" applyFill="1" applyAlignment="1">
      <alignment horizontal="left"/>
    </xf>
    <xf numFmtId="167" fontId="0" fillId="5" borderId="0" xfId="107" applyNumberFormat="1" applyFont="1" applyFill="1"/>
    <xf numFmtId="0" fontId="0" fillId="5" borderId="0" xfId="0" applyFill="1" applyAlignment="1"/>
    <xf numFmtId="0" fontId="7" fillId="5" borderId="0" xfId="0" applyFont="1" applyFill="1" applyAlignment="1">
      <alignment wrapText="1"/>
    </xf>
    <xf numFmtId="1" fontId="7" fillId="5" borderId="0" xfId="0" applyNumberFormat="1" applyFont="1" applyFill="1"/>
    <xf numFmtId="0" fontId="13" fillId="0" borderId="0" xfId="0" applyFont="1" applyFill="1" applyBorder="1" applyAlignment="1">
      <alignment horizontal="left"/>
    </xf>
    <xf numFmtId="1" fontId="7" fillId="0" borderId="0" xfId="0" applyNumberFormat="1" applyFont="1" applyFill="1"/>
    <xf numFmtId="0" fontId="7" fillId="0" borderId="0" xfId="0" applyFont="1" applyFill="1"/>
    <xf numFmtId="0" fontId="8" fillId="2" borderId="0" xfId="0" applyFont="1" applyFill="1" applyAlignment="1">
      <alignment horizontal="left" wrapText="1"/>
    </xf>
    <xf numFmtId="0" fontId="8" fillId="5" borderId="0" xfId="0" applyFont="1" applyFill="1" applyAlignment="1">
      <alignment wrapText="1"/>
    </xf>
    <xf numFmtId="0" fontId="8" fillId="0" borderId="0" xfId="1" applyFont="1" applyFill="1" applyAlignment="1">
      <alignment horizontal="left" wrapText="1"/>
    </xf>
    <xf numFmtId="164" fontId="33" fillId="2" borderId="10" xfId="2" applyNumberFormat="1" applyFont="1" applyFill="1" applyBorder="1" applyAlignment="1">
      <alignment horizontal="center" vertical="center"/>
    </xf>
    <xf numFmtId="164" fontId="33" fillId="2" borderId="2" xfId="2" applyNumberFormat="1" applyFont="1" applyFill="1" applyBorder="1" applyAlignment="1">
      <alignment horizontal="center" vertical="center"/>
    </xf>
    <xf numFmtId="0" fontId="36" fillId="0" borderId="0" xfId="10" applyFont="1" applyFill="1"/>
    <xf numFmtId="0" fontId="36" fillId="0" borderId="0" xfId="10" applyFont="1"/>
    <xf numFmtId="0" fontId="32" fillId="0" borderId="0" xfId="10" applyFont="1" applyFill="1" applyAlignment="1">
      <alignment horizontal="left" vertical="center" indent="2"/>
    </xf>
    <xf numFmtId="0" fontId="32" fillId="0" borderId="0" xfId="10" applyFont="1" applyFill="1" applyAlignment="1">
      <alignment vertical="center"/>
    </xf>
    <xf numFmtId="0" fontId="37" fillId="0" borderId="0" xfId="10" applyFont="1"/>
    <xf numFmtId="0" fontId="33" fillId="0" borderId="0" xfId="2" applyFont="1" applyFill="1" applyAlignment="1">
      <alignment wrapText="1"/>
    </xf>
    <xf numFmtId="0" fontId="7" fillId="2" borderId="0" xfId="0" applyFont="1" applyFill="1" applyAlignment="1">
      <alignment horizontal="left"/>
    </xf>
    <xf numFmtId="0" fontId="7" fillId="2" borderId="0" xfId="0" applyFont="1" applyFill="1"/>
    <xf numFmtId="0" fontId="31" fillId="2" borderId="0" xfId="0" applyFont="1" applyFill="1" applyBorder="1" applyAlignment="1">
      <alignment vertical="center" wrapText="1"/>
    </xf>
    <xf numFmtId="0" fontId="7" fillId="2" borderId="0" xfId="0" applyFont="1" applyFill="1" applyBorder="1" applyAlignment="1">
      <alignment wrapText="1"/>
    </xf>
    <xf numFmtId="164" fontId="33" fillId="2" borderId="1" xfId="2" applyNumberFormat="1" applyFont="1" applyFill="1" applyBorder="1" applyAlignment="1">
      <alignment horizontal="center" vertical="center"/>
    </xf>
    <xf numFmtId="0" fontId="0" fillId="2" borderId="0" xfId="0" applyFill="1" applyAlignment="1">
      <alignment horizontal="center"/>
    </xf>
    <xf numFmtId="0" fontId="7" fillId="2" borderId="0" xfId="2" applyFont="1" applyFill="1"/>
    <xf numFmtId="0" fontId="11" fillId="2" borderId="0" xfId="2" applyFont="1" applyFill="1" applyBorder="1"/>
    <xf numFmtId="0" fontId="7" fillId="2" borderId="0" xfId="2" applyFont="1" applyFill="1" applyBorder="1"/>
    <xf numFmtId="0" fontId="0" fillId="2" borderId="0" xfId="0" applyFill="1" applyBorder="1"/>
    <xf numFmtId="0" fontId="13" fillId="2" borderId="0" xfId="1" applyFont="1" applyFill="1"/>
    <xf numFmtId="0" fontId="31" fillId="2" borderId="0" xfId="0" applyFont="1" applyFill="1"/>
    <xf numFmtId="0" fontId="13" fillId="0" borderId="0" xfId="1" applyFont="1" applyFill="1"/>
    <xf numFmtId="164" fontId="35" fillId="0" borderId="10" xfId="2" applyNumberFormat="1" applyFont="1" applyFill="1" applyBorder="1" applyAlignment="1">
      <alignment horizontal="center" vertical="center"/>
    </xf>
    <xf numFmtId="164" fontId="33" fillId="0" borderId="11" xfId="110" applyNumberFormat="1" applyFont="1" applyFill="1" applyBorder="1" applyAlignment="1">
      <alignment horizontal="center" vertical="center"/>
    </xf>
    <xf numFmtId="164" fontId="33" fillId="0" borderId="12" xfId="110" applyNumberFormat="1" applyFont="1" applyFill="1" applyBorder="1" applyAlignment="1">
      <alignment horizontal="center" vertical="center"/>
    </xf>
    <xf numFmtId="164" fontId="33" fillId="0" borderId="11" xfId="3" applyNumberFormat="1" applyFont="1" applyFill="1" applyBorder="1" applyAlignment="1">
      <alignment horizontal="center" vertical="center"/>
    </xf>
    <xf numFmtId="164" fontId="33" fillId="0" borderId="11" xfId="0" applyNumberFormat="1" applyFont="1" applyFill="1" applyBorder="1" applyAlignment="1">
      <alignment horizontal="center" vertical="center"/>
    </xf>
    <xf numFmtId="164" fontId="35" fillId="0" borderId="9" xfId="110" applyNumberFormat="1" applyFont="1" applyFill="1" applyBorder="1" applyAlignment="1">
      <alignment horizontal="center" vertical="center"/>
    </xf>
    <xf numFmtId="164" fontId="35" fillId="0" borderId="11" xfId="2" applyNumberFormat="1" applyFont="1" applyFill="1" applyBorder="1" applyAlignment="1">
      <alignment horizontal="center" vertical="center"/>
    </xf>
    <xf numFmtId="164" fontId="35" fillId="0" borderId="9" xfId="74" applyNumberFormat="1" applyFont="1" applyFill="1" applyBorder="1" applyAlignment="1">
      <alignment horizontal="center" vertical="center" wrapText="1"/>
    </xf>
    <xf numFmtId="0" fontId="8" fillId="0" borderId="0" xfId="2" applyFont="1" applyFill="1" applyAlignment="1">
      <alignment horizontal="left" vertical="center"/>
    </xf>
    <xf numFmtId="0" fontId="11" fillId="0" borderId="0" xfId="2" applyFont="1" applyFill="1" applyAlignment="1">
      <alignment horizontal="left"/>
    </xf>
    <xf numFmtId="0" fontId="33" fillId="0" borderId="0" xfId="1" applyFont="1" applyFill="1"/>
    <xf numFmtId="0" fontId="35" fillId="2" borderId="0" xfId="1" applyFont="1" applyFill="1" applyBorder="1" applyAlignment="1">
      <alignment horizontal="left" wrapText="1"/>
    </xf>
    <xf numFmtId="0" fontId="35" fillId="2" borderId="1" xfId="1" applyFont="1" applyFill="1" applyBorder="1" applyAlignment="1">
      <alignment horizontal="left" wrapText="1"/>
    </xf>
    <xf numFmtId="0" fontId="33" fillId="2" borderId="3" xfId="1" applyFont="1" applyFill="1" applyBorder="1" applyAlignment="1">
      <alignment horizontal="left" vertical="center" wrapText="1"/>
    </xf>
    <xf numFmtId="0" fontId="35" fillId="2" borderId="1" xfId="1" applyFont="1" applyFill="1" applyBorder="1" applyAlignment="1">
      <alignment horizontal="left" vertical="center" wrapText="1"/>
    </xf>
    <xf numFmtId="0" fontId="33" fillId="2" borderId="5" xfId="1" applyFont="1" applyFill="1" applyBorder="1" applyAlignment="1">
      <alignment vertical="center" wrapText="1"/>
    </xf>
    <xf numFmtId="0" fontId="35" fillId="2" borderId="1" xfId="1" applyFont="1" applyFill="1" applyBorder="1" applyAlignment="1">
      <alignment vertical="center" wrapText="1"/>
    </xf>
    <xf numFmtId="0" fontId="33" fillId="2" borderId="3" xfId="1" applyFont="1" applyFill="1" applyBorder="1" applyAlignment="1">
      <alignment vertical="center" wrapText="1"/>
    </xf>
    <xf numFmtId="0" fontId="35" fillId="2" borderId="3" xfId="1" applyFont="1" applyFill="1" applyBorder="1" applyAlignment="1">
      <alignment horizontal="left" vertical="center" wrapText="1"/>
    </xf>
    <xf numFmtId="0" fontId="33" fillId="2" borderId="3" xfId="1" applyFont="1" applyFill="1" applyBorder="1" applyAlignment="1" applyProtection="1">
      <alignment vertical="center" wrapText="1"/>
      <protection locked="0"/>
    </xf>
    <xf numFmtId="0" fontId="42" fillId="0" borderId="0" xfId="1" applyFont="1" applyFill="1" applyBorder="1" applyAlignment="1" applyProtection="1">
      <alignment vertical="center" wrapText="1"/>
      <protection locked="0"/>
    </xf>
    <xf numFmtId="0" fontId="42" fillId="0" borderId="0" xfId="0" applyFont="1" applyFill="1" applyAlignment="1">
      <alignment vertical="center"/>
    </xf>
    <xf numFmtId="0" fontId="42" fillId="0" borderId="0" xfId="0" applyFont="1"/>
    <xf numFmtId="164" fontId="33" fillId="2" borderId="3" xfId="2" applyNumberFormat="1" applyFont="1" applyFill="1" applyBorder="1" applyAlignment="1">
      <alignment horizontal="right" vertical="center" indent="1"/>
    </xf>
    <xf numFmtId="164" fontId="33" fillId="2" borderId="11" xfId="2" applyNumberFormat="1" applyFont="1" applyFill="1" applyBorder="1" applyAlignment="1">
      <alignment horizontal="right" vertical="center" indent="1"/>
    </xf>
    <xf numFmtId="164" fontId="33" fillId="2" borderId="4" xfId="2" applyNumberFormat="1" applyFont="1" applyFill="1" applyBorder="1" applyAlignment="1">
      <alignment horizontal="right" vertical="center" indent="1"/>
    </xf>
    <xf numFmtId="164" fontId="33" fillId="2" borderId="1" xfId="2" applyNumberFormat="1" applyFont="1" applyFill="1" applyBorder="1" applyAlignment="1">
      <alignment horizontal="right" vertical="center" indent="1"/>
    </xf>
    <xf numFmtId="164" fontId="33" fillId="2" borderId="10" xfId="2" applyNumberFormat="1" applyFont="1" applyFill="1" applyBorder="1" applyAlignment="1">
      <alignment horizontal="right" vertical="center" indent="1"/>
    </xf>
    <xf numFmtId="164" fontId="33" fillId="2" borderId="2" xfId="2" applyNumberFormat="1" applyFont="1" applyFill="1" applyBorder="1" applyAlignment="1">
      <alignment horizontal="right" vertical="center" indent="1"/>
    </xf>
    <xf numFmtId="164" fontId="33" fillId="2" borderId="5" xfId="2" applyNumberFormat="1" applyFont="1" applyFill="1" applyBorder="1" applyAlignment="1">
      <alignment horizontal="right" vertical="center" indent="1"/>
    </xf>
    <xf numFmtId="164" fontId="33" fillId="2" borderId="12" xfId="2" applyNumberFormat="1" applyFont="1" applyFill="1" applyBorder="1" applyAlignment="1">
      <alignment horizontal="right" vertical="center" indent="1"/>
    </xf>
    <xf numFmtId="164" fontId="33" fillId="2" borderId="6" xfId="2" applyNumberFormat="1" applyFont="1" applyFill="1" applyBorder="1" applyAlignment="1">
      <alignment horizontal="right" vertical="center" indent="1"/>
    </xf>
    <xf numFmtId="164" fontId="33" fillId="2" borderId="3" xfId="2" applyNumberFormat="1" applyFont="1" applyFill="1" applyBorder="1" applyAlignment="1">
      <alignment horizontal="right" vertical="center" wrapText="1" indent="1"/>
    </xf>
    <xf numFmtId="164" fontId="33" fillId="2" borderId="11" xfId="2" applyNumberFormat="1" applyFont="1" applyFill="1" applyBorder="1" applyAlignment="1">
      <alignment horizontal="right" vertical="center" wrapText="1" indent="1"/>
    </xf>
    <xf numFmtId="164" fontId="33" fillId="2" borderId="4" xfId="2" applyNumberFormat="1" applyFont="1" applyFill="1" applyBorder="1" applyAlignment="1">
      <alignment horizontal="right" vertical="center" wrapText="1" indent="1"/>
    </xf>
    <xf numFmtId="0" fontId="35" fillId="2" borderId="0" xfId="1" applyFont="1" applyFill="1" applyBorder="1" applyAlignment="1">
      <alignment horizontal="left" vertical="center" wrapText="1"/>
    </xf>
    <xf numFmtId="0" fontId="35" fillId="2" borderId="10" xfId="2" applyFont="1" applyFill="1" applyBorder="1" applyAlignment="1">
      <alignment horizontal="center" vertical="center" wrapText="1"/>
    </xf>
    <xf numFmtId="164" fontId="35" fillId="2" borderId="1" xfId="2" applyNumberFormat="1" applyFont="1" applyFill="1" applyBorder="1" applyAlignment="1">
      <alignment vertical="center"/>
    </xf>
    <xf numFmtId="164" fontId="33" fillId="2" borderId="3" xfId="2" applyNumberFormat="1" applyFont="1" applyFill="1" applyBorder="1" applyAlignment="1">
      <alignment vertical="center"/>
    </xf>
    <xf numFmtId="164" fontId="33" fillId="2" borderId="3" xfId="2" applyNumberFormat="1" applyFont="1" applyFill="1" applyBorder="1" applyAlignment="1">
      <alignment vertical="center" wrapText="1"/>
    </xf>
    <xf numFmtId="164" fontId="33" fillId="2" borderId="5" xfId="2" applyNumberFormat="1" applyFont="1" applyFill="1" applyBorder="1" applyAlignment="1">
      <alignment vertical="center" wrapText="1"/>
    </xf>
    <xf numFmtId="164" fontId="35" fillId="2" borderId="3" xfId="2" applyNumberFormat="1" applyFont="1" applyFill="1" applyBorder="1" applyAlignment="1">
      <alignment horizontal="left" vertical="center"/>
    </xf>
    <xf numFmtId="164" fontId="35" fillId="2" borderId="1" xfId="2" applyNumberFormat="1" applyFont="1" applyFill="1" applyBorder="1" applyAlignment="1">
      <alignment horizontal="left" vertical="center"/>
    </xf>
    <xf numFmtId="164" fontId="33" fillId="2" borderId="3" xfId="2" applyNumberFormat="1" applyFont="1" applyFill="1" applyBorder="1" applyAlignment="1">
      <alignment horizontal="left" vertical="center"/>
    </xf>
    <xf numFmtId="164" fontId="35" fillId="2" borderId="7" xfId="2" applyNumberFormat="1" applyFont="1" applyFill="1" applyBorder="1" applyAlignment="1">
      <alignment vertical="center" wrapText="1"/>
    </xf>
    <xf numFmtId="164" fontId="35" fillId="2" borderId="3" xfId="2" applyNumberFormat="1" applyFont="1" applyFill="1" applyBorder="1" applyAlignment="1">
      <alignment vertical="center" wrapText="1"/>
    </xf>
    <xf numFmtId="164" fontId="35" fillId="2" borderId="7" xfId="2" applyNumberFormat="1" applyFont="1" applyFill="1" applyBorder="1" applyAlignment="1">
      <alignment horizontal="left" vertical="center"/>
    </xf>
    <xf numFmtId="164" fontId="35" fillId="2" borderId="22" xfId="2" applyNumberFormat="1" applyFont="1" applyFill="1" applyBorder="1" applyAlignment="1">
      <alignment vertical="center"/>
    </xf>
    <xf numFmtId="164" fontId="33" fillId="2" borderId="23" xfId="2" applyNumberFormat="1" applyFont="1" applyFill="1" applyBorder="1" applyAlignment="1">
      <alignment vertical="center"/>
    </xf>
    <xf numFmtId="164" fontId="33" fillId="2" borderId="23" xfId="2" applyNumberFormat="1" applyFont="1" applyFill="1" applyBorder="1" applyAlignment="1">
      <alignment vertical="center" wrapText="1"/>
    </xf>
    <xf numFmtId="164" fontId="33" fillId="2" borderId="24" xfId="2" applyNumberFormat="1" applyFont="1" applyFill="1" applyBorder="1" applyAlignment="1">
      <alignment vertical="center" wrapText="1"/>
    </xf>
    <xf numFmtId="164" fontId="35" fillId="2" borderId="22" xfId="2" applyNumberFormat="1" applyFont="1" applyFill="1" applyBorder="1" applyAlignment="1">
      <alignment horizontal="left" vertical="center"/>
    </xf>
    <xf numFmtId="164" fontId="33" fillId="2" borderId="0" xfId="2" applyNumberFormat="1" applyFont="1" applyFill="1" applyBorder="1" applyAlignment="1">
      <alignment horizontal="left" vertical="center"/>
    </xf>
    <xf numFmtId="164" fontId="35" fillId="2" borderId="25" xfId="2" applyNumberFormat="1" applyFont="1" applyFill="1" applyBorder="1" applyAlignment="1">
      <alignment horizontal="left" vertical="center"/>
    </xf>
    <xf numFmtId="164" fontId="35" fillId="2" borderId="25" xfId="2" applyNumberFormat="1" applyFont="1" applyFill="1" applyBorder="1" applyAlignment="1">
      <alignment vertical="center" wrapText="1"/>
    </xf>
    <xf numFmtId="164" fontId="35" fillId="2" borderId="24" xfId="2" applyNumberFormat="1" applyFont="1" applyFill="1" applyBorder="1" applyAlignment="1">
      <alignment horizontal="left" vertical="center"/>
    </xf>
    <xf numFmtId="164" fontId="35" fillId="2" borderId="10" xfId="2" applyNumberFormat="1" applyFont="1" applyFill="1" applyBorder="1" applyAlignment="1">
      <alignment horizontal="right" vertical="center" indent="1"/>
    </xf>
    <xf numFmtId="164" fontId="35" fillId="2" borderId="19" xfId="2" applyNumberFormat="1" applyFont="1" applyFill="1" applyBorder="1" applyAlignment="1">
      <alignment horizontal="right" vertical="center" indent="1"/>
    </xf>
    <xf numFmtId="164" fontId="35" fillId="2" borderId="1" xfId="2" applyNumberFormat="1" applyFont="1" applyFill="1" applyBorder="1" applyAlignment="1">
      <alignment horizontal="right" vertical="center" indent="1"/>
    </xf>
    <xf numFmtId="164" fontId="33" fillId="2" borderId="11" xfId="110" applyNumberFormat="1" applyFont="1" applyFill="1" applyBorder="1" applyAlignment="1">
      <alignment horizontal="right" vertical="center" indent="1"/>
    </xf>
    <xf numFmtId="164" fontId="33" fillId="2" borderId="0" xfId="110" applyNumberFormat="1" applyFont="1" applyFill="1" applyBorder="1" applyAlignment="1">
      <alignment horizontal="right" vertical="center" indent="1"/>
    </xf>
    <xf numFmtId="164" fontId="33" fillId="2" borderId="3" xfId="74" applyNumberFormat="1" applyFont="1" applyFill="1" applyBorder="1" applyAlignment="1">
      <alignment horizontal="right" vertical="center" indent="1"/>
    </xf>
    <xf numFmtId="164" fontId="33" fillId="2" borderId="11" xfId="74" applyNumberFormat="1" applyFont="1" applyFill="1" applyBorder="1" applyAlignment="1">
      <alignment horizontal="right" vertical="center" indent="1"/>
    </xf>
    <xf numFmtId="164" fontId="33" fillId="2" borderId="12" xfId="110" applyNumberFormat="1" applyFont="1" applyFill="1" applyBorder="1" applyAlignment="1">
      <alignment horizontal="right" vertical="center" indent="1"/>
    </xf>
    <xf numFmtId="164" fontId="33" fillId="2" borderId="20" xfId="110" applyNumberFormat="1" applyFont="1" applyFill="1" applyBorder="1" applyAlignment="1">
      <alignment horizontal="right" vertical="center" indent="1"/>
    </xf>
    <xf numFmtId="164" fontId="33" fillId="2" borderId="5" xfId="74" applyNumberFormat="1" applyFont="1" applyFill="1" applyBorder="1" applyAlignment="1">
      <alignment horizontal="right" vertical="center" indent="1"/>
    </xf>
    <xf numFmtId="164" fontId="33" fillId="2" borderId="12" xfId="74" applyNumberFormat="1" applyFont="1" applyFill="1" applyBorder="1" applyAlignment="1">
      <alignment horizontal="right" vertical="center" indent="1"/>
    </xf>
    <xf numFmtId="164" fontId="35" fillId="2" borderId="11" xfId="2" applyNumberFormat="1" applyFont="1" applyFill="1" applyBorder="1" applyAlignment="1">
      <alignment horizontal="right" vertical="center" indent="1"/>
    </xf>
    <xf numFmtId="164" fontId="35" fillId="2" borderId="0" xfId="2" applyNumberFormat="1" applyFont="1" applyFill="1" applyBorder="1" applyAlignment="1">
      <alignment horizontal="right" vertical="center" indent="1"/>
    </xf>
    <xf numFmtId="164" fontId="33" fillId="2" borderId="0" xfId="2" applyNumberFormat="1" applyFont="1" applyFill="1" applyBorder="1" applyAlignment="1">
      <alignment horizontal="right" vertical="center" indent="1"/>
    </xf>
    <xf numFmtId="164" fontId="33" fillId="2" borderId="0" xfId="74" applyNumberFormat="1" applyFont="1" applyFill="1" applyBorder="1" applyAlignment="1">
      <alignment horizontal="right" vertical="center" indent="1"/>
    </xf>
    <xf numFmtId="164" fontId="33" fillId="2" borderId="11" xfId="3" applyNumberFormat="1" applyFont="1" applyFill="1" applyBorder="1" applyAlignment="1">
      <alignment horizontal="right" vertical="center" indent="1"/>
    </xf>
    <xf numFmtId="164" fontId="33" fillId="2" borderId="0" xfId="0" applyNumberFormat="1" applyFont="1" applyFill="1" applyBorder="1" applyAlignment="1">
      <alignment horizontal="right" vertical="center" indent="1"/>
    </xf>
    <xf numFmtId="164" fontId="33" fillId="2" borderId="3" xfId="0" applyNumberFormat="1" applyFont="1" applyFill="1" applyBorder="1" applyAlignment="1">
      <alignment horizontal="right" vertical="center" indent="1"/>
    </xf>
    <xf numFmtId="164" fontId="33" fillId="2" borderId="11" xfId="0" applyNumberFormat="1" applyFont="1" applyFill="1" applyBorder="1" applyAlignment="1">
      <alignment horizontal="right" vertical="center" indent="1"/>
    </xf>
    <xf numFmtId="164" fontId="33" fillId="2" borderId="12" xfId="0" applyNumberFormat="1" applyFont="1" applyFill="1" applyBorder="1" applyAlignment="1">
      <alignment horizontal="right" vertical="center" indent="1"/>
    </xf>
    <xf numFmtId="164" fontId="33" fillId="2" borderId="20" xfId="0" applyNumberFormat="1" applyFont="1" applyFill="1" applyBorder="1" applyAlignment="1">
      <alignment horizontal="right" vertical="center" indent="1"/>
    </xf>
    <xf numFmtId="164" fontId="33" fillId="2" borderId="20" xfId="9" applyNumberFormat="1" applyFont="1" applyFill="1" applyBorder="1" applyAlignment="1">
      <alignment horizontal="right" vertical="center" indent="1"/>
    </xf>
    <xf numFmtId="164" fontId="35" fillId="2" borderId="11" xfId="110" applyNumberFormat="1" applyFont="1" applyFill="1" applyBorder="1" applyAlignment="1">
      <alignment horizontal="right" vertical="center" indent="1"/>
    </xf>
    <xf numFmtId="164" fontId="35" fillId="2" borderId="0" xfId="110" applyNumberFormat="1" applyFont="1" applyFill="1" applyBorder="1" applyAlignment="1">
      <alignment horizontal="right" vertical="center" indent="1"/>
    </xf>
    <xf numFmtId="164" fontId="35" fillId="2" borderId="0" xfId="0" applyNumberFormat="1" applyFont="1" applyFill="1" applyBorder="1" applyAlignment="1">
      <alignment horizontal="right" vertical="center" indent="1"/>
    </xf>
    <xf numFmtId="164" fontId="35" fillId="2" borderId="10" xfId="0" applyNumberFormat="1" applyFont="1" applyFill="1" applyBorder="1" applyAlignment="1">
      <alignment horizontal="right" vertical="center" indent="1"/>
    </xf>
    <xf numFmtId="164" fontId="35" fillId="2" borderId="9" xfId="2" applyNumberFormat="1" applyFont="1" applyFill="1" applyBorder="1" applyAlignment="1">
      <alignment horizontal="right" vertical="center" indent="1"/>
    </xf>
    <xf numFmtId="164" fontId="35" fillId="2" borderId="21" xfId="2" applyNumberFormat="1" applyFont="1" applyFill="1" applyBorder="1" applyAlignment="1">
      <alignment horizontal="right" vertical="center" indent="1"/>
    </xf>
    <xf numFmtId="164" fontId="35" fillId="2" borderId="21" xfId="0" applyNumberFormat="1" applyFont="1" applyFill="1" applyBorder="1" applyAlignment="1">
      <alignment horizontal="right" vertical="center" indent="1"/>
    </xf>
    <xf numFmtId="164" fontId="35" fillId="2" borderId="9" xfId="0" applyNumberFormat="1" applyFont="1" applyFill="1" applyBorder="1" applyAlignment="1">
      <alignment horizontal="right" vertical="center" indent="1"/>
    </xf>
    <xf numFmtId="164" fontId="33" fillId="2" borderId="9" xfId="2" applyNumberFormat="1" applyFont="1" applyFill="1" applyBorder="1" applyAlignment="1">
      <alignment horizontal="right" vertical="center" indent="1"/>
    </xf>
    <xf numFmtId="164" fontId="35" fillId="2" borderId="11" xfId="0" applyNumberFormat="1" applyFont="1" applyFill="1" applyBorder="1" applyAlignment="1">
      <alignment horizontal="right" vertical="center" indent="1"/>
    </xf>
    <xf numFmtId="164" fontId="35" fillId="2" borderId="9" xfId="74" applyNumberFormat="1" applyFont="1" applyFill="1" applyBorder="1" applyAlignment="1">
      <alignment horizontal="right" vertical="center" wrapText="1" indent="1"/>
    </xf>
    <xf numFmtId="164" fontId="35" fillId="2" borderId="21" xfId="74" applyNumberFormat="1" applyFont="1" applyFill="1" applyBorder="1" applyAlignment="1">
      <alignment horizontal="right" vertical="center" wrapText="1" indent="1"/>
    </xf>
    <xf numFmtId="164" fontId="33" fillId="2" borderId="4" xfId="74" applyNumberFormat="1" applyFont="1" applyFill="1" applyBorder="1" applyAlignment="1">
      <alignment horizontal="right" vertical="center" indent="1"/>
    </xf>
    <xf numFmtId="164" fontId="33" fillId="2" borderId="6" xfId="74" applyNumberFormat="1" applyFont="1" applyFill="1" applyBorder="1" applyAlignment="1">
      <alignment horizontal="right" vertical="center" indent="1"/>
    </xf>
    <xf numFmtId="164" fontId="33" fillId="2" borderId="0" xfId="0" applyNumberFormat="1" applyFont="1" applyFill="1" applyBorder="1" applyAlignment="1">
      <alignment horizontal="right" indent="1"/>
    </xf>
    <xf numFmtId="164" fontId="35" fillId="2" borderId="9" xfId="110" applyNumberFormat="1" applyFont="1" applyFill="1" applyBorder="1" applyAlignment="1">
      <alignment horizontal="right" vertical="center" indent="1"/>
    </xf>
    <xf numFmtId="164" fontId="35" fillId="2" borderId="21" xfId="110" applyNumberFormat="1" applyFont="1" applyFill="1" applyBorder="1" applyAlignment="1">
      <alignment horizontal="right" vertical="center" indent="1"/>
    </xf>
    <xf numFmtId="164" fontId="35" fillId="2" borderId="6" xfId="74" applyNumberFormat="1" applyFont="1" applyFill="1" applyBorder="1" applyAlignment="1">
      <alignment horizontal="right" vertical="center" indent="1"/>
    </xf>
    <xf numFmtId="164" fontId="35" fillId="2" borderId="12" xfId="74" applyNumberFormat="1" applyFont="1" applyFill="1" applyBorder="1" applyAlignment="1">
      <alignment horizontal="right" vertical="center" indent="1"/>
    </xf>
    <xf numFmtId="164" fontId="35" fillId="2" borderId="12" xfId="2" applyNumberFormat="1" applyFont="1" applyFill="1" applyBorder="1" applyAlignment="1">
      <alignment horizontal="right" vertical="center" indent="1"/>
    </xf>
    <xf numFmtId="164" fontId="35" fillId="2" borderId="20" xfId="2" applyNumberFormat="1" applyFont="1" applyFill="1" applyBorder="1" applyAlignment="1">
      <alignment horizontal="right" vertical="center" indent="1"/>
    </xf>
    <xf numFmtId="164" fontId="35" fillId="2" borderId="8" xfId="74" applyNumberFormat="1" applyFont="1" applyFill="1" applyBorder="1" applyAlignment="1">
      <alignment horizontal="right" vertical="center" indent="1"/>
    </xf>
    <xf numFmtId="164" fontId="35" fillId="2" borderId="9" xfId="74" applyNumberFormat="1" applyFont="1" applyFill="1" applyBorder="1" applyAlignment="1">
      <alignment horizontal="right" vertical="center" indent="1"/>
    </xf>
    <xf numFmtId="164" fontId="33" fillId="2" borderId="19" xfId="0" applyNumberFormat="1" applyFont="1" applyFill="1" applyBorder="1" applyAlignment="1">
      <alignment horizontal="right" indent="1"/>
    </xf>
    <xf numFmtId="164" fontId="33" fillId="2" borderId="10" xfId="0" applyNumberFormat="1" applyFont="1" applyFill="1" applyBorder="1" applyAlignment="1">
      <alignment horizontal="right" indent="1"/>
    </xf>
    <xf numFmtId="164" fontId="33" fillId="2" borderId="0" xfId="3" applyNumberFormat="1" applyFont="1" applyFill="1" applyBorder="1" applyAlignment="1">
      <alignment horizontal="right" vertical="center" indent="1"/>
    </xf>
    <xf numFmtId="164" fontId="35" fillId="2" borderId="8" xfId="74" applyNumberFormat="1" applyFont="1" applyFill="1" applyBorder="1" applyAlignment="1">
      <alignment horizontal="right" vertical="center" wrapText="1" indent="1"/>
    </xf>
    <xf numFmtId="0" fontId="43" fillId="2" borderId="0" xfId="0" applyFont="1" applyFill="1"/>
    <xf numFmtId="0" fontId="41" fillId="2" borderId="0" xfId="0" applyFont="1" applyFill="1" applyBorder="1"/>
    <xf numFmtId="0" fontId="41" fillId="2" borderId="0" xfId="0" applyFont="1" applyFill="1"/>
    <xf numFmtId="0" fontId="41" fillId="2" borderId="0" xfId="0" applyFont="1" applyFill="1" applyAlignment="1">
      <alignment horizontal="center"/>
    </xf>
    <xf numFmtId="0" fontId="42" fillId="2" borderId="0" xfId="0" applyFont="1" applyFill="1"/>
    <xf numFmtId="0" fontId="11" fillId="2" borderId="0" xfId="0" applyFont="1" applyFill="1" applyBorder="1"/>
    <xf numFmtId="0" fontId="11" fillId="2" borderId="0" xfId="0" applyFont="1" applyFill="1"/>
    <xf numFmtId="0" fontId="11" fillId="2" borderId="0" xfId="0" applyFont="1" applyFill="1" applyAlignment="1">
      <alignment horizontal="center"/>
    </xf>
    <xf numFmtId="0" fontId="8" fillId="2" borderId="0" xfId="2" applyFont="1" applyFill="1"/>
    <xf numFmtId="1" fontId="33" fillId="0" borderId="10" xfId="1" applyNumberFormat="1" applyFont="1" applyFill="1" applyBorder="1" applyAlignment="1">
      <alignment horizontal="right" indent="1"/>
    </xf>
    <xf numFmtId="1" fontId="33" fillId="0" borderId="11" xfId="1" applyNumberFormat="1" applyFont="1" applyFill="1" applyBorder="1" applyAlignment="1">
      <alignment horizontal="right" indent="1"/>
    </xf>
    <xf numFmtId="1" fontId="33" fillId="0" borderId="12" xfId="1" applyNumberFormat="1" applyFont="1" applyFill="1" applyBorder="1" applyAlignment="1">
      <alignment horizontal="right" indent="1"/>
    </xf>
    <xf numFmtId="0" fontId="35" fillId="0" borderId="9" xfId="1" applyFont="1" applyFill="1" applyBorder="1" applyAlignment="1">
      <alignment vertical="center"/>
    </xf>
    <xf numFmtId="0" fontId="33" fillId="0" borderId="1" xfId="1" applyFont="1" applyFill="1" applyBorder="1" applyAlignment="1"/>
    <xf numFmtId="0" fontId="33" fillId="0" borderId="3" xfId="1" applyFont="1" applyFill="1" applyBorder="1" applyAlignment="1"/>
    <xf numFmtId="0" fontId="33" fillId="0" borderId="5" xfId="1" applyFont="1" applyFill="1" applyBorder="1" applyAlignment="1"/>
    <xf numFmtId="0" fontId="35" fillId="0" borderId="9" xfId="1" applyFont="1" applyFill="1" applyBorder="1" applyAlignment="1">
      <alignment horizontal="center" vertical="center" wrapText="1"/>
    </xf>
    <xf numFmtId="1" fontId="38" fillId="0" borderId="1" xfId="106" applyNumberFormat="1" applyFont="1" applyFill="1" applyBorder="1" applyAlignment="1">
      <alignment horizontal="right" wrapText="1" indent="1"/>
    </xf>
    <xf numFmtId="1" fontId="38" fillId="0" borderId="2" xfId="106" applyNumberFormat="1" applyFont="1" applyFill="1" applyBorder="1" applyAlignment="1">
      <alignment horizontal="right" wrapText="1" indent="1"/>
    </xf>
    <xf numFmtId="1" fontId="38" fillId="0" borderId="3" xfId="106" applyNumberFormat="1" applyFont="1" applyFill="1" applyBorder="1" applyAlignment="1">
      <alignment horizontal="right" wrapText="1" indent="1"/>
    </xf>
    <xf numFmtId="1" fontId="38" fillId="0" borderId="4" xfId="106" applyNumberFormat="1" applyFont="1" applyFill="1" applyBorder="1" applyAlignment="1">
      <alignment horizontal="right" wrapText="1" indent="1"/>
    </xf>
    <xf numFmtId="1" fontId="38" fillId="0" borderId="5" xfId="106" applyNumberFormat="1" applyFont="1" applyFill="1" applyBorder="1" applyAlignment="1">
      <alignment horizontal="right" wrapText="1" indent="1"/>
    </xf>
    <xf numFmtId="1" fontId="38" fillId="0" borderId="6" xfId="106" applyNumberFormat="1" applyFont="1" applyFill="1" applyBorder="1" applyAlignment="1">
      <alignment horizontal="right" wrapText="1" indent="1"/>
    </xf>
    <xf numFmtId="1" fontId="39" fillId="0" borderId="5" xfId="106" applyNumberFormat="1" applyFont="1" applyFill="1" applyBorder="1" applyAlignment="1">
      <alignment horizontal="right" wrapText="1" indent="1"/>
    </xf>
    <xf numFmtId="1" fontId="39" fillId="0" borderId="6" xfId="106" applyNumberFormat="1" applyFont="1" applyFill="1" applyBorder="1" applyAlignment="1">
      <alignment horizontal="right" wrapText="1" indent="1"/>
    </xf>
    <xf numFmtId="0" fontId="39" fillId="0" borderId="0" xfId="0" applyFont="1" applyFill="1" applyBorder="1" applyAlignment="1">
      <alignment horizontal="left" wrapTex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8" fillId="0" borderId="1" xfId="0" applyFont="1" applyFill="1" applyBorder="1" applyAlignment="1">
      <alignment wrapText="1"/>
    </xf>
    <xf numFmtId="0" fontId="38" fillId="0" borderId="3" xfId="0" applyFont="1" applyFill="1" applyBorder="1" applyAlignment="1">
      <alignment wrapText="1"/>
    </xf>
    <xf numFmtId="0" fontId="38" fillId="0" borderId="3" xfId="0" applyFont="1" applyFill="1" applyBorder="1" applyAlignment="1">
      <alignment vertical="center" wrapText="1"/>
    </xf>
    <xf numFmtId="0" fontId="38" fillId="0" borderId="3" xfId="0" applyFont="1" applyFill="1" applyBorder="1"/>
    <xf numFmtId="0" fontId="38" fillId="0" borderId="5" xfId="0" applyFont="1" applyFill="1" applyBorder="1" applyAlignment="1">
      <alignment wrapText="1"/>
    </xf>
    <xf numFmtId="0" fontId="39" fillId="0" borderId="5" xfId="0" applyFont="1" applyFill="1" applyBorder="1" applyAlignment="1">
      <alignment wrapText="1"/>
    </xf>
    <xf numFmtId="1" fontId="33" fillId="0" borderId="1" xfId="0" applyNumberFormat="1" applyFont="1" applyFill="1" applyBorder="1" applyAlignment="1">
      <alignment horizontal="right" vertical="center" wrapText="1" indent="1"/>
    </xf>
    <xf numFmtId="164" fontId="33" fillId="0" borderId="2" xfId="0" applyNumberFormat="1" applyFont="1" applyFill="1" applyBorder="1" applyAlignment="1">
      <alignment horizontal="right" vertical="center" wrapText="1" indent="1"/>
    </xf>
    <xf numFmtId="168" fontId="33" fillId="0" borderId="1" xfId="107" applyNumberFormat="1" applyFont="1" applyFill="1" applyBorder="1" applyAlignment="1">
      <alignment horizontal="right" vertical="center" wrapText="1" indent="1"/>
    </xf>
    <xf numFmtId="165" fontId="33" fillId="0" borderId="2" xfId="107" applyNumberFormat="1" applyFont="1" applyFill="1" applyBorder="1" applyAlignment="1">
      <alignment horizontal="right" vertical="center" wrapText="1" indent="1"/>
    </xf>
    <xf numFmtId="1" fontId="33" fillId="0" borderId="3" xfId="0" applyNumberFormat="1" applyFont="1" applyFill="1" applyBorder="1" applyAlignment="1">
      <alignment horizontal="right" vertical="center" wrapText="1" indent="1"/>
    </xf>
    <xf numFmtId="164" fontId="33" fillId="0" borderId="4" xfId="0" applyNumberFormat="1" applyFont="1" applyFill="1" applyBorder="1" applyAlignment="1">
      <alignment horizontal="right" vertical="center" wrapText="1" indent="1"/>
    </xf>
    <xf numFmtId="168" fontId="33" fillId="0" borderId="3" xfId="107" applyNumberFormat="1" applyFont="1" applyFill="1" applyBorder="1" applyAlignment="1">
      <alignment horizontal="right" vertical="center" wrapText="1" indent="1"/>
    </xf>
    <xf numFmtId="165" fontId="33" fillId="0" borderId="4" xfId="107" applyNumberFormat="1" applyFont="1" applyFill="1" applyBorder="1" applyAlignment="1">
      <alignment horizontal="right" vertical="center" wrapText="1" indent="1"/>
    </xf>
    <xf numFmtId="165" fontId="33" fillId="6" borderId="3" xfId="8" quotePrefix="1" applyNumberFormat="1" applyFont="1" applyFill="1" applyBorder="1" applyAlignment="1">
      <alignment horizontal="right" vertical="center" wrapText="1" indent="1"/>
    </xf>
    <xf numFmtId="165" fontId="33" fillId="6" borderId="4" xfId="8" applyNumberFormat="1" applyFont="1" applyFill="1" applyBorder="1" applyAlignment="1">
      <alignment horizontal="right" vertical="center" wrapText="1" indent="1"/>
    </xf>
    <xf numFmtId="1" fontId="35" fillId="0" borderId="7" xfId="0" applyNumberFormat="1" applyFont="1" applyFill="1" applyBorder="1" applyAlignment="1">
      <alignment horizontal="right" vertical="center" wrapText="1" indent="1"/>
    </xf>
    <xf numFmtId="168" fontId="35" fillId="0" borderId="7" xfId="107" applyNumberFormat="1" applyFont="1" applyFill="1" applyBorder="1" applyAlignment="1">
      <alignment horizontal="right" vertical="center" wrapText="1" indent="1"/>
    </xf>
    <xf numFmtId="0" fontId="35" fillId="0" borderId="10" xfId="0" applyFont="1" applyFill="1" applyBorder="1" applyAlignment="1">
      <alignment horizontal="right" vertical="center" indent="1"/>
    </xf>
    <xf numFmtId="1" fontId="35" fillId="0" borderId="10" xfId="0" applyNumberFormat="1" applyFont="1" applyFill="1" applyBorder="1" applyAlignment="1">
      <alignment horizontal="right" vertical="center" indent="1"/>
    </xf>
    <xf numFmtId="0" fontId="33" fillId="0" borderId="10" xfId="0" applyFont="1" applyFill="1" applyBorder="1" applyAlignment="1">
      <alignment horizontal="right" vertical="center" wrapText="1" indent="1"/>
    </xf>
    <xf numFmtId="0" fontId="35" fillId="0" borderId="10" xfId="0" applyFont="1" applyFill="1" applyBorder="1" applyAlignment="1">
      <alignment horizontal="right" vertical="center" wrapText="1" indent="1"/>
    </xf>
    <xf numFmtId="0" fontId="35" fillId="0" borderId="11" xfId="0" applyFont="1" applyFill="1" applyBorder="1" applyAlignment="1">
      <alignment horizontal="right" vertical="center" indent="1"/>
    </xf>
    <xf numFmtId="1" fontId="35" fillId="0" borderId="11" xfId="0" applyNumberFormat="1" applyFont="1" applyFill="1" applyBorder="1" applyAlignment="1">
      <alignment horizontal="right" vertical="center" indent="1"/>
    </xf>
    <xf numFmtId="0" fontId="33" fillId="0" borderId="11" xfId="0" applyFont="1" applyFill="1" applyBorder="1" applyAlignment="1">
      <alignment horizontal="right" vertical="center" wrapText="1" indent="1"/>
    </xf>
    <xf numFmtId="0" fontId="33" fillId="0" borderId="11" xfId="0" applyFont="1" applyFill="1" applyBorder="1" applyAlignment="1">
      <alignment horizontal="right" vertical="center" indent="1"/>
    </xf>
    <xf numFmtId="0" fontId="33" fillId="0" borderId="4" xfId="0" applyFont="1" applyFill="1" applyBorder="1" applyAlignment="1">
      <alignment horizontal="right" vertical="center" wrapText="1" indent="1"/>
    </xf>
    <xf numFmtId="0" fontId="33" fillId="0" borderId="4" xfId="0" applyFont="1" applyFill="1" applyBorder="1" applyAlignment="1">
      <alignment horizontal="right" vertical="center" indent="1"/>
    </xf>
    <xf numFmtId="0" fontId="35" fillId="0" borderId="9" xfId="0" applyFont="1" applyFill="1" applyBorder="1" applyAlignment="1">
      <alignment horizontal="right" vertical="center" indent="1"/>
    </xf>
    <xf numFmtId="164" fontId="33" fillId="2" borderId="12" xfId="9" applyNumberFormat="1" applyFont="1" applyFill="1" applyBorder="1" applyAlignment="1">
      <alignment horizontal="right" vertical="center" indent="1"/>
    </xf>
    <xf numFmtId="0" fontId="0" fillId="0" borderId="0" xfId="0"/>
    <xf numFmtId="0" fontId="7" fillId="0" borderId="0" xfId="9" applyFont="1"/>
    <xf numFmtId="0" fontId="8" fillId="0" borderId="0" xfId="2" applyFont="1" applyFill="1" applyAlignment="1">
      <alignment horizontal="left" vertical="center" wrapText="1"/>
    </xf>
    <xf numFmtId="0" fontId="7" fillId="0" borderId="0" xfId="9" applyFont="1" applyFill="1"/>
    <xf numFmtId="0" fontId="7" fillId="2" borderId="0" xfId="9" applyFont="1" applyFill="1"/>
    <xf numFmtId="0" fontId="33" fillId="0" borderId="0" xfId="9" applyFont="1" applyBorder="1" applyAlignment="1"/>
    <xf numFmtId="0" fontId="35" fillId="0" borderId="9" xfId="9" applyFont="1" applyFill="1" applyBorder="1" applyAlignment="1">
      <alignment horizontal="center" vertical="center"/>
    </xf>
    <xf numFmtId="0" fontId="33" fillId="0" borderId="10" xfId="2" applyFont="1" applyFill="1" applyBorder="1" applyAlignment="1">
      <alignment horizontal="left"/>
    </xf>
    <xf numFmtId="0" fontId="33" fillId="0" borderId="11" xfId="2" applyFont="1" applyFill="1" applyBorder="1" applyAlignment="1">
      <alignment horizontal="left"/>
    </xf>
    <xf numFmtId="0" fontId="33" fillId="0" borderId="12" xfId="2" applyFont="1" applyFill="1" applyBorder="1" applyAlignment="1">
      <alignment horizontal="left"/>
    </xf>
    <xf numFmtId="0" fontId="35" fillId="0" borderId="9" xfId="2" applyFont="1" applyFill="1" applyBorder="1" applyAlignment="1">
      <alignment horizontal="left"/>
    </xf>
    <xf numFmtId="0" fontId="33" fillId="0" borderId="3" xfId="2" applyFont="1" applyFill="1" applyBorder="1" applyAlignment="1">
      <alignment horizontal="left"/>
    </xf>
    <xf numFmtId="0" fontId="33" fillId="0" borderId="5" xfId="2" applyFont="1" applyFill="1" applyBorder="1" applyAlignment="1">
      <alignment horizontal="left"/>
    </xf>
    <xf numFmtId="0" fontId="35" fillId="0" borderId="7" xfId="2" applyFont="1" applyFill="1" applyBorder="1" applyAlignment="1">
      <alignment horizontal="left"/>
    </xf>
    <xf numFmtId="0" fontId="33" fillId="0" borderId="0" xfId="9" applyFont="1"/>
    <xf numFmtId="0" fontId="43" fillId="0" borderId="0" xfId="2" applyFont="1" applyFill="1" applyBorder="1" applyAlignment="1" applyProtection="1">
      <alignment horizontal="left"/>
      <protection locked="0"/>
    </xf>
    <xf numFmtId="0" fontId="42" fillId="0" borderId="0" xfId="2" applyFont="1" applyFill="1" applyAlignment="1">
      <alignment horizontal="left"/>
    </xf>
    <xf numFmtId="0" fontId="42" fillId="0" borderId="0" xfId="9" applyFont="1"/>
    <xf numFmtId="0" fontId="42" fillId="0" borderId="0" xfId="2" applyFont="1" applyFill="1"/>
    <xf numFmtId="0" fontId="42" fillId="0" borderId="0" xfId="9" quotePrefix="1" applyFont="1" applyAlignment="1">
      <alignment vertical="center"/>
    </xf>
    <xf numFmtId="0" fontId="12" fillId="0" borderId="0" xfId="2" applyFont="1" applyFill="1" applyAlignment="1">
      <alignment horizontal="left"/>
    </xf>
    <xf numFmtId="165" fontId="33" fillId="0" borderId="11" xfId="2" applyNumberFormat="1" applyFont="1" applyFill="1" applyBorder="1" applyAlignment="1">
      <alignment horizontal="right" indent="1"/>
    </xf>
    <xf numFmtId="165" fontId="34" fillId="0" borderId="11" xfId="2" applyNumberFormat="1" applyFont="1" applyFill="1" applyBorder="1" applyAlignment="1">
      <alignment horizontal="right" indent="1"/>
    </xf>
    <xf numFmtId="165" fontId="33" fillId="0" borderId="12" xfId="2" applyNumberFormat="1" applyFont="1" applyFill="1" applyBorder="1" applyAlignment="1">
      <alignment horizontal="right" indent="1"/>
    </xf>
    <xf numFmtId="164" fontId="35" fillId="0" borderId="12" xfId="9" applyNumberFormat="1" applyFont="1" applyFill="1" applyBorder="1" applyAlignment="1">
      <alignment horizontal="right" vertical="center" indent="1"/>
    </xf>
    <xf numFmtId="164" fontId="35" fillId="0" borderId="9" xfId="9" applyNumberFormat="1" applyFont="1" applyFill="1" applyBorder="1" applyAlignment="1">
      <alignment horizontal="right" vertical="center" indent="1"/>
    </xf>
    <xf numFmtId="164" fontId="46" fillId="0" borderId="9" xfId="9" applyNumberFormat="1" applyFont="1" applyFill="1" applyBorder="1" applyAlignment="1">
      <alignment horizontal="right" vertical="center" indent="1"/>
    </xf>
    <xf numFmtId="0" fontId="35" fillId="0" borderId="9" xfId="2" applyFont="1" applyFill="1" applyBorder="1" applyAlignment="1">
      <alignment horizontal="right" vertical="center" indent="1"/>
    </xf>
    <xf numFmtId="165" fontId="35" fillId="0" borderId="9" xfId="2" applyNumberFormat="1" applyFont="1" applyFill="1" applyBorder="1" applyAlignment="1">
      <alignment horizontal="right" vertical="center" indent="1"/>
    </xf>
    <xf numFmtId="165" fontId="46" fillId="0" borderId="9" xfId="2" applyNumberFormat="1" applyFont="1" applyFill="1" applyBorder="1" applyAlignment="1">
      <alignment horizontal="right" vertical="center" indent="1"/>
    </xf>
    <xf numFmtId="0" fontId="12" fillId="2" borderId="0" xfId="2" applyFont="1" applyFill="1" applyBorder="1" applyAlignment="1">
      <alignment horizontal="left"/>
    </xf>
    <xf numFmtId="0" fontId="8" fillId="0" borderId="0" xfId="2" applyFont="1" applyFill="1" applyBorder="1" applyAlignment="1">
      <alignment horizontal="left" vertical="center" wrapText="1"/>
    </xf>
    <xf numFmtId="0" fontId="33" fillId="2" borderId="11" xfId="9" applyFont="1" applyFill="1" applyBorder="1"/>
    <xf numFmtId="0" fontId="33" fillId="2" borderId="10" xfId="2" applyFont="1" applyFill="1" applyBorder="1" applyAlignment="1">
      <alignment horizontal="left"/>
    </xf>
    <xf numFmtId="165" fontId="33" fillId="0" borderId="19" xfId="1" applyNumberFormat="1" applyFont="1" applyFill="1" applyBorder="1" applyAlignment="1">
      <alignment horizontal="right" indent="1"/>
    </xf>
    <xf numFmtId="165" fontId="34" fillId="0" borderId="10" xfId="1" applyNumberFormat="1" applyFont="1" applyFill="1" applyBorder="1" applyAlignment="1">
      <alignment horizontal="right" indent="1"/>
    </xf>
    <xf numFmtId="164" fontId="33" fillId="0" borderId="19" xfId="2" applyNumberFormat="1" applyFont="1" applyFill="1" applyBorder="1" applyAlignment="1">
      <alignment horizontal="right" indent="1"/>
    </xf>
    <xf numFmtId="164" fontId="34" fillId="0" borderId="10" xfId="2" applyNumberFormat="1" applyFont="1" applyFill="1" applyBorder="1" applyAlignment="1">
      <alignment horizontal="right" indent="1"/>
    </xf>
    <xf numFmtId="0" fontId="33" fillId="2" borderId="11" xfId="2" applyFont="1" applyFill="1" applyBorder="1" applyAlignment="1">
      <alignment horizontal="left"/>
    </xf>
    <xf numFmtId="165" fontId="33" fillId="0" borderId="0" xfId="1" applyNumberFormat="1" applyFont="1" applyFill="1" applyBorder="1" applyAlignment="1">
      <alignment horizontal="right" indent="1"/>
    </xf>
    <xf numFmtId="165" fontId="34" fillId="0" borderId="11" xfId="1" applyNumberFormat="1" applyFont="1" applyFill="1" applyBorder="1" applyAlignment="1">
      <alignment horizontal="right" indent="1"/>
    </xf>
    <xf numFmtId="164" fontId="33" fillId="0" borderId="0" xfId="2" applyNumberFormat="1" applyFont="1" applyFill="1" applyBorder="1" applyAlignment="1">
      <alignment horizontal="right" indent="1"/>
    </xf>
    <xf numFmtId="164" fontId="34" fillId="0" borderId="11" xfId="2" applyNumberFormat="1" applyFont="1" applyFill="1" applyBorder="1" applyAlignment="1">
      <alignment horizontal="right" indent="1"/>
    </xf>
    <xf numFmtId="0" fontId="35" fillId="2" borderId="7" xfId="2" applyFont="1" applyFill="1" applyBorder="1" applyAlignment="1">
      <alignment horizontal="left"/>
    </xf>
    <xf numFmtId="164" fontId="35" fillId="0" borderId="21" xfId="2" applyNumberFormat="1" applyFont="1" applyFill="1" applyBorder="1" applyAlignment="1">
      <alignment horizontal="right" indent="1"/>
    </xf>
    <xf numFmtId="164" fontId="46" fillId="0" borderId="9" xfId="2" applyNumberFormat="1" applyFont="1" applyFill="1" applyBorder="1" applyAlignment="1">
      <alignment horizontal="right" indent="1"/>
    </xf>
    <xf numFmtId="0" fontId="42" fillId="2" borderId="0" xfId="2" applyFont="1" applyFill="1" applyAlignment="1">
      <alignment horizontal="left"/>
    </xf>
    <xf numFmtId="0" fontId="42" fillId="2" borderId="0" xfId="9" applyFont="1" applyFill="1"/>
    <xf numFmtId="0" fontId="42" fillId="2" borderId="0" xfId="2" applyFont="1" applyFill="1"/>
    <xf numFmtId="0" fontId="42" fillId="0" borderId="0" xfId="9" applyFont="1" applyAlignment="1">
      <alignment vertical="center" wrapText="1"/>
    </xf>
    <xf numFmtId="0" fontId="43" fillId="0" borderId="0" xfId="0" applyFont="1" applyFill="1" applyAlignment="1">
      <alignment vertical="top" wrapText="1"/>
    </xf>
    <xf numFmtId="0" fontId="39" fillId="0" borderId="10" xfId="0" applyFont="1" applyFill="1" applyBorder="1" applyAlignment="1">
      <alignment horizontal="center" vertical="center" wrapText="1"/>
    </xf>
    <xf numFmtId="1" fontId="38" fillId="0" borderId="10" xfId="106" applyNumberFormat="1" applyFont="1" applyFill="1" applyBorder="1" applyAlignment="1">
      <alignment horizontal="right" wrapText="1" indent="1"/>
    </xf>
    <xf numFmtId="1" fontId="38" fillId="0" borderId="11" xfId="106" applyNumberFormat="1" applyFont="1" applyFill="1" applyBorder="1" applyAlignment="1">
      <alignment horizontal="right" wrapText="1" indent="1"/>
    </xf>
    <xf numFmtId="1" fontId="38" fillId="0" borderId="12" xfId="106" applyNumberFormat="1" applyFont="1" applyFill="1" applyBorder="1" applyAlignment="1">
      <alignment horizontal="right" wrapText="1" indent="1"/>
    </xf>
    <xf numFmtId="1" fontId="39" fillId="0" borderId="12" xfId="106" applyNumberFormat="1" applyFont="1" applyFill="1" applyBorder="1" applyAlignment="1">
      <alignment horizontal="right" wrapText="1" indent="1"/>
    </xf>
    <xf numFmtId="165" fontId="35" fillId="0" borderId="8" xfId="107" applyNumberFormat="1" applyFont="1" applyFill="1" applyBorder="1" applyAlignment="1">
      <alignment horizontal="right" vertical="center" wrapText="1" indent="1"/>
    </xf>
    <xf numFmtId="164" fontId="35" fillId="0" borderId="8" xfId="0" applyNumberFormat="1" applyFont="1" applyFill="1" applyBorder="1" applyAlignment="1">
      <alignment horizontal="right" vertical="center" wrapText="1" indent="1"/>
    </xf>
    <xf numFmtId="164" fontId="33" fillId="2" borderId="11" xfId="9" applyNumberFormat="1" applyFont="1" applyFill="1" applyBorder="1" applyAlignment="1">
      <alignment vertical="center"/>
    </xf>
    <xf numFmtId="0" fontId="35" fillId="2" borderId="12" xfId="2" applyFont="1" applyFill="1" applyBorder="1" applyAlignment="1">
      <alignment horizontal="center" vertical="center" wrapText="1"/>
    </xf>
    <xf numFmtId="0" fontId="7" fillId="5" borderId="0" xfId="0" applyFont="1" applyFill="1" applyAlignment="1">
      <alignment wrapText="1"/>
    </xf>
    <xf numFmtId="0" fontId="8" fillId="0" borderId="0" xfId="0" applyFont="1"/>
    <xf numFmtId="0" fontId="7" fillId="0" borderId="0" xfId="0" applyFont="1"/>
    <xf numFmtId="0" fontId="47" fillId="0" borderId="10" xfId="0" applyFont="1" applyBorder="1" applyAlignment="1">
      <alignment horizontal="center" vertical="center" wrapText="1"/>
    </xf>
    <xf numFmtId="0" fontId="29" fillId="0" borderId="1" xfId="105" applyFont="1" applyBorder="1"/>
    <xf numFmtId="0" fontId="47" fillId="0" borderId="10" xfId="0" applyFont="1" applyBorder="1" applyAlignment="1">
      <alignment horizontal="center" vertical="center"/>
    </xf>
    <xf numFmtId="0" fontId="47" fillId="0" borderId="2" xfId="0" applyFont="1" applyBorder="1" applyAlignment="1">
      <alignment horizontal="center"/>
    </xf>
    <xf numFmtId="0" fontId="29" fillId="0" borderId="3" xfId="105" applyFont="1" applyBorder="1"/>
    <xf numFmtId="0" fontId="47" fillId="0" borderId="11" xfId="0" applyFont="1" applyBorder="1" applyAlignment="1">
      <alignment horizontal="center" vertical="center"/>
    </xf>
    <xf numFmtId="0" fontId="47" fillId="0" borderId="4" xfId="0" applyFont="1" applyBorder="1" applyAlignment="1">
      <alignment horizontal="center"/>
    </xf>
    <xf numFmtId="0" fontId="29" fillId="0" borderId="5" xfId="105" applyFont="1" applyBorder="1"/>
    <xf numFmtId="0" fontId="47" fillId="0" borderId="12" xfId="0" applyFont="1" applyBorder="1" applyAlignment="1">
      <alignment horizontal="center" vertical="center"/>
    </xf>
    <xf numFmtId="0" fontId="47" fillId="0" borderId="6" xfId="0" applyFont="1" applyBorder="1" applyAlignment="1">
      <alignment horizontal="center"/>
    </xf>
    <xf numFmtId="164" fontId="33" fillId="5" borderId="10" xfId="2" applyNumberFormat="1" applyFont="1" applyFill="1" applyBorder="1" applyAlignment="1">
      <alignment horizontal="center" vertical="center" wrapText="1"/>
    </xf>
    <xf numFmtId="164" fontId="33" fillId="5" borderId="10" xfId="2" applyNumberFormat="1" applyFont="1" applyFill="1" applyBorder="1" applyAlignment="1">
      <alignment horizontal="center" vertical="center"/>
    </xf>
    <xf numFmtId="164" fontId="33" fillId="5" borderId="1" xfId="2" applyNumberFormat="1" applyFont="1" applyFill="1" applyBorder="1" applyAlignment="1">
      <alignment horizontal="center" vertical="center"/>
    </xf>
    <xf numFmtId="164" fontId="33" fillId="5" borderId="12" xfId="2" applyNumberFormat="1" applyFont="1" applyFill="1" applyBorder="1" applyAlignment="1">
      <alignment horizontal="right" vertical="center" wrapText="1" indent="1"/>
    </xf>
    <xf numFmtId="164" fontId="33" fillId="5" borderId="12" xfId="2" applyNumberFormat="1" applyFont="1" applyFill="1" applyBorder="1" applyAlignment="1">
      <alignment horizontal="right" vertical="center" indent="1"/>
    </xf>
    <xf numFmtId="164" fontId="33" fillId="5" borderId="5" xfId="2" applyNumberFormat="1" applyFont="1" applyFill="1" applyBorder="1" applyAlignment="1">
      <alignment horizontal="right" vertical="center" indent="1"/>
    </xf>
    <xf numFmtId="164" fontId="33" fillId="5" borderId="11" xfId="2" applyNumberFormat="1" applyFont="1" applyFill="1" applyBorder="1" applyAlignment="1">
      <alignment horizontal="right" vertical="center" wrapText="1" indent="1"/>
    </xf>
    <xf numFmtId="164" fontId="33" fillId="5" borderId="11" xfId="2" applyNumberFormat="1" applyFont="1" applyFill="1" applyBorder="1" applyAlignment="1">
      <alignment horizontal="right" vertical="center" indent="1"/>
    </xf>
    <xf numFmtId="164" fontId="33" fillId="5" borderId="3" xfId="2" applyNumberFormat="1" applyFont="1" applyFill="1" applyBorder="1" applyAlignment="1">
      <alignment horizontal="right" vertical="center" indent="1"/>
    </xf>
    <xf numFmtId="164" fontId="33" fillId="5" borderId="10" xfId="2" applyNumberFormat="1" applyFont="1" applyFill="1" applyBorder="1" applyAlignment="1">
      <alignment horizontal="right" vertical="center" wrapText="1" indent="1"/>
    </xf>
    <xf numFmtId="164" fontId="33" fillId="5" borderId="10" xfId="2" applyNumberFormat="1" applyFont="1" applyFill="1" applyBorder="1" applyAlignment="1">
      <alignment horizontal="right" vertical="center" indent="1"/>
    </xf>
    <xf numFmtId="164" fontId="33" fillId="5" borderId="1" xfId="2" applyNumberFormat="1" applyFont="1" applyFill="1" applyBorder="1" applyAlignment="1">
      <alignment horizontal="right" vertical="center" indent="1"/>
    </xf>
    <xf numFmtId="164" fontId="33" fillId="5" borderId="3" xfId="2" applyNumberFormat="1" applyFont="1" applyFill="1" applyBorder="1" applyAlignment="1">
      <alignment horizontal="right" vertical="center" wrapText="1" indent="1"/>
    </xf>
    <xf numFmtId="49" fontId="33" fillId="0" borderId="0" xfId="0" applyNumberFormat="1" applyFont="1" applyFill="1" applyBorder="1" applyAlignment="1">
      <alignment horizontal="left" vertical="center" wrapText="1"/>
    </xf>
    <xf numFmtId="49" fontId="35" fillId="0" borderId="9" xfId="0" applyNumberFormat="1" applyFont="1" applyFill="1" applyBorder="1" applyAlignment="1">
      <alignment horizontal="center" vertical="center" wrapText="1"/>
    </xf>
    <xf numFmtId="49" fontId="34" fillId="0" borderId="10" xfId="0" applyNumberFormat="1" applyFont="1" applyFill="1" applyBorder="1" applyAlignment="1">
      <alignment horizontal="center" vertical="center" wrapText="1"/>
    </xf>
    <xf numFmtId="49" fontId="34" fillId="0" borderId="9" xfId="0" applyNumberFormat="1" applyFont="1" applyFill="1" applyBorder="1" applyAlignment="1">
      <alignment horizontal="center" vertical="center" wrapText="1"/>
    </xf>
    <xf numFmtId="0" fontId="33" fillId="0" borderId="10" xfId="0" applyFont="1" applyFill="1" applyBorder="1" applyAlignment="1">
      <alignment vertical="center" wrapText="1"/>
    </xf>
    <xf numFmtId="0" fontId="33" fillId="0" borderId="11" xfId="0" applyFont="1" applyFill="1" applyBorder="1" applyAlignment="1">
      <alignment wrapText="1"/>
    </xf>
    <xf numFmtId="0" fontId="33" fillId="0" borderId="11" xfId="0" applyFont="1" applyFill="1" applyBorder="1"/>
    <xf numFmtId="0" fontId="33" fillId="5" borderId="11" xfId="0" applyFont="1" applyFill="1" applyBorder="1" applyAlignment="1">
      <alignment wrapText="1"/>
    </xf>
    <xf numFmtId="0" fontId="33" fillId="0" borderId="11" xfId="0" applyFont="1" applyFill="1" applyBorder="1" applyAlignment="1">
      <alignment horizontal="right" wrapText="1"/>
    </xf>
    <xf numFmtId="0" fontId="34" fillId="0" borderId="11" xfId="0" applyFont="1" applyFill="1" applyBorder="1" applyAlignment="1">
      <alignment horizontal="right" wrapText="1"/>
    </xf>
    <xf numFmtId="0" fontId="33" fillId="0" borderId="11" xfId="0" applyFont="1" applyFill="1" applyBorder="1" applyAlignment="1">
      <alignment horizontal="left" wrapText="1"/>
    </xf>
    <xf numFmtId="0" fontId="35" fillId="5" borderId="9" xfId="0" applyFont="1" applyFill="1" applyBorder="1"/>
    <xf numFmtId="0" fontId="42" fillId="5" borderId="0" xfId="0" applyFont="1" applyFill="1"/>
    <xf numFmtId="0" fontId="33" fillId="5" borderId="0" xfId="0" applyFont="1" applyFill="1" applyBorder="1" applyAlignment="1">
      <alignment wrapText="1"/>
    </xf>
    <xf numFmtId="0" fontId="35" fillId="5" borderId="5" xfId="0" applyFont="1" applyFill="1" applyBorder="1" applyAlignment="1">
      <alignment horizontal="center" vertical="center" wrapText="1"/>
    </xf>
    <xf numFmtId="0" fontId="35" fillId="5" borderId="8" xfId="0" applyFont="1" applyFill="1" applyBorder="1" applyAlignment="1">
      <alignment horizontal="center" vertical="center" wrapText="1"/>
    </xf>
    <xf numFmtId="167" fontId="35" fillId="5" borderId="5" xfId="107" applyNumberFormat="1" applyFont="1" applyFill="1" applyBorder="1" applyAlignment="1">
      <alignment horizontal="center" vertical="center" wrapText="1"/>
    </xf>
    <xf numFmtId="0" fontId="33" fillId="0" borderId="12" xfId="0" applyFont="1" applyFill="1" applyBorder="1" applyAlignment="1">
      <alignment wrapText="1"/>
    </xf>
    <xf numFmtId="0" fontId="35" fillId="5" borderId="12" xfId="0" applyFont="1" applyFill="1" applyBorder="1" applyAlignment="1">
      <alignment wrapText="1"/>
    </xf>
    <xf numFmtId="0" fontId="7" fillId="0" borderId="7" xfId="0" applyFont="1" applyBorder="1" applyAlignment="1">
      <alignment horizontal="left" wrapText="1"/>
    </xf>
    <xf numFmtId="0" fontId="7" fillId="0" borderId="21" xfId="0" applyFont="1" applyBorder="1" applyAlignment="1">
      <alignment horizontal="left" wrapText="1"/>
    </xf>
    <xf numFmtId="0" fontId="7" fillId="0" borderId="8" xfId="0" applyFont="1" applyBorder="1" applyAlignment="1">
      <alignment horizontal="left" wrapText="1"/>
    </xf>
    <xf numFmtId="0" fontId="7" fillId="0" borderId="21" xfId="0" applyFont="1" applyBorder="1" applyAlignment="1">
      <alignment horizontal="center" wrapText="1"/>
    </xf>
    <xf numFmtId="0" fontId="8" fillId="0" borderId="7" xfId="0" applyFont="1" applyBorder="1" applyAlignment="1">
      <alignment horizontal="left"/>
    </xf>
    <xf numFmtId="0" fontId="8" fillId="0" borderId="21" xfId="0" applyFont="1" applyBorder="1" applyAlignment="1">
      <alignment horizontal="left"/>
    </xf>
    <xf numFmtId="0" fontId="8" fillId="0" borderId="8" xfId="0" applyFont="1" applyBorder="1" applyAlignment="1">
      <alignment horizontal="left"/>
    </xf>
    <xf numFmtId="0" fontId="42" fillId="0" borderId="0" xfId="1" applyFont="1" applyFill="1" applyBorder="1" applyAlignment="1" applyProtection="1">
      <alignment horizontal="left" wrapText="1"/>
      <protection locked="0"/>
    </xf>
    <xf numFmtId="0" fontId="8" fillId="0" borderId="0" xfId="1" applyFont="1" applyFill="1" applyAlignment="1">
      <alignment horizontal="left" wrapText="1"/>
    </xf>
    <xf numFmtId="0" fontId="35" fillId="0" borderId="7" xfId="1" applyFont="1" applyFill="1" applyBorder="1" applyAlignment="1">
      <alignment horizontal="center" wrapText="1"/>
    </xf>
    <xf numFmtId="0" fontId="35" fillId="0" borderId="21" xfId="1" applyFont="1" applyFill="1" applyBorder="1" applyAlignment="1">
      <alignment horizontal="center" wrapText="1"/>
    </xf>
    <xf numFmtId="0" fontId="35" fillId="0" borderId="8" xfId="1" applyFont="1" applyFill="1" applyBorder="1" applyAlignment="1">
      <alignment horizontal="center" wrapText="1"/>
    </xf>
    <xf numFmtId="0" fontId="42" fillId="0" borderId="0" xfId="1" applyFont="1" applyFill="1" applyBorder="1" applyAlignment="1" applyProtection="1">
      <alignment horizontal="left" vertical="center" wrapText="1"/>
      <protection locked="0"/>
    </xf>
    <xf numFmtId="0" fontId="43" fillId="0" borderId="19" xfId="1" applyFont="1" applyFill="1" applyBorder="1" applyAlignment="1" applyProtection="1">
      <alignment horizontal="left" vertical="center" wrapText="1"/>
      <protection locked="0"/>
    </xf>
    <xf numFmtId="0" fontId="35" fillId="2" borderId="10" xfId="1" applyFont="1" applyFill="1" applyBorder="1" applyAlignment="1">
      <alignment horizontal="center" vertical="center" wrapText="1"/>
    </xf>
    <xf numFmtId="0" fontId="35" fillId="2" borderId="12" xfId="1" applyFont="1" applyFill="1" applyBorder="1" applyAlignment="1">
      <alignment horizontal="center" vertical="center" wrapText="1"/>
    </xf>
    <xf numFmtId="0" fontId="35" fillId="2" borderId="10" xfId="2" applyFont="1" applyFill="1" applyBorder="1" applyAlignment="1">
      <alignment horizontal="center" vertical="center" wrapText="1"/>
    </xf>
    <xf numFmtId="0" fontId="35" fillId="2" borderId="12" xfId="2" applyFont="1" applyFill="1" applyBorder="1" applyAlignment="1">
      <alignment horizontal="center" vertical="center" wrapText="1"/>
    </xf>
    <xf numFmtId="0" fontId="42" fillId="0" borderId="0" xfId="2" applyFont="1" applyFill="1" applyBorder="1" applyAlignment="1" applyProtection="1">
      <alignment horizontal="left" vertical="top" wrapText="1"/>
      <protection locked="0"/>
    </xf>
    <xf numFmtId="164" fontId="33" fillId="2" borderId="11" xfId="9" applyNumberFormat="1" applyFont="1" applyFill="1" applyBorder="1" applyAlignment="1">
      <alignment horizontal="right" vertical="center" indent="1"/>
    </xf>
    <xf numFmtId="164" fontId="33" fillId="2" borderId="12" xfId="9" applyNumberFormat="1" applyFont="1" applyFill="1" applyBorder="1" applyAlignment="1">
      <alignment horizontal="right" vertical="center" indent="1"/>
    </xf>
    <xf numFmtId="0" fontId="35" fillId="0" borderId="7" xfId="1" applyFont="1" applyFill="1" applyBorder="1" applyAlignment="1">
      <alignment horizontal="left" vertical="center" wrapText="1"/>
    </xf>
    <xf numFmtId="0" fontId="35" fillId="0" borderId="21" xfId="1" applyFont="1" applyFill="1" applyBorder="1" applyAlignment="1">
      <alignment horizontal="left" vertical="center" wrapText="1"/>
    </xf>
    <xf numFmtId="0" fontId="35" fillId="0" borderId="8" xfId="1" applyFont="1" applyFill="1" applyBorder="1" applyAlignment="1">
      <alignment horizontal="left" vertical="center" wrapText="1"/>
    </xf>
    <xf numFmtId="0" fontId="8" fillId="0" borderId="0" xfId="2" applyFont="1" applyFill="1" applyAlignment="1">
      <alignment horizontal="left" vertical="center" wrapText="1"/>
    </xf>
    <xf numFmtId="164" fontId="35" fillId="0" borderId="7" xfId="1" applyNumberFormat="1" applyFont="1" applyFill="1" applyBorder="1" applyAlignment="1">
      <alignment horizontal="left" vertical="center" wrapText="1"/>
    </xf>
    <xf numFmtId="164" fontId="35" fillId="0" borderId="21" xfId="1" applyNumberFormat="1" applyFont="1" applyFill="1" applyBorder="1" applyAlignment="1">
      <alignment horizontal="left" vertical="center" wrapText="1"/>
    </xf>
    <xf numFmtId="164" fontId="35" fillId="0" borderId="8" xfId="1" applyNumberFormat="1" applyFont="1" applyFill="1" applyBorder="1" applyAlignment="1">
      <alignment horizontal="left" vertical="center" wrapText="1"/>
    </xf>
    <xf numFmtId="0" fontId="43" fillId="0" borderId="19" xfId="2" applyFont="1" applyFill="1" applyBorder="1" applyAlignment="1" applyProtection="1">
      <alignment horizontal="left" wrapText="1"/>
      <protection locked="0"/>
    </xf>
    <xf numFmtId="0" fontId="42" fillId="0" borderId="0" xfId="10" applyFont="1" applyFill="1" applyAlignment="1">
      <alignment horizontal="left" wrapText="1"/>
    </xf>
    <xf numFmtId="0" fontId="28" fillId="0" borderId="0" xfId="1" applyFont="1" applyFill="1" applyAlignment="1">
      <alignment horizontal="left" wrapText="1"/>
    </xf>
    <xf numFmtId="0" fontId="35" fillId="0" borderId="10" xfId="0" applyFont="1" applyBorder="1" applyAlignment="1">
      <alignment vertical="center" wrapText="1"/>
    </xf>
    <xf numFmtId="0" fontId="35" fillId="0" borderId="11" xfId="0" applyFont="1" applyBorder="1" applyAlignment="1">
      <alignment vertical="center" wrapText="1"/>
    </xf>
    <xf numFmtId="0" fontId="35" fillId="0" borderId="12" xfId="0" applyFont="1" applyBorder="1" applyAlignment="1">
      <alignment vertical="center" wrapText="1"/>
    </xf>
    <xf numFmtId="0" fontId="35" fillId="0" borderId="10" xfId="2" applyFont="1" applyFill="1" applyBorder="1" applyAlignment="1">
      <alignment horizontal="left" vertical="center" wrapText="1"/>
    </xf>
    <xf numFmtId="0" fontId="35" fillId="0" borderId="11" xfId="0" applyFont="1" applyBorder="1" applyAlignment="1">
      <alignment horizontal="left" vertical="center" wrapText="1"/>
    </xf>
    <xf numFmtId="0" fontId="35" fillId="0" borderId="12" xfId="0" applyFont="1" applyBorder="1" applyAlignment="1">
      <alignment horizontal="left" vertical="center" wrapText="1"/>
    </xf>
    <xf numFmtId="0" fontId="42" fillId="0" borderId="0" xfId="9" applyFont="1" applyAlignment="1">
      <alignment wrapText="1"/>
    </xf>
    <xf numFmtId="0" fontId="35" fillId="2" borderId="9" xfId="2" applyFont="1" applyFill="1" applyBorder="1" applyAlignment="1">
      <alignment horizontal="center" vertical="center" wrapText="1"/>
    </xf>
    <xf numFmtId="0" fontId="43" fillId="0" borderId="19" xfId="0" applyFont="1" applyFill="1" applyBorder="1" applyAlignment="1">
      <alignment horizontal="left" vertical="top" wrapText="1"/>
    </xf>
    <xf numFmtId="0" fontId="43" fillId="0" borderId="0" xfId="0" applyFont="1" applyFill="1" applyBorder="1" applyAlignment="1">
      <alignment horizontal="left" vertical="top" wrapText="1"/>
    </xf>
    <xf numFmtId="0" fontId="8" fillId="2" borderId="0" xfId="0" applyFont="1" applyFill="1" applyAlignment="1">
      <alignment horizontal="left" wrapText="1"/>
    </xf>
    <xf numFmtId="0" fontId="43" fillId="0" borderId="0" xfId="0" applyFont="1" applyFill="1" applyBorder="1" applyAlignment="1">
      <alignment horizontal="left" wrapText="1"/>
    </xf>
    <xf numFmtId="0" fontId="42" fillId="5" borderId="0" xfId="0" applyFont="1" applyFill="1" applyAlignment="1">
      <alignment horizontal="left" wrapText="1"/>
    </xf>
    <xf numFmtId="0" fontId="42" fillId="5" borderId="0" xfId="0" applyFont="1" applyFill="1" applyAlignment="1">
      <alignment horizontal="left"/>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5" borderId="2"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43" fillId="5" borderId="0" xfId="0" applyFont="1" applyFill="1" applyBorder="1" applyAlignment="1">
      <alignment horizontal="left" wrapText="1"/>
    </xf>
    <xf numFmtId="0" fontId="42" fillId="2" borderId="0" xfId="0" applyFont="1" applyFill="1" applyBorder="1" applyAlignment="1">
      <alignment horizontal="left" wrapText="1"/>
    </xf>
    <xf numFmtId="0" fontId="42" fillId="0" borderId="0" xfId="0" applyFont="1" applyFill="1" applyBorder="1" applyAlignment="1">
      <alignment horizontal="left" wrapText="1"/>
    </xf>
    <xf numFmtId="0" fontId="43" fillId="2" borderId="19" xfId="0" applyFont="1" applyFill="1" applyBorder="1" applyAlignment="1">
      <alignment horizontal="left" vertical="center" wrapText="1"/>
    </xf>
    <xf numFmtId="0" fontId="8" fillId="5" borderId="0" xfId="0" applyFont="1" applyFill="1" applyAlignment="1">
      <alignment horizontal="left" wrapText="1"/>
    </xf>
    <xf numFmtId="0" fontId="29" fillId="0" borderId="3" xfId="105" applyBorder="1"/>
    <xf numFmtId="0" fontId="48" fillId="0" borderId="10" xfId="0" applyFont="1" applyBorder="1" applyAlignment="1">
      <alignment horizontal="center" vertical="center" wrapText="1"/>
    </xf>
  </cellXfs>
  <cellStyles count="130">
    <cellStyle name="AF Column - IBM Cognos" xfId="11"/>
    <cellStyle name="AF Data - IBM Cognos" xfId="12"/>
    <cellStyle name="AF Data 0 - IBM Cognos" xfId="13"/>
    <cellStyle name="AF Data 1 - IBM Cognos" xfId="14"/>
    <cellStyle name="AF Data 2 - IBM Cognos" xfId="15"/>
    <cellStyle name="AF Data 3 - IBM Cognos" xfId="16"/>
    <cellStyle name="AF Data 4 - IBM Cognos" xfId="17"/>
    <cellStyle name="AF Data 5 - IBM Cognos" xfId="18"/>
    <cellStyle name="AF Data Leaf - IBM Cognos" xfId="19"/>
    <cellStyle name="AF Header - IBM Cognos" xfId="20"/>
    <cellStyle name="AF Header 0 - IBM Cognos" xfId="21"/>
    <cellStyle name="AF Header 1 - IBM Cognos" xfId="22"/>
    <cellStyle name="AF Header 2 - IBM Cognos" xfId="23"/>
    <cellStyle name="AF Header 3 - IBM Cognos" xfId="24"/>
    <cellStyle name="AF Header 4 - IBM Cognos" xfId="25"/>
    <cellStyle name="AF Header 5 - IBM Cognos" xfId="26"/>
    <cellStyle name="AF Header Leaf - IBM Cognos" xfId="27"/>
    <cellStyle name="AF Row - IBM Cognos" xfId="28"/>
    <cellStyle name="AF Row 0 - IBM Cognos" xfId="29"/>
    <cellStyle name="AF Row 1 - IBM Cognos" xfId="30"/>
    <cellStyle name="AF Row 2 - IBM Cognos" xfId="31"/>
    <cellStyle name="AF Row 3 - IBM Cognos" xfId="32"/>
    <cellStyle name="AF Row 4 - IBM Cognos" xfId="33"/>
    <cellStyle name="AF Row 5 - IBM Cognos" xfId="34"/>
    <cellStyle name="AF Row Leaf - IBM Cognos" xfId="35"/>
    <cellStyle name="AF Subnm - IBM Cognos" xfId="36"/>
    <cellStyle name="AF Title - IBM Cognos" xfId="37"/>
    <cellStyle name="Calculated Column - IBM Cognos" xfId="38"/>
    <cellStyle name="Calculated Column Name - IBM Cognos" xfId="39"/>
    <cellStyle name="Calculated Row - IBM Cognos" xfId="40"/>
    <cellStyle name="Calculated Row Name - IBM Cognos" xfId="41"/>
    <cellStyle name="Column Name - IBM Cognos" xfId="42"/>
    <cellStyle name="Column Template - IBM Cognos" xfId="43"/>
    <cellStyle name="Differs From Base - IBM Cognos" xfId="44"/>
    <cellStyle name="Edit - IBM Cognos" xfId="45"/>
    <cellStyle name="Euro" xfId="4"/>
    <cellStyle name="Euro 2" xfId="5"/>
    <cellStyle name="Euro 2 2" xfId="70"/>
    <cellStyle name="Euro 2 2 2" xfId="87"/>
    <cellStyle name="Euro 2 2 3" xfId="100"/>
    <cellStyle name="Euro 2 2 4" xfId="120"/>
    <cellStyle name="Euro 2 3" xfId="80"/>
    <cellStyle name="Euro 2 3 2" xfId="126"/>
    <cellStyle name="Euro 2 4" xfId="93"/>
    <cellStyle name="Euro 2 5" xfId="113"/>
    <cellStyle name="Euro 3" xfId="6"/>
    <cellStyle name="Euro 3 2" xfId="75"/>
    <cellStyle name="Euro 3 2 2" xfId="88"/>
    <cellStyle name="Euro 3 2 3" xfId="101"/>
    <cellStyle name="Euro 3 2 4" xfId="121"/>
    <cellStyle name="Euro 3 3" xfId="81"/>
    <cellStyle name="Euro 3 3 2" xfId="127"/>
    <cellStyle name="Euro 3 4" xfId="94"/>
    <cellStyle name="Euro 3 5" xfId="114"/>
    <cellStyle name="Euro 4" xfId="7"/>
    <cellStyle name="Euro 4 2" xfId="76"/>
    <cellStyle name="Euro 4 2 2" xfId="102"/>
    <cellStyle name="Euro 4 2 3" xfId="122"/>
    <cellStyle name="Euro 4 3" xfId="82"/>
    <cellStyle name="Euro 4 3 2" xfId="128"/>
    <cellStyle name="Euro 4 4" xfId="95"/>
    <cellStyle name="Euro 4 5" xfId="115"/>
    <cellStyle name="Euro 5" xfId="69"/>
    <cellStyle name="Euro 5 2" xfId="86"/>
    <cellStyle name="Euro 5 3" xfId="99"/>
    <cellStyle name="Euro 5 4" xfId="119"/>
    <cellStyle name="Euro 6" xfId="79"/>
    <cellStyle name="Euro 6 2" xfId="125"/>
    <cellStyle name="Euro 7" xfId="92"/>
    <cellStyle name="Euro 8" xfId="112"/>
    <cellStyle name="Formula - IBM Cognos" xfId="46"/>
    <cellStyle name="Group Name - IBM Cognos" xfId="47"/>
    <cellStyle name="Hold Values - IBM Cognos" xfId="48"/>
    <cellStyle name="Lien hypertexte" xfId="105" builtinId="8"/>
    <cellStyle name="List Name - IBM Cognos" xfId="49"/>
    <cellStyle name="Locked - IBM Cognos" xfId="50"/>
    <cellStyle name="Measure - IBM Cognos" xfId="51"/>
    <cellStyle name="Measure Header - IBM Cognos" xfId="52"/>
    <cellStyle name="Measure Name - IBM Cognos" xfId="53"/>
    <cellStyle name="Measure Summary - IBM Cognos" xfId="54"/>
    <cellStyle name="Measure Summary TM1 - IBM Cognos" xfId="55"/>
    <cellStyle name="Measure Template - IBM Cognos" xfId="56"/>
    <cellStyle name="Milliers 2" xfId="8"/>
    <cellStyle name="Milliers 2 2" xfId="71"/>
    <cellStyle name="Milliers 2 3" xfId="83"/>
    <cellStyle name="Milliers 2 4" xfId="96"/>
    <cellStyle name="Milliers 2 5" xfId="116"/>
    <cellStyle name="Milliers 3" xfId="67"/>
    <cellStyle name="Milliers 3 2" xfId="85"/>
    <cellStyle name="Milliers 3 3" xfId="104"/>
    <cellStyle name="Milliers 4" xfId="107"/>
    <cellStyle name="Monétaire" xfId="110" builtinId="4"/>
    <cellStyle name="Monétaire 2" xfId="3"/>
    <cellStyle name="Monétaire 2 2" xfId="74"/>
    <cellStyle name="Monétaire 2 2 2" xfId="98"/>
    <cellStyle name="Monétaire 2 2 3" xfId="118"/>
    <cellStyle name="Monétaire 2 3" xfId="72"/>
    <cellStyle name="Monétaire 2 3 2" xfId="124"/>
    <cellStyle name="Monétaire 2 4" xfId="78"/>
    <cellStyle name="Monétaire 2 5" xfId="91"/>
    <cellStyle name="Monétaire 2 6" xfId="111"/>
    <cellStyle name="Monétaire 3" xfId="73"/>
    <cellStyle name="Monétaire 4" xfId="89"/>
    <cellStyle name="More - IBM Cognos" xfId="57"/>
    <cellStyle name="Motif" xfId="1"/>
    <cellStyle name="Motif 2" xfId="2"/>
    <cellStyle name="Normal" xfId="0" builtinId="0"/>
    <cellStyle name="Normal 2" xfId="9"/>
    <cellStyle name="Normal 3" xfId="10"/>
    <cellStyle name="Normal 3 2" xfId="77"/>
    <cellStyle name="Normal 3 2 2" xfId="103"/>
    <cellStyle name="Normal 3 2 3" xfId="123"/>
    <cellStyle name="Normal 3 3" xfId="68"/>
    <cellStyle name="Normal 3 3 2" xfId="129"/>
    <cellStyle name="Normal 3 4" xfId="84"/>
    <cellStyle name="Normal 3 5" xfId="97"/>
    <cellStyle name="Normal 3 6" xfId="117"/>
    <cellStyle name="Normal 4" xfId="66"/>
    <cellStyle name="Normal 4 2" xfId="90"/>
    <cellStyle name="Normal 5" xfId="108"/>
    <cellStyle name="Pending Change - IBM Cognos" xfId="58"/>
    <cellStyle name="Pourcentage" xfId="106" builtinId="5"/>
    <cellStyle name="Pourcentage 2" xfId="109"/>
    <cellStyle name="Row Name - IBM Cognos" xfId="59"/>
    <cellStyle name="Row Template - IBM Cognos" xfId="60"/>
    <cellStyle name="Summary Column Name - IBM Cognos" xfId="61"/>
    <cellStyle name="Summary Column Name TM1 - IBM Cognos" xfId="62"/>
    <cellStyle name="Summary Row Name - IBM Cognos" xfId="63"/>
    <cellStyle name="Summary Row Name TM1 - IBM Cognos" xfId="64"/>
    <cellStyle name="Unsaved Change - IBM Cognos"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'10.1-3'!#REF!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'10.1-3'!#REF!</c15:sqref>
                        </c15:formulaRef>
                      </c:ext>
                    </c:extLst>
                    <c:numCache>
                      <c:formatCode>General</c:formatCode>
                      <c:ptCount val="1"/>
                      <c:pt idx="0">
                        <c:v>0</c:v>
                      </c:pt>
                    </c:numCache>
                  </c:numRef>
                </c15:cat>
              </c15:filteredCategoryTitle>
            </c:ext>
          </c:extLst>
        </c:ser>
        <c:dLbls>
          <c:showLegendKey val="0"/>
          <c:showVal val="0"/>
          <c:showCatName val="0"/>
          <c:showSerName val="0"/>
          <c:showPercent val="0"/>
          <c:showBubbleSize val="0"/>
        </c:dLbls>
        <c:gapWidth val="150"/>
        <c:axId val="62852000"/>
        <c:axId val="62855136"/>
      </c:barChart>
      <c:catAx>
        <c:axId val="62852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62855136"/>
        <c:crosses val="autoZero"/>
        <c:auto val="1"/>
        <c:lblAlgn val="ctr"/>
        <c:lblOffset val="100"/>
        <c:tickLblSkip val="1"/>
        <c:tickMarkSkip val="1"/>
        <c:noMultiLvlLbl val="0"/>
      </c:catAx>
      <c:valAx>
        <c:axId val="62855136"/>
        <c:scaling>
          <c:orientation val="minMax"/>
          <c:max val="1"/>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62852000"/>
        <c:crosses val="autoZero"/>
        <c:crossBetween val="between"/>
        <c:majorUnit val="0.2"/>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D18"/>
  <sheetViews>
    <sheetView showGridLines="0" tabSelected="1" workbookViewId="0"/>
  </sheetViews>
  <sheetFormatPr baseColWidth="10" defaultRowHeight="12.75" x14ac:dyDescent="0.2"/>
  <cols>
    <col min="1" max="1" width="116.5703125" customWidth="1"/>
    <col min="2" max="2" width="15.7109375" customWidth="1"/>
    <col min="3" max="3" width="15.7109375" style="216" customWidth="1"/>
    <col min="4" max="4" width="18.28515625" customWidth="1"/>
  </cols>
  <sheetData>
    <row r="1" spans="1:4" s="216" customFormat="1" x14ac:dyDescent="0.2">
      <c r="A1" s="277" t="s">
        <v>162</v>
      </c>
    </row>
    <row r="2" spans="1:4" s="216" customFormat="1" x14ac:dyDescent="0.2"/>
    <row r="3" spans="1:4" ht="60" x14ac:dyDescent="0.2">
      <c r="A3" s="278"/>
      <c r="B3" s="279" t="s">
        <v>102</v>
      </c>
      <c r="C3" s="279" t="s">
        <v>173</v>
      </c>
      <c r="D3" s="380" t="s">
        <v>183</v>
      </c>
    </row>
    <row r="4" spans="1:4" s="216" customFormat="1" ht="20.25" customHeight="1" x14ac:dyDescent="0.2">
      <c r="A4" s="325" t="s">
        <v>175</v>
      </c>
      <c r="B4" s="326"/>
      <c r="C4" s="326"/>
      <c r="D4" s="327"/>
    </row>
    <row r="5" spans="1:4" x14ac:dyDescent="0.2">
      <c r="A5" s="280" t="s">
        <v>103</v>
      </c>
      <c r="B5" s="281">
        <v>1</v>
      </c>
      <c r="C5" s="282" t="s">
        <v>104</v>
      </c>
      <c r="D5" s="282" t="s">
        <v>184</v>
      </c>
    </row>
    <row r="6" spans="1:4" x14ac:dyDescent="0.2">
      <c r="A6" s="283" t="s">
        <v>161</v>
      </c>
      <c r="B6" s="284">
        <v>2</v>
      </c>
      <c r="C6" s="285" t="s">
        <v>105</v>
      </c>
      <c r="D6" s="285" t="s">
        <v>184</v>
      </c>
    </row>
    <row r="7" spans="1:4" x14ac:dyDescent="0.2">
      <c r="A7" s="283" t="s">
        <v>179</v>
      </c>
      <c r="B7" s="284">
        <v>3</v>
      </c>
      <c r="C7" s="285" t="s">
        <v>106</v>
      </c>
      <c r="D7" s="285" t="s">
        <v>184</v>
      </c>
    </row>
    <row r="8" spans="1:4" x14ac:dyDescent="0.2">
      <c r="A8" s="283" t="s">
        <v>172</v>
      </c>
      <c r="B8" s="284">
        <v>4</v>
      </c>
      <c r="C8" s="285" t="s">
        <v>107</v>
      </c>
      <c r="D8" s="285" t="s">
        <v>184</v>
      </c>
    </row>
    <row r="9" spans="1:4" s="216" customFormat="1" x14ac:dyDescent="0.2">
      <c r="A9" s="379" t="s">
        <v>174</v>
      </c>
      <c r="B9" s="284">
        <v>5</v>
      </c>
      <c r="C9" s="285" t="s">
        <v>155</v>
      </c>
      <c r="D9" s="285" t="s">
        <v>184</v>
      </c>
    </row>
    <row r="10" spans="1:4" s="216" customFormat="1" ht="25.5" customHeight="1" x14ac:dyDescent="0.2">
      <c r="A10" s="325" t="s">
        <v>176</v>
      </c>
      <c r="B10" s="326"/>
      <c r="C10" s="326"/>
      <c r="D10" s="327"/>
    </row>
    <row r="11" spans="1:4" x14ac:dyDescent="0.2">
      <c r="A11" s="283" t="s">
        <v>108</v>
      </c>
      <c r="B11" s="284">
        <v>6</v>
      </c>
      <c r="C11" s="285" t="s">
        <v>109</v>
      </c>
      <c r="D11" s="285" t="s">
        <v>184</v>
      </c>
    </row>
    <row r="12" spans="1:4" x14ac:dyDescent="0.2">
      <c r="A12" s="283" t="s">
        <v>138</v>
      </c>
      <c r="B12" s="284">
        <v>7</v>
      </c>
      <c r="C12" s="285" t="s">
        <v>110</v>
      </c>
      <c r="D12" s="285" t="s">
        <v>184</v>
      </c>
    </row>
    <row r="13" spans="1:4" x14ac:dyDescent="0.2">
      <c r="A13" s="286" t="s">
        <v>111</v>
      </c>
      <c r="B13" s="287">
        <v>8</v>
      </c>
      <c r="C13" s="288" t="s">
        <v>112</v>
      </c>
      <c r="D13" s="288" t="s">
        <v>184</v>
      </c>
    </row>
    <row r="16" spans="1:4" ht="273" customHeight="1" x14ac:dyDescent="0.2">
      <c r="A16" s="321" t="s">
        <v>137</v>
      </c>
      <c r="B16" s="322"/>
      <c r="C16" s="322"/>
      <c r="D16" s="323"/>
    </row>
    <row r="17" spans="1:4" ht="20.25" customHeight="1" x14ac:dyDescent="0.2">
      <c r="A17" s="324"/>
      <c r="B17" s="324"/>
      <c r="C17" s="324"/>
      <c r="D17" s="324"/>
    </row>
    <row r="18" spans="1:4" ht="224.25" customHeight="1" x14ac:dyDescent="0.2">
      <c r="A18" s="321" t="s">
        <v>159</v>
      </c>
      <c r="B18" s="322"/>
      <c r="C18" s="322"/>
      <c r="D18" s="323"/>
    </row>
  </sheetData>
  <mergeCells count="5">
    <mergeCell ref="A16:D16"/>
    <mergeCell ref="A18:D18"/>
    <mergeCell ref="A17:D17"/>
    <mergeCell ref="A4:D4"/>
    <mergeCell ref="A10:D10"/>
  </mergeCells>
  <hyperlinks>
    <hyperlink ref="A5" location="'Figure 1'!A1" display="Montants des prestations d'action sociale individuelles interministérielles"/>
    <hyperlink ref="A6" location="'Figure 2'!A1" display="Montant de l'action sociale interministérielle par type d'action"/>
    <hyperlink ref="A7" location="'Figure 3'!A1" display="Part des domaines d'intervention de l'action sociale ministérielle dans la fonction publique d'Etat en 2022"/>
    <hyperlink ref="A8" location="'Figure 4'!A1" display="Montant de l'action sociale dans la fonction publique hospitalière en 2020"/>
    <hyperlink ref="A11" location="'Figure 6'!A1" display="Nombre d'instances de concertation en matière d'hygiène, sécurité et conditions de travail dans les ministères en 2020"/>
    <hyperlink ref="A12" location="'Figure 7'!A1" display="Nombre d'acteurs en hygiène, sécurité et conditions de travail par ministère au 31 décembre 2020"/>
    <hyperlink ref="A13" location="'Figure 8'!A1" display="Part des structures ayant réalisé le document unique dans chaque ministère en 2020"/>
    <hyperlink ref="A9" location="'Figure 5'!A1" display="Évolution du montant de l'action sociale dans la fonction publique hospitaliè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S33"/>
  <sheetViews>
    <sheetView showGridLines="0" zoomScaleNormal="100" workbookViewId="0">
      <selection sqref="A1:E1"/>
    </sheetView>
  </sheetViews>
  <sheetFormatPr baseColWidth="10" defaultRowHeight="12.75" x14ac:dyDescent="0.2"/>
  <cols>
    <col min="1" max="1" width="58.85546875" customWidth="1"/>
    <col min="2" max="14" width="6.5703125" bestFit="1" customWidth="1"/>
    <col min="15" max="15" width="6.7109375" bestFit="1" customWidth="1"/>
    <col min="16" max="16" width="16.5703125" customWidth="1"/>
    <col min="17" max="17" width="19.28515625" customWidth="1"/>
  </cols>
  <sheetData>
    <row r="1" spans="1:19" ht="15" customHeight="1" x14ac:dyDescent="0.2">
      <c r="A1" s="329" t="s">
        <v>101</v>
      </c>
      <c r="B1" s="329"/>
      <c r="C1" s="329"/>
      <c r="D1" s="329"/>
      <c r="E1" s="329"/>
    </row>
    <row r="2" spans="1:19" ht="15" customHeight="1" x14ac:dyDescent="0.2">
      <c r="A2" s="31"/>
      <c r="B2" s="31"/>
      <c r="C2" s="31"/>
      <c r="D2" s="31"/>
      <c r="E2" s="31"/>
    </row>
    <row r="3" spans="1:19" ht="30.75" customHeight="1" x14ac:dyDescent="0.2">
      <c r="A3" s="63"/>
      <c r="B3" s="330" t="s">
        <v>148</v>
      </c>
      <c r="C3" s="331"/>
      <c r="D3" s="331"/>
      <c r="E3" s="331"/>
      <c r="F3" s="331"/>
      <c r="G3" s="331"/>
      <c r="H3" s="331"/>
      <c r="I3" s="331"/>
      <c r="J3" s="331"/>
      <c r="K3" s="331"/>
      <c r="L3" s="331"/>
      <c r="M3" s="331"/>
      <c r="N3" s="331"/>
      <c r="O3" s="332"/>
      <c r="P3" s="335" t="s">
        <v>147</v>
      </c>
      <c r="Q3" s="337" t="s">
        <v>97</v>
      </c>
    </row>
    <row r="4" spans="1:19" s="1" customFormat="1" ht="46.5" customHeight="1" x14ac:dyDescent="0.2">
      <c r="A4" s="64" t="s">
        <v>0</v>
      </c>
      <c r="B4" s="275">
        <v>2009</v>
      </c>
      <c r="C4" s="275">
        <v>2010</v>
      </c>
      <c r="D4" s="275">
        <v>2011</v>
      </c>
      <c r="E4" s="275">
        <v>2012</v>
      </c>
      <c r="F4" s="275">
        <v>2013</v>
      </c>
      <c r="G4" s="275">
        <v>2014</v>
      </c>
      <c r="H4" s="275">
        <v>2015</v>
      </c>
      <c r="I4" s="275">
        <v>2016</v>
      </c>
      <c r="J4" s="275">
        <v>2017</v>
      </c>
      <c r="K4" s="275">
        <v>2018</v>
      </c>
      <c r="L4" s="275">
        <v>2019</v>
      </c>
      <c r="M4" s="275">
        <v>2020</v>
      </c>
      <c r="N4" s="275">
        <v>2021</v>
      </c>
      <c r="O4" s="275">
        <v>2022</v>
      </c>
      <c r="P4" s="336"/>
      <c r="Q4" s="338"/>
      <c r="R4" s="14"/>
    </row>
    <row r="5" spans="1:19" s="1" customFormat="1" ht="15" customHeight="1" x14ac:dyDescent="0.2">
      <c r="A5" s="65" t="s">
        <v>1</v>
      </c>
      <c r="B5" s="289"/>
      <c r="C5" s="289"/>
      <c r="D5" s="290"/>
      <c r="E5" s="290"/>
      <c r="F5" s="290"/>
      <c r="G5" s="290"/>
      <c r="H5" s="290"/>
      <c r="I5" s="291"/>
      <c r="J5" s="291"/>
      <c r="K5" s="290"/>
      <c r="L5" s="291"/>
      <c r="M5" s="290"/>
      <c r="N5" s="291"/>
      <c r="O5" s="44"/>
      <c r="P5" s="32"/>
      <c r="Q5" s="33"/>
    </row>
    <row r="6" spans="1:19" s="1" customFormat="1" ht="15" customHeight="1" x14ac:dyDescent="0.2">
      <c r="A6" s="66" t="s">
        <v>2</v>
      </c>
      <c r="B6" s="292">
        <v>1.1100000000000001</v>
      </c>
      <c r="C6" s="292">
        <v>1.1399999999999999</v>
      </c>
      <c r="D6" s="293">
        <v>1.1499999999999999</v>
      </c>
      <c r="E6" s="293">
        <v>1.17</v>
      </c>
      <c r="F6" s="293">
        <v>1.2</v>
      </c>
      <c r="G6" s="293">
        <v>1.21</v>
      </c>
      <c r="H6" s="293">
        <v>1.22</v>
      </c>
      <c r="I6" s="294">
        <v>1.22</v>
      </c>
      <c r="J6" s="294">
        <v>1.22</v>
      </c>
      <c r="K6" s="293">
        <v>1.24</v>
      </c>
      <c r="L6" s="294">
        <v>1.26</v>
      </c>
      <c r="M6" s="293">
        <v>1.27</v>
      </c>
      <c r="N6" s="294">
        <v>1.29</v>
      </c>
      <c r="O6" s="76">
        <v>1.29</v>
      </c>
      <c r="P6" s="77">
        <v>0</v>
      </c>
      <c r="Q6" s="78">
        <v>1.1664315176713616</v>
      </c>
      <c r="S6" s="5"/>
    </row>
    <row r="7" spans="1:19" s="1" customFormat="1" ht="15" customHeight="1" x14ac:dyDescent="0.2">
      <c r="A7" s="67" t="s">
        <v>3</v>
      </c>
      <c r="B7" s="295"/>
      <c r="C7" s="295"/>
      <c r="D7" s="296"/>
      <c r="E7" s="296"/>
      <c r="F7" s="296"/>
      <c r="G7" s="296"/>
      <c r="H7" s="296"/>
      <c r="I7" s="297"/>
      <c r="J7" s="297"/>
      <c r="K7" s="296"/>
      <c r="L7" s="297"/>
      <c r="M7" s="296"/>
      <c r="N7" s="297"/>
      <c r="O7" s="79"/>
      <c r="P7" s="80"/>
      <c r="Q7" s="81"/>
      <c r="R7" s="14"/>
      <c r="S7" s="5"/>
    </row>
    <row r="8" spans="1:19" s="1" customFormat="1" ht="25.5" x14ac:dyDescent="0.2">
      <c r="A8" s="68" t="s">
        <v>45</v>
      </c>
      <c r="B8" s="295">
        <v>21.12</v>
      </c>
      <c r="C8" s="295">
        <v>21.27</v>
      </c>
      <c r="D8" s="296">
        <v>21.49</v>
      </c>
      <c r="E8" s="296">
        <v>21.85</v>
      </c>
      <c r="F8" s="296">
        <v>22.35</v>
      </c>
      <c r="G8" s="296">
        <v>22.59</v>
      </c>
      <c r="H8" s="296">
        <v>22.71</v>
      </c>
      <c r="I8" s="297">
        <v>22.71</v>
      </c>
      <c r="J8" s="297">
        <v>22.76</v>
      </c>
      <c r="K8" s="293">
        <v>23.07</v>
      </c>
      <c r="L8" s="297">
        <v>23.36</v>
      </c>
      <c r="M8" s="296">
        <v>23.59</v>
      </c>
      <c r="N8" s="297">
        <v>23.88</v>
      </c>
      <c r="O8" s="82">
        <v>23.95</v>
      </c>
      <c r="P8" s="83">
        <v>0.2931323283082099</v>
      </c>
      <c r="Q8" s="84">
        <v>0.97380113885565323</v>
      </c>
      <c r="R8" s="14"/>
      <c r="S8" s="5"/>
    </row>
    <row r="9" spans="1:19" s="1" customFormat="1" ht="15" customHeight="1" x14ac:dyDescent="0.2">
      <c r="A9" s="69" t="s">
        <v>4</v>
      </c>
      <c r="B9" s="298"/>
      <c r="C9" s="298"/>
      <c r="D9" s="299"/>
      <c r="E9" s="299"/>
      <c r="F9" s="299"/>
      <c r="G9" s="299"/>
      <c r="H9" s="299"/>
      <c r="I9" s="300"/>
      <c r="J9" s="300"/>
      <c r="K9" s="300"/>
      <c r="L9" s="300"/>
      <c r="M9" s="299"/>
      <c r="N9" s="300"/>
      <c r="O9" s="79"/>
      <c r="P9" s="80"/>
      <c r="Q9" s="81"/>
      <c r="R9" s="14"/>
      <c r="S9" s="5"/>
    </row>
    <row r="10" spans="1:19" s="1" customFormat="1" ht="15" customHeight="1" x14ac:dyDescent="0.2">
      <c r="A10" s="70" t="s">
        <v>5</v>
      </c>
      <c r="B10" s="295"/>
      <c r="C10" s="295"/>
      <c r="D10" s="296"/>
      <c r="E10" s="296"/>
      <c r="F10" s="296"/>
      <c r="G10" s="296"/>
      <c r="H10" s="296"/>
      <c r="I10" s="297"/>
      <c r="J10" s="297"/>
      <c r="K10" s="297"/>
      <c r="L10" s="297"/>
      <c r="M10" s="296"/>
      <c r="N10" s="297"/>
      <c r="O10" s="76"/>
      <c r="P10" s="77"/>
      <c r="Q10" s="78"/>
      <c r="R10" s="14"/>
      <c r="S10" s="5"/>
    </row>
    <row r="11" spans="1:19" s="1" customFormat="1" ht="15" customHeight="1" x14ac:dyDescent="0.2">
      <c r="A11" s="70" t="s">
        <v>139</v>
      </c>
      <c r="B11" s="295">
        <v>6.77</v>
      </c>
      <c r="C11" s="295">
        <v>6.82</v>
      </c>
      <c r="D11" s="296">
        <v>6.89</v>
      </c>
      <c r="E11" s="296">
        <v>7.01</v>
      </c>
      <c r="F11" s="296">
        <v>7.17</v>
      </c>
      <c r="G11" s="296">
        <v>7.25</v>
      </c>
      <c r="H11" s="296">
        <v>7.29</v>
      </c>
      <c r="I11" s="297">
        <v>7.29</v>
      </c>
      <c r="J11" s="297">
        <v>7.31</v>
      </c>
      <c r="K11" s="297">
        <v>7.41</v>
      </c>
      <c r="L11" s="297">
        <v>7.5</v>
      </c>
      <c r="M11" s="296">
        <v>7.58</v>
      </c>
      <c r="N11" s="297">
        <v>7.67</v>
      </c>
      <c r="O11" s="76">
        <v>7.69</v>
      </c>
      <c r="P11" s="77">
        <v>0.26075619295959918</v>
      </c>
      <c r="Q11" s="78">
        <v>0.98678524518882593</v>
      </c>
      <c r="R11" s="14"/>
      <c r="S11" s="5"/>
    </row>
    <row r="12" spans="1:19" s="1" customFormat="1" ht="15" customHeight="1" x14ac:dyDescent="0.2">
      <c r="A12" s="70" t="s">
        <v>140</v>
      </c>
      <c r="B12" s="295">
        <v>10.27</v>
      </c>
      <c r="C12" s="295">
        <v>10.34</v>
      </c>
      <c r="D12" s="296">
        <v>10.45</v>
      </c>
      <c r="E12" s="296">
        <v>10.63</v>
      </c>
      <c r="F12" s="296">
        <v>10.87</v>
      </c>
      <c r="G12" s="296">
        <v>10.98</v>
      </c>
      <c r="H12" s="296">
        <v>11.04</v>
      </c>
      <c r="I12" s="297">
        <v>11.04</v>
      </c>
      <c r="J12" s="297">
        <v>11.06</v>
      </c>
      <c r="K12" s="297">
        <v>11.21</v>
      </c>
      <c r="L12" s="297">
        <v>11.35</v>
      </c>
      <c r="M12" s="296">
        <v>11.46</v>
      </c>
      <c r="N12" s="297">
        <v>11.6</v>
      </c>
      <c r="O12" s="76">
        <v>11.63</v>
      </c>
      <c r="P12" s="77">
        <v>0.25862068965518681</v>
      </c>
      <c r="Q12" s="78">
        <v>0.9630608145149514</v>
      </c>
      <c r="R12" s="14"/>
      <c r="S12" s="5"/>
    </row>
    <row r="13" spans="1:19" s="1" customFormat="1" ht="15" customHeight="1" x14ac:dyDescent="0.2">
      <c r="A13" s="70" t="s">
        <v>6</v>
      </c>
      <c r="B13" s="295"/>
      <c r="C13" s="295"/>
      <c r="D13" s="296"/>
      <c r="E13" s="296"/>
      <c r="F13" s="296"/>
      <c r="G13" s="296"/>
      <c r="H13" s="296"/>
      <c r="I13" s="297"/>
      <c r="J13" s="297"/>
      <c r="K13" s="297"/>
      <c r="L13" s="297"/>
      <c r="M13" s="296"/>
      <c r="N13" s="297"/>
      <c r="O13" s="76"/>
      <c r="P13" s="77"/>
      <c r="Q13" s="78"/>
      <c r="R13" s="14"/>
      <c r="S13" s="5"/>
    </row>
    <row r="14" spans="1:19" s="1" customFormat="1" ht="15" customHeight="1" x14ac:dyDescent="0.2">
      <c r="A14" s="70" t="s">
        <v>141</v>
      </c>
      <c r="B14" s="295">
        <v>4.9000000000000004</v>
      </c>
      <c r="C14" s="295">
        <v>4.93</v>
      </c>
      <c r="D14" s="296">
        <v>4.9800000000000004</v>
      </c>
      <c r="E14" s="296">
        <v>5.0599999999999996</v>
      </c>
      <c r="F14" s="296">
        <v>5.18</v>
      </c>
      <c r="G14" s="296">
        <v>5.23</v>
      </c>
      <c r="H14" s="296">
        <v>5.26</v>
      </c>
      <c r="I14" s="297">
        <v>5.26</v>
      </c>
      <c r="J14" s="297">
        <v>5.27</v>
      </c>
      <c r="K14" s="297">
        <v>5.34</v>
      </c>
      <c r="L14" s="297">
        <v>5.41</v>
      </c>
      <c r="M14" s="296">
        <v>5.46</v>
      </c>
      <c r="N14" s="297">
        <v>5.53</v>
      </c>
      <c r="O14" s="76">
        <v>5.55</v>
      </c>
      <c r="P14" s="77">
        <v>0.36166365280287938</v>
      </c>
      <c r="Q14" s="78">
        <v>0.96465028513326345</v>
      </c>
      <c r="R14" s="14"/>
      <c r="S14" s="5"/>
    </row>
    <row r="15" spans="1:19" s="1" customFormat="1" ht="15" customHeight="1" x14ac:dyDescent="0.2">
      <c r="A15" s="70" t="s">
        <v>142</v>
      </c>
      <c r="B15" s="295">
        <v>2.46</v>
      </c>
      <c r="C15" s="295">
        <v>2.48</v>
      </c>
      <c r="D15" s="296">
        <v>2.5099999999999998</v>
      </c>
      <c r="E15" s="296">
        <v>2.5499999999999998</v>
      </c>
      <c r="F15" s="296">
        <v>2.61</v>
      </c>
      <c r="G15" s="296">
        <v>2.64</v>
      </c>
      <c r="H15" s="296">
        <v>2.65</v>
      </c>
      <c r="I15" s="297">
        <v>2.65</v>
      </c>
      <c r="J15" s="297">
        <v>2.66</v>
      </c>
      <c r="K15" s="297">
        <v>2.7</v>
      </c>
      <c r="L15" s="297">
        <v>2.73</v>
      </c>
      <c r="M15" s="296">
        <v>2.76</v>
      </c>
      <c r="N15" s="297">
        <v>2.79</v>
      </c>
      <c r="O15" s="76">
        <v>2.8</v>
      </c>
      <c r="P15" s="77">
        <v>0.35842293906809264</v>
      </c>
      <c r="Q15" s="78">
        <v>1.0026134576877372</v>
      </c>
      <c r="R15" s="14"/>
      <c r="S15" s="5"/>
    </row>
    <row r="16" spans="1:19" s="1" customFormat="1" ht="15" customHeight="1" x14ac:dyDescent="0.2">
      <c r="A16" s="70" t="s">
        <v>7</v>
      </c>
      <c r="B16" s="295"/>
      <c r="C16" s="295"/>
      <c r="D16" s="296"/>
      <c r="E16" s="296"/>
      <c r="F16" s="296"/>
      <c r="G16" s="296"/>
      <c r="H16" s="296"/>
      <c r="I16" s="297"/>
      <c r="J16" s="297"/>
      <c r="K16" s="297"/>
      <c r="L16" s="297"/>
      <c r="M16" s="296"/>
      <c r="N16" s="297"/>
      <c r="O16" s="76"/>
      <c r="P16" s="77"/>
      <c r="Q16" s="78"/>
      <c r="R16" s="14"/>
      <c r="S16" s="5"/>
    </row>
    <row r="17" spans="1:19" s="1" customFormat="1" ht="15" customHeight="1" x14ac:dyDescent="0.2">
      <c r="A17" s="70" t="s">
        <v>143</v>
      </c>
      <c r="B17" s="295">
        <v>7.14</v>
      </c>
      <c r="C17" s="295">
        <v>7.19</v>
      </c>
      <c r="D17" s="296">
        <v>7.26</v>
      </c>
      <c r="E17" s="296">
        <v>7.38</v>
      </c>
      <c r="F17" s="296">
        <v>7.55</v>
      </c>
      <c r="G17" s="296">
        <v>7.63</v>
      </c>
      <c r="H17" s="296">
        <v>7.67</v>
      </c>
      <c r="I17" s="297">
        <v>7.67</v>
      </c>
      <c r="J17" s="297">
        <v>7.69</v>
      </c>
      <c r="K17" s="296">
        <v>7.79</v>
      </c>
      <c r="L17" s="297">
        <v>7.89</v>
      </c>
      <c r="M17" s="296">
        <v>7.97</v>
      </c>
      <c r="N17" s="297">
        <v>8.07</v>
      </c>
      <c r="O17" s="76">
        <v>8.09</v>
      </c>
      <c r="P17" s="77">
        <v>0.24783147459725985</v>
      </c>
      <c r="Q17" s="78">
        <v>0.96734160290036486</v>
      </c>
      <c r="R17" s="14"/>
      <c r="S17" s="5"/>
    </row>
    <row r="18" spans="1:19" s="1" customFormat="1" ht="15" customHeight="1" x14ac:dyDescent="0.2">
      <c r="A18" s="70" t="s">
        <v>144</v>
      </c>
      <c r="B18" s="295">
        <v>6.77</v>
      </c>
      <c r="C18" s="295">
        <v>6.82</v>
      </c>
      <c r="D18" s="296">
        <v>6.89</v>
      </c>
      <c r="E18" s="296">
        <v>7.01</v>
      </c>
      <c r="F18" s="296">
        <v>7.17</v>
      </c>
      <c r="G18" s="296">
        <v>7.25</v>
      </c>
      <c r="H18" s="296">
        <v>7.29</v>
      </c>
      <c r="I18" s="297">
        <v>7.29</v>
      </c>
      <c r="J18" s="297">
        <v>7.34</v>
      </c>
      <c r="K18" s="297">
        <v>7.41</v>
      </c>
      <c r="L18" s="297">
        <v>7.5</v>
      </c>
      <c r="M18" s="296">
        <v>7.58</v>
      </c>
      <c r="N18" s="297">
        <v>7.67</v>
      </c>
      <c r="O18" s="76">
        <v>7.69</v>
      </c>
      <c r="P18" s="77">
        <v>0.26075619295959918</v>
      </c>
      <c r="Q18" s="78">
        <v>0.98657078763280792</v>
      </c>
      <c r="R18" s="14"/>
      <c r="S18" s="5"/>
    </row>
    <row r="19" spans="1:19" s="1" customFormat="1" ht="15" customHeight="1" x14ac:dyDescent="0.2">
      <c r="A19" s="70" t="s">
        <v>8</v>
      </c>
      <c r="B19" s="295"/>
      <c r="C19" s="295"/>
      <c r="D19" s="296"/>
      <c r="E19" s="296"/>
      <c r="F19" s="296"/>
      <c r="G19" s="296"/>
      <c r="H19" s="296"/>
      <c r="I19" s="297"/>
      <c r="J19" s="297"/>
      <c r="K19" s="297"/>
      <c r="L19" s="297"/>
      <c r="M19" s="296"/>
      <c r="N19" s="297"/>
      <c r="O19" s="76"/>
      <c r="P19" s="77"/>
      <c r="Q19" s="78"/>
      <c r="R19" s="14"/>
      <c r="S19" s="5"/>
    </row>
    <row r="20" spans="1:19" s="1" customFormat="1" ht="15" customHeight="1" x14ac:dyDescent="0.2">
      <c r="A20" s="70" t="s">
        <v>145</v>
      </c>
      <c r="B20" s="295">
        <v>70.290000000000006</v>
      </c>
      <c r="C20" s="295">
        <v>70.78</v>
      </c>
      <c r="D20" s="296">
        <v>71.5</v>
      </c>
      <c r="E20" s="296">
        <v>72.709999999999994</v>
      </c>
      <c r="F20" s="296">
        <v>74.37</v>
      </c>
      <c r="G20" s="296">
        <v>75.16</v>
      </c>
      <c r="H20" s="296">
        <v>75.569999999999993</v>
      </c>
      <c r="I20" s="297">
        <v>75.569999999999993</v>
      </c>
      <c r="J20" s="297">
        <v>75.739999999999995</v>
      </c>
      <c r="K20" s="297">
        <v>76.760000000000005</v>
      </c>
      <c r="L20" s="297">
        <v>77.72</v>
      </c>
      <c r="M20" s="296">
        <v>78.489999999999995</v>
      </c>
      <c r="N20" s="297">
        <v>79.459999999999994</v>
      </c>
      <c r="O20" s="76">
        <v>79.69</v>
      </c>
      <c r="P20" s="77">
        <v>0.28945381323937092</v>
      </c>
      <c r="Q20" s="78">
        <v>0.97198418618705906</v>
      </c>
      <c r="R20" s="14"/>
      <c r="S20" s="5"/>
    </row>
    <row r="21" spans="1:19" s="1" customFormat="1" ht="15" customHeight="1" x14ac:dyDescent="0.2">
      <c r="A21" s="70" t="s">
        <v>146</v>
      </c>
      <c r="B21" s="295">
        <v>3.34</v>
      </c>
      <c r="C21" s="295">
        <v>3.36</v>
      </c>
      <c r="D21" s="296">
        <v>3.39</v>
      </c>
      <c r="E21" s="296">
        <v>3.45</v>
      </c>
      <c r="F21" s="296">
        <v>3.53</v>
      </c>
      <c r="G21" s="296">
        <v>3.57</v>
      </c>
      <c r="H21" s="296">
        <v>3.59</v>
      </c>
      <c r="I21" s="297">
        <v>3.59</v>
      </c>
      <c r="J21" s="297">
        <v>3.6</v>
      </c>
      <c r="K21" s="296">
        <v>3.65</v>
      </c>
      <c r="L21" s="297">
        <v>3.7</v>
      </c>
      <c r="M21" s="296">
        <v>3.73</v>
      </c>
      <c r="N21" s="297">
        <v>3.78</v>
      </c>
      <c r="O21" s="76">
        <v>3.79</v>
      </c>
      <c r="P21" s="77">
        <v>0.26455026455027841</v>
      </c>
      <c r="Q21" s="78">
        <v>0.97899440549743966</v>
      </c>
      <c r="R21" s="14"/>
      <c r="S21" s="5"/>
    </row>
    <row r="22" spans="1:19" s="1" customFormat="1" ht="15" customHeight="1" x14ac:dyDescent="0.2">
      <c r="A22" s="70" t="s">
        <v>9</v>
      </c>
      <c r="B22" s="295"/>
      <c r="C22" s="295"/>
      <c r="D22" s="296"/>
      <c r="E22" s="296"/>
      <c r="F22" s="296"/>
      <c r="G22" s="296"/>
      <c r="H22" s="296"/>
      <c r="I22" s="297"/>
      <c r="J22" s="297"/>
      <c r="K22" s="296"/>
      <c r="L22" s="297"/>
      <c r="M22" s="296"/>
      <c r="N22" s="297"/>
      <c r="O22" s="76"/>
      <c r="P22" s="77"/>
      <c r="Q22" s="78"/>
      <c r="R22" s="14"/>
      <c r="S22" s="5"/>
    </row>
    <row r="23" spans="1:19" s="1" customFormat="1" ht="15" customHeight="1" x14ac:dyDescent="0.2">
      <c r="A23" s="70" t="s">
        <v>139</v>
      </c>
      <c r="B23" s="295">
        <v>6.77</v>
      </c>
      <c r="C23" s="295">
        <v>6.82</v>
      </c>
      <c r="D23" s="296">
        <v>6.89</v>
      </c>
      <c r="E23" s="296">
        <v>7.01</v>
      </c>
      <c r="F23" s="296">
        <v>7.17</v>
      </c>
      <c r="G23" s="296">
        <v>7.25</v>
      </c>
      <c r="H23" s="296">
        <v>7.29</v>
      </c>
      <c r="I23" s="297">
        <v>7.29</v>
      </c>
      <c r="J23" s="297">
        <v>7.31</v>
      </c>
      <c r="K23" s="296">
        <v>7.41</v>
      </c>
      <c r="L23" s="297">
        <v>7.5</v>
      </c>
      <c r="M23" s="296">
        <v>7.58</v>
      </c>
      <c r="N23" s="297">
        <v>7.67</v>
      </c>
      <c r="O23" s="76">
        <v>7.69</v>
      </c>
      <c r="P23" s="77">
        <v>0.26075619295959918</v>
      </c>
      <c r="Q23" s="78">
        <v>0.98678524518882593</v>
      </c>
      <c r="R23" s="14"/>
      <c r="S23" s="5"/>
    </row>
    <row r="24" spans="1:19" s="1" customFormat="1" ht="15" customHeight="1" x14ac:dyDescent="0.2">
      <c r="A24" s="68" t="s">
        <v>140</v>
      </c>
      <c r="B24" s="292">
        <v>10.27</v>
      </c>
      <c r="C24" s="292">
        <v>10.34</v>
      </c>
      <c r="D24" s="293">
        <v>10.45</v>
      </c>
      <c r="E24" s="293">
        <v>10.63</v>
      </c>
      <c r="F24" s="293">
        <v>10.87</v>
      </c>
      <c r="G24" s="293">
        <v>10.98</v>
      </c>
      <c r="H24" s="293">
        <v>11.04</v>
      </c>
      <c r="I24" s="294">
        <v>11.04</v>
      </c>
      <c r="J24" s="294">
        <v>11.07</v>
      </c>
      <c r="K24" s="293">
        <v>11.22</v>
      </c>
      <c r="L24" s="294">
        <v>11.36</v>
      </c>
      <c r="M24" s="293">
        <v>11.47</v>
      </c>
      <c r="N24" s="294">
        <v>11.61</v>
      </c>
      <c r="O24" s="82">
        <v>11.64</v>
      </c>
      <c r="P24" s="83">
        <v>0.25839793281654533</v>
      </c>
      <c r="Q24" s="84">
        <v>0.96968393038349399</v>
      </c>
      <c r="R24" s="14"/>
      <c r="S24" s="5"/>
    </row>
    <row r="25" spans="1:19" s="1" customFormat="1" ht="15" customHeight="1" x14ac:dyDescent="0.2">
      <c r="A25" s="71" t="s">
        <v>10</v>
      </c>
      <c r="B25" s="298"/>
      <c r="C25" s="298"/>
      <c r="D25" s="299"/>
      <c r="E25" s="299"/>
      <c r="F25" s="299"/>
      <c r="G25" s="299"/>
      <c r="H25" s="299"/>
      <c r="I25" s="300"/>
      <c r="J25" s="300"/>
      <c r="K25" s="299"/>
      <c r="L25" s="300"/>
      <c r="M25" s="299"/>
      <c r="N25" s="300"/>
      <c r="O25" s="76"/>
      <c r="P25" s="77"/>
      <c r="Q25" s="78"/>
      <c r="R25" s="14"/>
      <c r="S25" s="5"/>
    </row>
    <row r="26" spans="1:19" s="1" customFormat="1" x14ac:dyDescent="0.2">
      <c r="A26" s="70" t="s">
        <v>23</v>
      </c>
      <c r="B26" s="295">
        <v>147.82</v>
      </c>
      <c r="C26" s="295">
        <v>148.85</v>
      </c>
      <c r="D26" s="296">
        <v>150.36000000000001</v>
      </c>
      <c r="E26" s="296">
        <v>152.9</v>
      </c>
      <c r="F26" s="296">
        <v>156.38</v>
      </c>
      <c r="G26" s="296">
        <v>158.03</v>
      </c>
      <c r="H26" s="296">
        <v>158.88999999999999</v>
      </c>
      <c r="I26" s="297">
        <v>158.88999999999999</v>
      </c>
      <c r="J26" s="297">
        <v>159.24</v>
      </c>
      <c r="K26" s="296">
        <v>161.38999999999999</v>
      </c>
      <c r="L26" s="297">
        <v>163.41999999999999</v>
      </c>
      <c r="M26" s="296">
        <v>165.02</v>
      </c>
      <c r="N26" s="297">
        <v>167.06</v>
      </c>
      <c r="O26" s="76">
        <v>167.54</v>
      </c>
      <c r="P26" s="77">
        <v>0.28732192026816872</v>
      </c>
      <c r="Q26" s="78">
        <v>0.96974682194265627</v>
      </c>
      <c r="R26" s="14"/>
      <c r="S26" s="5"/>
    </row>
    <row r="27" spans="1:19" s="1" customFormat="1" ht="25.5" x14ac:dyDescent="0.2">
      <c r="A27" s="72" t="s">
        <v>43</v>
      </c>
      <c r="B27" s="295">
        <v>116.76</v>
      </c>
      <c r="C27" s="295">
        <v>116.76</v>
      </c>
      <c r="D27" s="295">
        <v>118.51</v>
      </c>
      <c r="E27" s="295">
        <v>120.51</v>
      </c>
      <c r="F27" s="295">
        <v>121.14</v>
      </c>
      <c r="G27" s="295">
        <v>121.86299999999999</v>
      </c>
      <c r="H27" s="295">
        <v>121.86</v>
      </c>
      <c r="I27" s="301">
        <v>121.86</v>
      </c>
      <c r="J27" s="301">
        <v>122.35199999999999</v>
      </c>
      <c r="K27" s="295">
        <v>122.35199999999999</v>
      </c>
      <c r="L27" s="301">
        <v>123.57599999999999</v>
      </c>
      <c r="M27" s="295">
        <v>123.94800000000001</v>
      </c>
      <c r="N27" s="301">
        <v>124.44</v>
      </c>
      <c r="O27" s="85">
        <v>126.68399999999998</v>
      </c>
      <c r="P27" s="86">
        <v>1.8032786885245677</v>
      </c>
      <c r="Q27" s="87">
        <v>0.63095450813179288</v>
      </c>
      <c r="R27" s="14"/>
      <c r="S27" s="5"/>
    </row>
    <row r="28" spans="1:19" s="1" customFormat="1" x14ac:dyDescent="0.2">
      <c r="A28" s="68" t="s">
        <v>39</v>
      </c>
      <c r="B28" s="292">
        <v>19.34</v>
      </c>
      <c r="C28" s="292">
        <v>19.48</v>
      </c>
      <c r="D28" s="293">
        <v>19.68</v>
      </c>
      <c r="E28" s="293">
        <v>20.010000000000002</v>
      </c>
      <c r="F28" s="293">
        <v>20.47</v>
      </c>
      <c r="G28" s="293">
        <v>20.69</v>
      </c>
      <c r="H28" s="293">
        <v>20.8</v>
      </c>
      <c r="I28" s="294">
        <v>20.8</v>
      </c>
      <c r="J28" s="294">
        <v>20.85</v>
      </c>
      <c r="K28" s="293">
        <v>21.13</v>
      </c>
      <c r="L28" s="294">
        <v>21.4</v>
      </c>
      <c r="M28" s="293">
        <v>21.61</v>
      </c>
      <c r="N28" s="294">
        <v>21.88</v>
      </c>
      <c r="O28" s="82">
        <v>21.94</v>
      </c>
      <c r="P28" s="83">
        <v>0.27422303473492171</v>
      </c>
      <c r="Q28" s="84">
        <v>0.97682545310080648</v>
      </c>
      <c r="R28" s="14"/>
      <c r="S28" s="5"/>
    </row>
    <row r="29" spans="1:19" s="1" customFormat="1" ht="12" customHeight="1" x14ac:dyDescent="0.2">
      <c r="A29" s="334" t="s">
        <v>40</v>
      </c>
      <c r="B29" s="334"/>
      <c r="C29" s="334"/>
      <c r="D29" s="334"/>
      <c r="E29" s="334"/>
      <c r="F29" s="334"/>
      <c r="G29" s="334"/>
      <c r="H29" s="334"/>
      <c r="I29" s="334"/>
      <c r="J29" s="334"/>
      <c r="K29" s="334"/>
      <c r="L29" s="334"/>
      <c r="M29" s="334"/>
      <c r="N29" s="334"/>
      <c r="O29" s="334"/>
      <c r="P29" s="334"/>
      <c r="Q29" s="334"/>
    </row>
    <row r="30" spans="1:19" s="14" customFormat="1" ht="13.5" x14ac:dyDescent="0.2">
      <c r="A30" s="333" t="s">
        <v>119</v>
      </c>
      <c r="B30" s="333"/>
      <c r="C30" s="333"/>
      <c r="D30" s="333"/>
      <c r="E30" s="333"/>
      <c r="F30" s="333"/>
      <c r="G30" s="333"/>
      <c r="H30" s="333"/>
      <c r="I30" s="333"/>
      <c r="J30" s="333"/>
      <c r="K30" s="333"/>
      <c r="L30" s="333"/>
      <c r="M30" s="333"/>
      <c r="N30" s="333"/>
      <c r="O30" s="333"/>
      <c r="P30" s="333"/>
      <c r="Q30" s="333"/>
    </row>
    <row r="31" spans="1:19" ht="12" customHeight="1" x14ac:dyDescent="0.25">
      <c r="A31" s="73" t="s">
        <v>11</v>
      </c>
      <c r="B31" s="73"/>
      <c r="C31" s="74"/>
      <c r="D31" s="74"/>
      <c r="E31" s="74"/>
      <c r="F31" s="75"/>
      <c r="G31" s="75"/>
      <c r="H31" s="75"/>
      <c r="I31" s="75"/>
      <c r="J31" s="75"/>
      <c r="K31" s="75"/>
      <c r="L31" s="75"/>
      <c r="M31" s="75"/>
      <c r="N31" s="75"/>
      <c r="O31" s="75"/>
      <c r="P31" s="75"/>
      <c r="Q31" s="75"/>
    </row>
    <row r="32" spans="1:19" ht="15" customHeight="1" x14ac:dyDescent="0.25">
      <c r="A32" s="328" t="s">
        <v>120</v>
      </c>
      <c r="B32" s="328"/>
      <c r="C32" s="328"/>
      <c r="D32" s="328"/>
      <c r="E32" s="328"/>
      <c r="F32" s="328"/>
      <c r="G32" s="328"/>
      <c r="H32" s="328"/>
      <c r="I32" s="328"/>
      <c r="J32" s="328"/>
      <c r="K32" s="328"/>
      <c r="L32" s="328"/>
      <c r="M32" s="328"/>
      <c r="N32" s="328"/>
      <c r="O32" s="328"/>
      <c r="P32" s="328"/>
      <c r="Q32" s="328"/>
    </row>
    <row r="33" spans="1:5" x14ac:dyDescent="0.2">
      <c r="A33" s="3"/>
      <c r="B33" s="3"/>
      <c r="C33" s="4"/>
      <c r="D33" s="4"/>
      <c r="E33" s="4"/>
    </row>
  </sheetData>
  <mergeCells count="7">
    <mergeCell ref="A32:Q32"/>
    <mergeCell ref="A1:E1"/>
    <mergeCell ref="B3:O3"/>
    <mergeCell ref="A30:Q30"/>
    <mergeCell ref="A29:Q29"/>
    <mergeCell ref="P3:P4"/>
    <mergeCell ref="Q3:Q4"/>
  </mergeCells>
  <pageMargins left="0.78740157499999996" right="0.78740157499999996" top="0.984251969" bottom="0.984251969" header="0.4921259845" footer="0.4921259845"/>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showGridLines="0" workbookViewId="0">
      <selection sqref="A1:K1"/>
    </sheetView>
  </sheetViews>
  <sheetFormatPr baseColWidth="10" defaultRowHeight="12.75" x14ac:dyDescent="0.2"/>
  <cols>
    <col min="1" max="1" width="46" style="15" customWidth="1"/>
    <col min="2" max="10" width="9.42578125" style="49" customWidth="1"/>
    <col min="11" max="11" width="9.42578125" style="15" customWidth="1"/>
    <col min="12" max="12" width="9.42578125" style="45" customWidth="1"/>
    <col min="13" max="14" width="9.42578125" style="15" customWidth="1"/>
    <col min="15" max="256" width="11.42578125" style="15"/>
    <col min="257" max="257" width="46" style="15" customWidth="1"/>
    <col min="258" max="269" width="9.42578125" style="15" customWidth="1"/>
    <col min="270" max="512" width="11.42578125" style="15"/>
    <col min="513" max="513" width="46" style="15" customWidth="1"/>
    <col min="514" max="525" width="9.42578125" style="15" customWidth="1"/>
    <col min="526" max="768" width="11.42578125" style="15"/>
    <col min="769" max="769" width="46" style="15" customWidth="1"/>
    <col min="770" max="781" width="9.42578125" style="15" customWidth="1"/>
    <col min="782" max="1024" width="11.42578125" style="15"/>
    <col min="1025" max="1025" width="46" style="15" customWidth="1"/>
    <col min="1026" max="1037" width="9.42578125" style="15" customWidth="1"/>
    <col min="1038" max="1280" width="11.42578125" style="15"/>
    <col min="1281" max="1281" width="46" style="15" customWidth="1"/>
    <col min="1282" max="1293" width="9.42578125" style="15" customWidth="1"/>
    <col min="1294" max="1536" width="11.42578125" style="15"/>
    <col min="1537" max="1537" width="46" style="15" customWidth="1"/>
    <col min="1538" max="1549" width="9.42578125" style="15" customWidth="1"/>
    <col min="1550" max="1792" width="11.42578125" style="15"/>
    <col min="1793" max="1793" width="46" style="15" customWidth="1"/>
    <col min="1794" max="1805" width="9.42578125" style="15" customWidth="1"/>
    <col min="1806" max="2048" width="11.42578125" style="15"/>
    <col min="2049" max="2049" width="46" style="15" customWidth="1"/>
    <col min="2050" max="2061" width="9.42578125" style="15" customWidth="1"/>
    <col min="2062" max="2304" width="11.42578125" style="15"/>
    <col min="2305" max="2305" width="46" style="15" customWidth="1"/>
    <col min="2306" max="2317" width="9.42578125" style="15" customWidth="1"/>
    <col min="2318" max="2560" width="11.42578125" style="15"/>
    <col min="2561" max="2561" width="46" style="15" customWidth="1"/>
    <col min="2562" max="2573" width="9.42578125" style="15" customWidth="1"/>
    <col min="2574" max="2816" width="11.42578125" style="15"/>
    <col min="2817" max="2817" width="46" style="15" customWidth="1"/>
    <col min="2818" max="2829" width="9.42578125" style="15" customWidth="1"/>
    <col min="2830" max="3072" width="11.42578125" style="15"/>
    <col min="3073" max="3073" width="46" style="15" customWidth="1"/>
    <col min="3074" max="3085" width="9.42578125" style="15" customWidth="1"/>
    <col min="3086" max="3328" width="11.42578125" style="15"/>
    <col min="3329" max="3329" width="46" style="15" customWidth="1"/>
    <col min="3330" max="3341" width="9.42578125" style="15" customWidth="1"/>
    <col min="3342" max="3584" width="11.42578125" style="15"/>
    <col min="3585" max="3585" width="46" style="15" customWidth="1"/>
    <col min="3586" max="3597" width="9.42578125" style="15" customWidth="1"/>
    <col min="3598" max="3840" width="11.42578125" style="15"/>
    <col min="3841" max="3841" width="46" style="15" customWidth="1"/>
    <col min="3842" max="3853" width="9.42578125" style="15" customWidth="1"/>
    <col min="3854" max="4096" width="11.42578125" style="15"/>
    <col min="4097" max="4097" width="46" style="15" customWidth="1"/>
    <col min="4098" max="4109" width="9.42578125" style="15" customWidth="1"/>
    <col min="4110" max="4352" width="11.42578125" style="15"/>
    <col min="4353" max="4353" width="46" style="15" customWidth="1"/>
    <col min="4354" max="4365" width="9.42578125" style="15" customWidth="1"/>
    <col min="4366" max="4608" width="11.42578125" style="15"/>
    <col min="4609" max="4609" width="46" style="15" customWidth="1"/>
    <col min="4610" max="4621" width="9.42578125" style="15" customWidth="1"/>
    <col min="4622" max="4864" width="11.42578125" style="15"/>
    <col min="4865" max="4865" width="46" style="15" customWidth="1"/>
    <col min="4866" max="4877" width="9.42578125" style="15" customWidth="1"/>
    <col min="4878" max="5120" width="11.42578125" style="15"/>
    <col min="5121" max="5121" width="46" style="15" customWidth="1"/>
    <col min="5122" max="5133" width="9.42578125" style="15" customWidth="1"/>
    <col min="5134" max="5376" width="11.42578125" style="15"/>
    <col min="5377" max="5377" width="46" style="15" customWidth="1"/>
    <col min="5378" max="5389" width="9.42578125" style="15" customWidth="1"/>
    <col min="5390" max="5632" width="11.42578125" style="15"/>
    <col min="5633" max="5633" width="46" style="15" customWidth="1"/>
    <col min="5634" max="5645" width="9.42578125" style="15" customWidth="1"/>
    <col min="5646" max="5888" width="11.42578125" style="15"/>
    <col min="5889" max="5889" width="46" style="15" customWidth="1"/>
    <col min="5890" max="5901" width="9.42578125" style="15" customWidth="1"/>
    <col min="5902" max="6144" width="11.42578125" style="15"/>
    <col min="6145" max="6145" width="46" style="15" customWidth="1"/>
    <col min="6146" max="6157" width="9.42578125" style="15" customWidth="1"/>
    <col min="6158" max="6400" width="11.42578125" style="15"/>
    <col min="6401" max="6401" width="46" style="15" customWidth="1"/>
    <col min="6402" max="6413" width="9.42578125" style="15" customWidth="1"/>
    <col min="6414" max="6656" width="11.42578125" style="15"/>
    <col min="6657" max="6657" width="46" style="15" customWidth="1"/>
    <col min="6658" max="6669" width="9.42578125" style="15" customWidth="1"/>
    <col min="6670" max="6912" width="11.42578125" style="15"/>
    <col min="6913" max="6913" width="46" style="15" customWidth="1"/>
    <col min="6914" max="6925" width="9.42578125" style="15" customWidth="1"/>
    <col min="6926" max="7168" width="11.42578125" style="15"/>
    <col min="7169" max="7169" width="46" style="15" customWidth="1"/>
    <col min="7170" max="7181" width="9.42578125" style="15" customWidth="1"/>
    <col min="7182" max="7424" width="11.42578125" style="15"/>
    <col min="7425" max="7425" width="46" style="15" customWidth="1"/>
    <col min="7426" max="7437" width="9.42578125" style="15" customWidth="1"/>
    <col min="7438" max="7680" width="11.42578125" style="15"/>
    <col min="7681" max="7681" width="46" style="15" customWidth="1"/>
    <col min="7682" max="7693" width="9.42578125" style="15" customWidth="1"/>
    <col min="7694" max="7936" width="11.42578125" style="15"/>
    <col min="7937" max="7937" width="46" style="15" customWidth="1"/>
    <col min="7938" max="7949" width="9.42578125" style="15" customWidth="1"/>
    <col min="7950" max="8192" width="11.42578125" style="15"/>
    <col min="8193" max="8193" width="46" style="15" customWidth="1"/>
    <col min="8194" max="8205" width="9.42578125" style="15" customWidth="1"/>
    <col min="8206" max="8448" width="11.42578125" style="15"/>
    <col min="8449" max="8449" width="46" style="15" customWidth="1"/>
    <col min="8450" max="8461" width="9.42578125" style="15" customWidth="1"/>
    <col min="8462" max="8704" width="11.42578125" style="15"/>
    <col min="8705" max="8705" width="46" style="15" customWidth="1"/>
    <col min="8706" max="8717" width="9.42578125" style="15" customWidth="1"/>
    <col min="8718" max="8960" width="11.42578125" style="15"/>
    <col min="8961" max="8961" width="46" style="15" customWidth="1"/>
    <col min="8962" max="8973" width="9.42578125" style="15" customWidth="1"/>
    <col min="8974" max="9216" width="11.42578125" style="15"/>
    <col min="9217" max="9217" width="46" style="15" customWidth="1"/>
    <col min="9218" max="9229" width="9.42578125" style="15" customWidth="1"/>
    <col min="9230" max="9472" width="11.42578125" style="15"/>
    <col min="9473" max="9473" width="46" style="15" customWidth="1"/>
    <col min="9474" max="9485" width="9.42578125" style="15" customWidth="1"/>
    <col min="9486" max="9728" width="11.42578125" style="15"/>
    <col min="9729" max="9729" width="46" style="15" customWidth="1"/>
    <col min="9730" max="9741" width="9.42578125" style="15" customWidth="1"/>
    <col min="9742" max="9984" width="11.42578125" style="15"/>
    <col min="9985" max="9985" width="46" style="15" customWidth="1"/>
    <col min="9986" max="9997" width="9.42578125" style="15" customWidth="1"/>
    <col min="9998" max="10240" width="11.42578125" style="15"/>
    <col min="10241" max="10241" width="46" style="15" customWidth="1"/>
    <col min="10242" max="10253" width="9.42578125" style="15" customWidth="1"/>
    <col min="10254" max="10496" width="11.42578125" style="15"/>
    <col min="10497" max="10497" width="46" style="15" customWidth="1"/>
    <col min="10498" max="10509" width="9.42578125" style="15" customWidth="1"/>
    <col min="10510" max="10752" width="11.42578125" style="15"/>
    <col min="10753" max="10753" width="46" style="15" customWidth="1"/>
    <col min="10754" max="10765" width="9.42578125" style="15" customWidth="1"/>
    <col min="10766" max="11008" width="11.42578125" style="15"/>
    <col min="11009" max="11009" width="46" style="15" customWidth="1"/>
    <col min="11010" max="11021" width="9.42578125" style="15" customWidth="1"/>
    <col min="11022" max="11264" width="11.42578125" style="15"/>
    <col min="11265" max="11265" width="46" style="15" customWidth="1"/>
    <col min="11266" max="11277" width="9.42578125" style="15" customWidth="1"/>
    <col min="11278" max="11520" width="11.42578125" style="15"/>
    <col min="11521" max="11521" width="46" style="15" customWidth="1"/>
    <col min="11522" max="11533" width="9.42578125" style="15" customWidth="1"/>
    <col min="11534" max="11776" width="11.42578125" style="15"/>
    <col min="11777" max="11777" width="46" style="15" customWidth="1"/>
    <col min="11778" max="11789" width="9.42578125" style="15" customWidth="1"/>
    <col min="11790" max="12032" width="11.42578125" style="15"/>
    <col min="12033" max="12033" width="46" style="15" customWidth="1"/>
    <col min="12034" max="12045" width="9.42578125" style="15" customWidth="1"/>
    <col min="12046" max="12288" width="11.42578125" style="15"/>
    <col min="12289" max="12289" width="46" style="15" customWidth="1"/>
    <col min="12290" max="12301" width="9.42578125" style="15" customWidth="1"/>
    <col min="12302" max="12544" width="11.42578125" style="15"/>
    <col min="12545" max="12545" width="46" style="15" customWidth="1"/>
    <col min="12546" max="12557" width="9.42578125" style="15" customWidth="1"/>
    <col min="12558" max="12800" width="11.42578125" style="15"/>
    <col min="12801" max="12801" width="46" style="15" customWidth="1"/>
    <col min="12802" max="12813" width="9.42578125" style="15" customWidth="1"/>
    <col min="12814" max="13056" width="11.42578125" style="15"/>
    <col min="13057" max="13057" width="46" style="15" customWidth="1"/>
    <col min="13058" max="13069" width="9.42578125" style="15" customWidth="1"/>
    <col min="13070" max="13312" width="11.42578125" style="15"/>
    <col min="13313" max="13313" width="46" style="15" customWidth="1"/>
    <col min="13314" max="13325" width="9.42578125" style="15" customWidth="1"/>
    <col min="13326" max="13568" width="11.42578125" style="15"/>
    <col min="13569" max="13569" width="46" style="15" customWidth="1"/>
    <col min="13570" max="13581" width="9.42578125" style="15" customWidth="1"/>
    <col min="13582" max="13824" width="11.42578125" style="15"/>
    <col min="13825" max="13825" width="46" style="15" customWidth="1"/>
    <col min="13826" max="13837" width="9.42578125" style="15" customWidth="1"/>
    <col min="13838" max="14080" width="11.42578125" style="15"/>
    <col min="14081" max="14081" width="46" style="15" customWidth="1"/>
    <col min="14082" max="14093" width="9.42578125" style="15" customWidth="1"/>
    <col min="14094" max="14336" width="11.42578125" style="15"/>
    <col min="14337" max="14337" width="46" style="15" customWidth="1"/>
    <col min="14338" max="14349" width="9.42578125" style="15" customWidth="1"/>
    <col min="14350" max="14592" width="11.42578125" style="15"/>
    <col min="14593" max="14593" width="46" style="15" customWidth="1"/>
    <col min="14594" max="14605" width="9.42578125" style="15" customWidth="1"/>
    <col min="14606" max="14848" width="11.42578125" style="15"/>
    <col min="14849" max="14849" width="46" style="15" customWidth="1"/>
    <col min="14850" max="14861" width="9.42578125" style="15" customWidth="1"/>
    <col min="14862" max="15104" width="11.42578125" style="15"/>
    <col min="15105" max="15105" width="46" style="15" customWidth="1"/>
    <col min="15106" max="15117" width="9.42578125" style="15" customWidth="1"/>
    <col min="15118" max="15360" width="11.42578125" style="15"/>
    <col min="15361" max="15361" width="46" style="15" customWidth="1"/>
    <col min="15362" max="15373" width="9.42578125" style="15" customWidth="1"/>
    <col min="15374" max="15616" width="11.42578125" style="15"/>
    <col min="15617" max="15617" width="46" style="15" customWidth="1"/>
    <col min="15618" max="15629" width="9.42578125" style="15" customWidth="1"/>
    <col min="15630" max="15872" width="11.42578125" style="15"/>
    <col min="15873" max="15873" width="46" style="15" customWidth="1"/>
    <col min="15874" max="15885" width="9.42578125" style="15" customWidth="1"/>
    <col min="15886" max="16128" width="11.42578125" style="15"/>
    <col min="16129" max="16129" width="46" style="15" customWidth="1"/>
    <col min="16130" max="16141" width="9.42578125" style="15" customWidth="1"/>
    <col min="16142" max="16384" width="11.42578125" style="15"/>
  </cols>
  <sheetData>
    <row r="1" spans="1:14" x14ac:dyDescent="0.2">
      <c r="A1" s="345" t="s">
        <v>160</v>
      </c>
      <c r="B1" s="345"/>
      <c r="C1" s="345"/>
      <c r="D1" s="345"/>
      <c r="E1" s="345"/>
      <c r="F1" s="345"/>
      <c r="G1" s="345"/>
      <c r="H1" s="345"/>
      <c r="I1" s="345"/>
      <c r="J1" s="345"/>
      <c r="K1" s="345"/>
    </row>
    <row r="2" spans="1:14" x14ac:dyDescent="0.2">
      <c r="A2" s="166" t="s">
        <v>12</v>
      </c>
      <c r="B2" s="47"/>
      <c r="C2" s="47"/>
      <c r="D2" s="47"/>
      <c r="E2" s="47"/>
      <c r="F2" s="47"/>
      <c r="G2" s="48"/>
      <c r="H2" s="48"/>
      <c r="I2" s="48"/>
      <c r="J2" s="48"/>
      <c r="K2" s="46"/>
    </row>
    <row r="4" spans="1:14" x14ac:dyDescent="0.2">
      <c r="A4" s="88"/>
      <c r="B4" s="89">
        <v>2009</v>
      </c>
      <c r="C4" s="89">
        <v>2010</v>
      </c>
      <c r="D4" s="89">
        <v>2011</v>
      </c>
      <c r="E4" s="89">
        <v>2012</v>
      </c>
      <c r="F4" s="89">
        <v>2013</v>
      </c>
      <c r="G4" s="89">
        <v>2014</v>
      </c>
      <c r="H4" s="89">
        <v>2015</v>
      </c>
      <c r="I4" s="89">
        <v>2016</v>
      </c>
      <c r="J4" s="89">
        <v>2017</v>
      </c>
      <c r="K4" s="89">
        <v>2018</v>
      </c>
      <c r="L4" s="89">
        <v>2019</v>
      </c>
      <c r="M4" s="89">
        <v>2020</v>
      </c>
      <c r="N4" s="89">
        <v>2021</v>
      </c>
    </row>
    <row r="5" spans="1:14" s="52" customFormat="1" ht="27" customHeight="1" x14ac:dyDescent="0.2">
      <c r="A5" s="342" t="s">
        <v>121</v>
      </c>
      <c r="B5" s="343"/>
      <c r="C5" s="343"/>
      <c r="D5" s="343"/>
      <c r="E5" s="343"/>
      <c r="F5" s="343"/>
      <c r="G5" s="343"/>
      <c r="H5" s="343"/>
      <c r="I5" s="343"/>
      <c r="J5" s="343"/>
      <c r="K5" s="343"/>
      <c r="L5" s="343"/>
      <c r="M5" s="343"/>
      <c r="N5" s="344"/>
    </row>
    <row r="6" spans="1:14" x14ac:dyDescent="0.2">
      <c r="A6" s="90" t="s">
        <v>13</v>
      </c>
      <c r="B6" s="109">
        <v>113.18</v>
      </c>
      <c r="C6" s="110">
        <v>113.31</v>
      </c>
      <c r="D6" s="109">
        <v>94.98</v>
      </c>
      <c r="E6" s="110">
        <v>103.90084399999999</v>
      </c>
      <c r="F6" s="109">
        <v>97.62</v>
      </c>
      <c r="G6" s="110">
        <v>65.062185020000001</v>
      </c>
      <c r="H6" s="109">
        <v>118.35950833</v>
      </c>
      <c r="I6" s="110">
        <v>93.45</v>
      </c>
      <c r="J6" s="109">
        <v>72.62</v>
      </c>
      <c r="K6" s="109">
        <v>97.490000000000009</v>
      </c>
      <c r="L6" s="109">
        <v>94.318916479999984</v>
      </c>
      <c r="M6" s="109">
        <v>96.282523470000029</v>
      </c>
      <c r="N6" s="109">
        <v>99.19</v>
      </c>
    </row>
    <row r="7" spans="1:14" x14ac:dyDescent="0.2">
      <c r="A7" s="91" t="s">
        <v>14</v>
      </c>
      <c r="B7" s="112">
        <v>29.6</v>
      </c>
      <c r="C7" s="113">
        <v>29.64</v>
      </c>
      <c r="D7" s="112">
        <v>29.44</v>
      </c>
      <c r="E7" s="113">
        <v>32.541843999999998</v>
      </c>
      <c r="F7" s="112">
        <v>37.9</v>
      </c>
      <c r="G7" s="113">
        <v>36.004410020000002</v>
      </c>
      <c r="H7" s="112">
        <v>32.011187249999999</v>
      </c>
      <c r="I7" s="113">
        <v>35.18</v>
      </c>
      <c r="J7" s="112">
        <v>36.78</v>
      </c>
      <c r="K7" s="114">
        <v>38.090000000000003</v>
      </c>
      <c r="L7" s="115">
        <v>37.143787339999989</v>
      </c>
      <c r="M7" s="115">
        <v>39.822077560000025</v>
      </c>
      <c r="N7" s="115">
        <v>35.33</v>
      </c>
    </row>
    <row r="8" spans="1:14" ht="25.5" x14ac:dyDescent="0.2">
      <c r="A8" s="92" t="s">
        <v>122</v>
      </c>
      <c r="B8" s="112">
        <v>74.83</v>
      </c>
      <c r="C8" s="113">
        <v>66.489999999999995</v>
      </c>
      <c r="D8" s="112">
        <v>54.98</v>
      </c>
      <c r="E8" s="113">
        <v>57.011000000000003</v>
      </c>
      <c r="F8" s="112">
        <v>43</v>
      </c>
      <c r="G8" s="113">
        <f>6.18-0.23542</f>
        <v>5.9445799999999993</v>
      </c>
      <c r="H8" s="112">
        <v>61.228130950000001</v>
      </c>
      <c r="I8" s="113">
        <v>31.77</v>
      </c>
      <c r="J8" s="112">
        <v>12.25</v>
      </c>
      <c r="K8" s="114">
        <v>32.56</v>
      </c>
      <c r="L8" s="115">
        <v>26.738642899999999</v>
      </c>
      <c r="M8" s="115">
        <v>25.903446809999988</v>
      </c>
      <c r="N8" s="115">
        <v>31.63</v>
      </c>
    </row>
    <row r="9" spans="1:14" x14ac:dyDescent="0.2">
      <c r="A9" s="93" t="s">
        <v>123</v>
      </c>
      <c r="B9" s="116">
        <v>8.75</v>
      </c>
      <c r="C9" s="117">
        <v>17.18</v>
      </c>
      <c r="D9" s="116">
        <v>10.56</v>
      </c>
      <c r="E9" s="117">
        <v>14.348000000000001</v>
      </c>
      <c r="F9" s="116">
        <v>16.72</v>
      </c>
      <c r="G9" s="117">
        <v>23.113195000000001</v>
      </c>
      <c r="H9" s="116">
        <v>25.120190130000001</v>
      </c>
      <c r="I9" s="117">
        <v>26.5</v>
      </c>
      <c r="J9" s="116">
        <v>23.59</v>
      </c>
      <c r="K9" s="118">
        <v>26.84</v>
      </c>
      <c r="L9" s="119">
        <v>30.43648623999999</v>
      </c>
      <c r="M9" s="119">
        <v>30.556999100000013</v>
      </c>
      <c r="N9" s="119">
        <v>32.229999999999997</v>
      </c>
    </row>
    <row r="10" spans="1:14" x14ac:dyDescent="0.2">
      <c r="A10" s="94" t="s">
        <v>15</v>
      </c>
      <c r="B10" s="120">
        <f t="shared" ref="B10:I10" si="0">B11+B12</f>
        <v>14.56</v>
      </c>
      <c r="C10" s="121">
        <f t="shared" si="0"/>
        <v>1.99</v>
      </c>
      <c r="D10" s="120">
        <f t="shared" si="0"/>
        <v>2.02</v>
      </c>
      <c r="E10" s="121">
        <f t="shared" si="0"/>
        <v>12.056000000000001</v>
      </c>
      <c r="F10" s="120">
        <f t="shared" si="0"/>
        <v>2.1</v>
      </c>
      <c r="G10" s="121">
        <f t="shared" si="0"/>
        <v>2.1208070000000001</v>
      </c>
      <c r="H10" s="120">
        <f t="shared" si="0"/>
        <v>2.139894</v>
      </c>
      <c r="I10" s="121">
        <f t="shared" si="0"/>
        <v>0</v>
      </c>
      <c r="J10" s="120">
        <f>J11+J12</f>
        <v>0</v>
      </c>
      <c r="K10" s="111">
        <f>K11</f>
        <v>1.55</v>
      </c>
      <c r="L10" s="109">
        <v>3.2166160000000001</v>
      </c>
      <c r="M10" s="109">
        <v>2.9845860000000002</v>
      </c>
      <c r="N10" s="109">
        <v>4.6900000000000004</v>
      </c>
    </row>
    <row r="11" spans="1:14" x14ac:dyDescent="0.2">
      <c r="A11" s="91" t="s">
        <v>16</v>
      </c>
      <c r="B11" s="112">
        <v>12.59</v>
      </c>
      <c r="C11" s="113"/>
      <c r="D11" s="112"/>
      <c r="E11" s="113">
        <v>10</v>
      </c>
      <c r="F11" s="112">
        <v>0</v>
      </c>
      <c r="G11" s="113">
        <v>0</v>
      </c>
      <c r="H11" s="112">
        <v>0</v>
      </c>
      <c r="I11" s="113">
        <v>0</v>
      </c>
      <c r="J11" s="112">
        <v>0</v>
      </c>
      <c r="K11" s="114">
        <v>1.55</v>
      </c>
      <c r="L11" s="115">
        <v>3.2166160000000001</v>
      </c>
      <c r="M11" s="115">
        <v>2.9845860000000002</v>
      </c>
      <c r="N11" s="115">
        <v>4.6900000000000004</v>
      </c>
    </row>
    <row r="12" spans="1:14" ht="25.5" x14ac:dyDescent="0.2">
      <c r="A12" s="92" t="s">
        <v>124</v>
      </c>
      <c r="B12" s="112">
        <v>1.97</v>
      </c>
      <c r="C12" s="113">
        <v>1.99</v>
      </c>
      <c r="D12" s="112">
        <v>2.02</v>
      </c>
      <c r="E12" s="113">
        <v>2.056</v>
      </c>
      <c r="F12" s="112">
        <v>2.1</v>
      </c>
      <c r="G12" s="113">
        <v>2.1208070000000001</v>
      </c>
      <c r="H12" s="112">
        <v>2.139894</v>
      </c>
      <c r="I12" s="113">
        <v>0</v>
      </c>
      <c r="J12" s="112"/>
      <c r="K12" s="118"/>
      <c r="L12" s="118"/>
      <c r="M12" s="115"/>
      <c r="N12" s="115"/>
    </row>
    <row r="13" spans="1:14" x14ac:dyDescent="0.2">
      <c r="A13" s="95" t="s">
        <v>17</v>
      </c>
      <c r="B13" s="109">
        <v>11.89</v>
      </c>
      <c r="C13" s="109">
        <v>12.15</v>
      </c>
      <c r="D13" s="109">
        <v>8.245000000000001</v>
      </c>
      <c r="E13" s="109">
        <v>4.9924819999999999</v>
      </c>
      <c r="F13" s="109">
        <v>6.0600000000000005</v>
      </c>
      <c r="G13" s="109">
        <v>6.2531560000000006</v>
      </c>
      <c r="H13" s="109">
        <v>5.7051150000000002</v>
      </c>
      <c r="I13" s="109">
        <v>10.260000000000002</v>
      </c>
      <c r="J13" s="109">
        <v>6.02</v>
      </c>
      <c r="K13" s="109">
        <v>8.3000000000000007</v>
      </c>
      <c r="L13" s="109">
        <v>10.96348991</v>
      </c>
      <c r="M13" s="109">
        <v>11.240008599999999</v>
      </c>
      <c r="N13" s="109">
        <v>15.52</v>
      </c>
    </row>
    <row r="14" spans="1:14" x14ac:dyDescent="0.2">
      <c r="A14" s="91" t="s">
        <v>18</v>
      </c>
      <c r="B14" s="112">
        <v>6.13</v>
      </c>
      <c r="C14" s="113">
        <v>6.53</v>
      </c>
      <c r="D14" s="112">
        <v>3.34</v>
      </c>
      <c r="E14" s="113">
        <v>4.88</v>
      </c>
      <c r="F14" s="112">
        <v>5.19</v>
      </c>
      <c r="G14" s="113">
        <v>5.4051150000000003</v>
      </c>
      <c r="H14" s="112">
        <v>5.4051150000000003</v>
      </c>
      <c r="I14" s="113">
        <v>10.55</v>
      </c>
      <c r="J14" s="112">
        <v>5.88</v>
      </c>
      <c r="K14" s="114">
        <v>7.61</v>
      </c>
      <c r="L14" s="115">
        <v>7.6936200400000008</v>
      </c>
      <c r="M14" s="115">
        <v>6.815756099999998</v>
      </c>
      <c r="N14" s="115">
        <v>13.89</v>
      </c>
    </row>
    <row r="15" spans="1:14" x14ac:dyDescent="0.2">
      <c r="A15" s="91" t="s">
        <v>19</v>
      </c>
      <c r="B15" s="77"/>
      <c r="C15" s="122"/>
      <c r="D15" s="77"/>
      <c r="E15" s="122"/>
      <c r="F15" s="77"/>
      <c r="G15" s="123"/>
      <c r="H15" s="274"/>
      <c r="I15" s="123">
        <v>0.47</v>
      </c>
      <c r="J15" s="124">
        <v>0.13</v>
      </c>
      <c r="K15" s="114">
        <v>0.44</v>
      </c>
      <c r="L15" s="115">
        <v>3.2698698699999995</v>
      </c>
      <c r="M15" s="115">
        <v>1.4533460499999995</v>
      </c>
      <c r="N15" s="115">
        <v>0.45</v>
      </c>
    </row>
    <row r="16" spans="1:14" x14ac:dyDescent="0.2">
      <c r="A16" s="96" t="s">
        <v>125</v>
      </c>
      <c r="B16" s="77">
        <v>0</v>
      </c>
      <c r="C16" s="122">
        <v>0</v>
      </c>
      <c r="D16" s="77">
        <v>5.0000000000000001E-3</v>
      </c>
      <c r="E16" s="122">
        <v>5.9820000000000003E-3</v>
      </c>
      <c r="F16" s="77"/>
      <c r="G16" s="123"/>
      <c r="H16" s="274"/>
      <c r="I16" s="125"/>
      <c r="J16" s="124"/>
      <c r="K16" s="126"/>
      <c r="L16" s="127"/>
      <c r="M16" s="127"/>
      <c r="N16" s="127"/>
    </row>
    <row r="17" spans="1:14" x14ac:dyDescent="0.2">
      <c r="A17" s="93" t="s">
        <v>20</v>
      </c>
      <c r="B17" s="128">
        <v>5.76</v>
      </c>
      <c r="C17" s="129">
        <v>5.62</v>
      </c>
      <c r="D17" s="128">
        <v>4.9000000000000004</v>
      </c>
      <c r="E17" s="129">
        <v>0.1065</v>
      </c>
      <c r="F17" s="128">
        <v>0.87</v>
      </c>
      <c r="G17" s="129">
        <v>0.84804100000000004</v>
      </c>
      <c r="H17" s="215">
        <v>0.3</v>
      </c>
      <c r="I17" s="215">
        <v>-0.76</v>
      </c>
      <c r="J17" s="128">
        <v>0.01</v>
      </c>
      <c r="K17" s="128">
        <v>0.25</v>
      </c>
      <c r="L17" s="128">
        <v>0</v>
      </c>
      <c r="M17" s="128">
        <v>2.9709064500000002</v>
      </c>
      <c r="N17" s="128">
        <v>1.18</v>
      </c>
    </row>
    <row r="18" spans="1:14" x14ac:dyDescent="0.2">
      <c r="A18" s="94" t="s">
        <v>1</v>
      </c>
      <c r="B18" s="131">
        <v>19.303999999999998</v>
      </c>
      <c r="C18" s="132">
        <v>7.72</v>
      </c>
      <c r="D18" s="131">
        <v>3.09</v>
      </c>
      <c r="E18" s="132">
        <v>5.2039999999999997</v>
      </c>
      <c r="F18" s="131">
        <v>12.26</v>
      </c>
      <c r="G18" s="132">
        <v>13.016329000000001</v>
      </c>
      <c r="H18" s="131">
        <v>2.3656557299999998</v>
      </c>
      <c r="I18" s="132">
        <v>5.33</v>
      </c>
      <c r="J18" s="131">
        <v>4.47</v>
      </c>
      <c r="K18" s="133">
        <v>2.4300000000000002</v>
      </c>
      <c r="L18" s="134">
        <v>3.9362500500000004</v>
      </c>
      <c r="M18" s="134">
        <v>1.9541284399999954</v>
      </c>
      <c r="N18" s="134">
        <v>4.8499999999999996</v>
      </c>
    </row>
    <row r="19" spans="1:14" ht="25.5" x14ac:dyDescent="0.2">
      <c r="A19" s="97" t="s">
        <v>21</v>
      </c>
      <c r="B19" s="135">
        <v>3.48</v>
      </c>
      <c r="C19" s="136">
        <v>1.99</v>
      </c>
      <c r="D19" s="135">
        <v>1.91</v>
      </c>
      <c r="E19" s="136">
        <v>1.9910000000000001</v>
      </c>
      <c r="F19" s="135">
        <v>2.85</v>
      </c>
      <c r="G19" s="136">
        <v>3.2591749999999999</v>
      </c>
      <c r="H19" s="135">
        <v>3.5421277799999999</v>
      </c>
      <c r="I19" s="136">
        <v>3.58</v>
      </c>
      <c r="J19" s="135">
        <v>3.97</v>
      </c>
      <c r="K19" s="137">
        <v>4.42</v>
      </c>
      <c r="L19" s="138">
        <v>4.573953969999998</v>
      </c>
      <c r="M19" s="138">
        <v>4.7446537800000028</v>
      </c>
      <c r="N19" s="138">
        <v>5.23</v>
      </c>
    </row>
    <row r="20" spans="1:14" x14ac:dyDescent="0.2">
      <c r="A20" s="98" t="s">
        <v>126</v>
      </c>
      <c r="B20" s="139">
        <v>0.18099999999999999</v>
      </c>
      <c r="C20" s="125"/>
      <c r="D20" s="127"/>
      <c r="E20" s="125"/>
      <c r="F20" s="127"/>
      <c r="G20" s="125"/>
      <c r="H20" s="127"/>
      <c r="I20" s="125"/>
      <c r="J20" s="127"/>
      <c r="K20" s="133"/>
      <c r="L20" s="140"/>
      <c r="M20" s="140"/>
      <c r="N20" s="140"/>
    </row>
    <row r="21" spans="1:14" x14ac:dyDescent="0.2">
      <c r="A21" s="99" t="s">
        <v>22</v>
      </c>
      <c r="B21" s="141">
        <v>162.595</v>
      </c>
      <c r="C21" s="142">
        <v>137.16999999999999</v>
      </c>
      <c r="D21" s="141">
        <v>110.3</v>
      </c>
      <c r="E21" s="142">
        <v>128.14432599999998</v>
      </c>
      <c r="F21" s="141">
        <v>120.89</v>
      </c>
      <c r="G21" s="142">
        <v>89.713919020000006</v>
      </c>
      <c r="H21" s="141">
        <v>132.13661783999999</v>
      </c>
      <c r="I21" s="142">
        <v>112.61999999999999</v>
      </c>
      <c r="J21" s="141">
        <f>J6+J10+J13+J18+J19</f>
        <v>87.08</v>
      </c>
      <c r="K21" s="138">
        <v>114.19</v>
      </c>
      <c r="L21" s="138">
        <v>117.00922640999997</v>
      </c>
      <c r="M21" s="138">
        <v>117.20590029000002</v>
      </c>
      <c r="N21" s="138">
        <v>129.47</v>
      </c>
    </row>
    <row r="22" spans="1:14" s="50" customFormat="1" ht="24.75" customHeight="1" x14ac:dyDescent="0.2">
      <c r="A22" s="346" t="s">
        <v>129</v>
      </c>
      <c r="B22" s="347"/>
      <c r="C22" s="347"/>
      <c r="D22" s="347"/>
      <c r="E22" s="347"/>
      <c r="F22" s="347"/>
      <c r="G22" s="347"/>
      <c r="H22" s="347"/>
      <c r="I22" s="347"/>
      <c r="J22" s="347"/>
      <c r="K22" s="347"/>
      <c r="L22" s="347"/>
      <c r="M22" s="347"/>
      <c r="N22" s="348"/>
    </row>
    <row r="23" spans="1:14" x14ac:dyDescent="0.2">
      <c r="A23" s="90" t="s">
        <v>13</v>
      </c>
      <c r="B23" s="109">
        <v>77.06</v>
      </c>
      <c r="C23" s="109">
        <v>87.92</v>
      </c>
      <c r="D23" s="109">
        <v>103.53</v>
      </c>
      <c r="E23" s="109">
        <v>112.05764099999999</v>
      </c>
      <c r="F23" s="109">
        <v>109.12</v>
      </c>
      <c r="G23" s="109">
        <v>94.646278999999993</v>
      </c>
      <c r="H23" s="109">
        <v>94.550400780000004</v>
      </c>
      <c r="I23" s="109">
        <v>93.73</v>
      </c>
      <c r="J23" s="109">
        <v>97.080000000000013</v>
      </c>
      <c r="K23" s="109">
        <v>96.11</v>
      </c>
      <c r="L23" s="109">
        <v>89.970631329999989</v>
      </c>
      <c r="M23" s="109">
        <v>95.013230489999984</v>
      </c>
      <c r="N23" s="109">
        <v>96.85</v>
      </c>
    </row>
    <row r="24" spans="1:14" x14ac:dyDescent="0.2">
      <c r="A24" s="91" t="s">
        <v>14</v>
      </c>
      <c r="B24" s="112">
        <v>29.09</v>
      </c>
      <c r="C24" s="113">
        <v>28.83</v>
      </c>
      <c r="D24" s="112">
        <v>28.03</v>
      </c>
      <c r="E24" s="113">
        <v>34.241641000000001</v>
      </c>
      <c r="F24" s="112">
        <v>36.75</v>
      </c>
      <c r="G24" s="113">
        <v>34.846597000000003</v>
      </c>
      <c r="H24" s="112">
        <v>33.521341190000001</v>
      </c>
      <c r="I24" s="113">
        <v>34.46</v>
      </c>
      <c r="J24" s="112">
        <v>38.83</v>
      </c>
      <c r="K24" s="143">
        <v>38.11</v>
      </c>
      <c r="L24" s="115">
        <v>36.827814070000002</v>
      </c>
      <c r="M24" s="115">
        <v>40.052844349999994</v>
      </c>
      <c r="N24" s="115">
        <v>35.54</v>
      </c>
    </row>
    <row r="25" spans="1:14" ht="25.5" x14ac:dyDescent="0.2">
      <c r="A25" s="92" t="s">
        <v>122</v>
      </c>
      <c r="B25" s="112">
        <v>42.64</v>
      </c>
      <c r="C25" s="113">
        <v>50.64</v>
      </c>
      <c r="D25" s="112">
        <v>57.29</v>
      </c>
      <c r="E25" s="113">
        <v>58.281999999999996</v>
      </c>
      <c r="F25" s="112">
        <v>55.37</v>
      </c>
      <c r="G25" s="113">
        <v>41.326572999999996</v>
      </c>
      <c r="H25" s="112">
        <v>37.164201419999998</v>
      </c>
      <c r="I25" s="113">
        <v>34.54</v>
      </c>
      <c r="J25" s="112">
        <v>35.630000000000003</v>
      </c>
      <c r="K25" s="143">
        <v>30.95</v>
      </c>
      <c r="L25" s="115">
        <v>26.383940839999998</v>
      </c>
      <c r="M25" s="115">
        <v>28.535851329999989</v>
      </c>
      <c r="N25" s="115">
        <v>31.5</v>
      </c>
    </row>
    <row r="26" spans="1:14" x14ac:dyDescent="0.2">
      <c r="A26" s="93" t="s">
        <v>123</v>
      </c>
      <c r="B26" s="116">
        <v>5.33</v>
      </c>
      <c r="C26" s="117">
        <v>8.4499999999999993</v>
      </c>
      <c r="D26" s="116">
        <v>18.21</v>
      </c>
      <c r="E26" s="117">
        <v>19.533999999999999</v>
      </c>
      <c r="F26" s="116">
        <v>17</v>
      </c>
      <c r="G26" s="117">
        <v>18.473109000000001</v>
      </c>
      <c r="H26" s="116">
        <v>23.864858170000002</v>
      </c>
      <c r="I26" s="117">
        <v>24.73</v>
      </c>
      <c r="J26" s="116">
        <v>22.62</v>
      </c>
      <c r="K26" s="144">
        <v>27.05</v>
      </c>
      <c r="L26" s="119">
        <v>26.758876419999993</v>
      </c>
      <c r="M26" s="119">
        <v>26.424534810000001</v>
      </c>
      <c r="N26" s="119">
        <v>29.81</v>
      </c>
    </row>
    <row r="27" spans="1:14" x14ac:dyDescent="0.2">
      <c r="A27" s="95" t="s">
        <v>15</v>
      </c>
      <c r="B27" s="109">
        <v>14.56</v>
      </c>
      <c r="C27" s="109">
        <v>1.99</v>
      </c>
      <c r="D27" s="109">
        <v>2.02</v>
      </c>
      <c r="E27" s="109">
        <v>12.056000000000001</v>
      </c>
      <c r="F27" s="109">
        <v>2.1</v>
      </c>
      <c r="G27" s="109">
        <v>2.1208070000000001</v>
      </c>
      <c r="H27" s="109">
        <v>2.139894</v>
      </c>
      <c r="I27" s="109">
        <v>0</v>
      </c>
      <c r="J27" s="109">
        <v>0</v>
      </c>
      <c r="K27" s="109">
        <v>1.55</v>
      </c>
      <c r="L27" s="109">
        <v>3.2166160000000001</v>
      </c>
      <c r="M27" s="109">
        <v>2.9845860000000002</v>
      </c>
      <c r="N27" s="109">
        <v>4.6900000000000004</v>
      </c>
    </row>
    <row r="28" spans="1:14" x14ac:dyDescent="0.2">
      <c r="A28" s="91" t="s">
        <v>16</v>
      </c>
      <c r="B28" s="112">
        <v>12.59</v>
      </c>
      <c r="C28" s="113"/>
      <c r="D28" s="112"/>
      <c r="E28" s="113">
        <v>10</v>
      </c>
      <c r="F28" s="112">
        <v>0</v>
      </c>
      <c r="G28" s="113">
        <v>0</v>
      </c>
      <c r="H28" s="112">
        <v>0</v>
      </c>
      <c r="I28" s="113">
        <v>0</v>
      </c>
      <c r="J28" s="112">
        <v>0</v>
      </c>
      <c r="K28" s="143">
        <v>1.55</v>
      </c>
      <c r="L28" s="115">
        <v>3.2166160000000001</v>
      </c>
      <c r="M28" s="115">
        <v>2.9845860000000002</v>
      </c>
      <c r="N28" s="115">
        <v>4.6900000000000004</v>
      </c>
    </row>
    <row r="29" spans="1:14" ht="25.5" x14ac:dyDescent="0.2">
      <c r="A29" s="93" t="s">
        <v>124</v>
      </c>
      <c r="B29" s="116">
        <v>1.97</v>
      </c>
      <c r="C29" s="117">
        <v>1.99</v>
      </c>
      <c r="D29" s="116">
        <v>2.02</v>
      </c>
      <c r="E29" s="117">
        <v>2.056</v>
      </c>
      <c r="F29" s="116">
        <v>2.1</v>
      </c>
      <c r="G29" s="117">
        <v>2.1208070000000001</v>
      </c>
      <c r="H29" s="116">
        <v>2.139894</v>
      </c>
      <c r="I29" s="117">
        <v>0</v>
      </c>
      <c r="J29" s="116"/>
      <c r="K29" s="118"/>
      <c r="L29" s="118"/>
      <c r="M29" s="115"/>
      <c r="N29" s="115"/>
    </row>
    <row r="30" spans="1:14" x14ac:dyDescent="0.2">
      <c r="A30" s="95" t="s">
        <v>17</v>
      </c>
      <c r="B30" s="120">
        <v>12.11</v>
      </c>
      <c r="C30" s="120">
        <v>10.48</v>
      </c>
      <c r="D30" s="120">
        <v>9.7349999999999994</v>
      </c>
      <c r="E30" s="120">
        <v>7.4589820000000007</v>
      </c>
      <c r="F30" s="120">
        <v>5.7799999999999994</v>
      </c>
      <c r="G30" s="120">
        <v>6.7904609999999996</v>
      </c>
      <c r="H30" s="120">
        <v>7.9170195999999997</v>
      </c>
      <c r="I30" s="120">
        <v>10.950000000000001</v>
      </c>
      <c r="J30" s="120">
        <v>6.3</v>
      </c>
      <c r="K30" s="120">
        <v>8.3199999999999985</v>
      </c>
      <c r="L30" s="120">
        <v>11.29753002</v>
      </c>
      <c r="M30" s="109">
        <v>10.845258380000001</v>
      </c>
      <c r="N30" s="109">
        <v>14.91</v>
      </c>
    </row>
    <row r="31" spans="1:14" x14ac:dyDescent="0.2">
      <c r="A31" s="91" t="s">
        <v>18</v>
      </c>
      <c r="B31" s="112">
        <v>6.02</v>
      </c>
      <c r="C31" s="113">
        <v>6.55</v>
      </c>
      <c r="D31" s="112">
        <v>3.34</v>
      </c>
      <c r="E31" s="113">
        <v>4.9390000000000001</v>
      </c>
      <c r="F31" s="112">
        <v>4.43</v>
      </c>
      <c r="G31" s="113">
        <v>5.0757209999999997</v>
      </c>
      <c r="H31" s="112">
        <v>6.5818785999999996</v>
      </c>
      <c r="I31" s="113">
        <v>10.41</v>
      </c>
      <c r="J31" s="112">
        <v>5.81</v>
      </c>
      <c r="K31" s="143">
        <v>7.6</v>
      </c>
      <c r="L31" s="115">
        <v>7.9210447600000009</v>
      </c>
      <c r="M31" s="115">
        <v>6.8157560999999998</v>
      </c>
      <c r="N31" s="115">
        <v>13.89</v>
      </c>
    </row>
    <row r="32" spans="1:14" x14ac:dyDescent="0.2">
      <c r="A32" s="91" t="s">
        <v>19</v>
      </c>
      <c r="B32" s="77"/>
      <c r="C32" s="122"/>
      <c r="D32" s="77"/>
      <c r="E32" s="122"/>
      <c r="F32" s="77"/>
      <c r="G32" s="123"/>
      <c r="H32" s="340">
        <v>1.3351409999999999</v>
      </c>
      <c r="I32" s="123">
        <v>0.31</v>
      </c>
      <c r="J32" s="124">
        <v>0.28999999999999998</v>
      </c>
      <c r="K32" s="143">
        <v>0.44</v>
      </c>
      <c r="L32" s="115">
        <v>3.25048526</v>
      </c>
      <c r="M32" s="115">
        <v>1.4110958300000003</v>
      </c>
      <c r="N32" s="115">
        <v>0.34</v>
      </c>
    </row>
    <row r="33" spans="1:14" x14ac:dyDescent="0.2">
      <c r="A33" s="96" t="s">
        <v>125</v>
      </c>
      <c r="B33" s="77">
        <v>0.02</v>
      </c>
      <c r="C33" s="122">
        <v>0.01</v>
      </c>
      <c r="D33" s="77">
        <v>5.0000000000000001E-3</v>
      </c>
      <c r="E33" s="122">
        <v>5.9820000000000003E-3</v>
      </c>
      <c r="F33" s="77"/>
      <c r="G33" s="123"/>
      <c r="H33" s="340"/>
      <c r="I33" s="145"/>
      <c r="J33" s="124"/>
      <c r="K33" s="143"/>
      <c r="L33" s="115"/>
      <c r="M33" s="115"/>
      <c r="N33" s="115"/>
    </row>
    <row r="34" spans="1:14" x14ac:dyDescent="0.2">
      <c r="A34" s="93" t="s">
        <v>20</v>
      </c>
      <c r="B34" s="128">
        <v>6.07</v>
      </c>
      <c r="C34" s="129">
        <v>3.92</v>
      </c>
      <c r="D34" s="128">
        <v>6.39</v>
      </c>
      <c r="E34" s="129">
        <v>2.5139999999999998</v>
      </c>
      <c r="F34" s="128">
        <v>1.35</v>
      </c>
      <c r="G34" s="129">
        <v>1.7147399999999999</v>
      </c>
      <c r="H34" s="341"/>
      <c r="I34" s="130">
        <v>0.23</v>
      </c>
      <c r="J34" s="128">
        <v>0.2</v>
      </c>
      <c r="K34" s="118">
        <v>0.28000000000000003</v>
      </c>
      <c r="L34" s="119">
        <v>0.126</v>
      </c>
      <c r="M34" s="119">
        <v>2.6184064500000002</v>
      </c>
      <c r="N34" s="119">
        <v>0.68</v>
      </c>
    </row>
    <row r="35" spans="1:14" x14ac:dyDescent="0.2">
      <c r="A35" s="99" t="s">
        <v>1</v>
      </c>
      <c r="B35" s="146">
        <f>11.16+0.28</f>
        <v>11.44</v>
      </c>
      <c r="C35" s="147">
        <v>13.66</v>
      </c>
      <c r="D35" s="146">
        <v>8.25</v>
      </c>
      <c r="E35" s="147">
        <v>4.8479999999999999</v>
      </c>
      <c r="F35" s="146">
        <v>7.21</v>
      </c>
      <c r="G35" s="147">
        <v>9.7069240000000008</v>
      </c>
      <c r="H35" s="146">
        <v>7.2176928</v>
      </c>
      <c r="I35" s="147">
        <v>4.93</v>
      </c>
      <c r="J35" s="146">
        <v>6.05</v>
      </c>
      <c r="K35" s="148">
        <v>2.2200000000000002</v>
      </c>
      <c r="L35" s="149">
        <v>2.3616515599999994</v>
      </c>
      <c r="M35" s="149">
        <v>3.9712411199999997</v>
      </c>
      <c r="N35" s="149">
        <v>2.4500000000000002</v>
      </c>
    </row>
    <row r="36" spans="1:14" ht="25.5" x14ac:dyDescent="0.2">
      <c r="A36" s="97" t="s">
        <v>21</v>
      </c>
      <c r="B36" s="150">
        <v>2.92</v>
      </c>
      <c r="C36" s="151">
        <v>1.95</v>
      </c>
      <c r="D36" s="150">
        <v>1.91</v>
      </c>
      <c r="E36" s="151">
        <v>2.0750000000000002</v>
      </c>
      <c r="F36" s="150">
        <v>3.17</v>
      </c>
      <c r="G36" s="151">
        <v>3.1995819999999999</v>
      </c>
      <c r="H36" s="150">
        <v>3.5984412200000002</v>
      </c>
      <c r="I36" s="151">
        <v>3.46</v>
      </c>
      <c r="J36" s="150">
        <v>3.95</v>
      </c>
      <c r="K36" s="152">
        <v>4.1100000000000003</v>
      </c>
      <c r="L36" s="153">
        <v>4.720479619999999</v>
      </c>
      <c r="M36" s="153">
        <v>4.6066018099999999</v>
      </c>
      <c r="N36" s="153">
        <v>4.71</v>
      </c>
    </row>
    <row r="37" spans="1:14" x14ac:dyDescent="0.2">
      <c r="A37" s="98" t="s">
        <v>126</v>
      </c>
      <c r="B37" s="77">
        <v>0.129</v>
      </c>
      <c r="C37" s="154"/>
      <c r="D37" s="155"/>
      <c r="E37" s="154"/>
      <c r="F37" s="155"/>
      <c r="G37" s="154"/>
      <c r="H37" s="155"/>
      <c r="I37" s="154"/>
      <c r="J37" s="155"/>
      <c r="K37" s="154"/>
      <c r="L37" s="155"/>
      <c r="M37" s="155"/>
      <c r="N37" s="155"/>
    </row>
    <row r="38" spans="1:14" x14ac:dyDescent="0.2">
      <c r="A38" s="99" t="s">
        <v>22</v>
      </c>
      <c r="B38" s="141">
        <v>118.09</v>
      </c>
      <c r="C38" s="141">
        <v>116</v>
      </c>
      <c r="D38" s="141">
        <v>125.44499999999999</v>
      </c>
      <c r="E38" s="141">
        <v>138.49562299999999</v>
      </c>
      <c r="F38" s="141">
        <v>127.38</v>
      </c>
      <c r="G38" s="141">
        <v>116.46405299999999</v>
      </c>
      <c r="H38" s="141">
        <v>115.4234484</v>
      </c>
      <c r="I38" s="141">
        <v>113.07000000000001</v>
      </c>
      <c r="J38" s="141">
        <v>113.38000000000001</v>
      </c>
      <c r="K38" s="141">
        <v>112.30999999999999</v>
      </c>
      <c r="L38" s="141">
        <v>111.56690852999998</v>
      </c>
      <c r="M38" s="141">
        <v>117.4209178</v>
      </c>
      <c r="N38" s="141">
        <v>123.60999999999999</v>
      </c>
    </row>
    <row r="39" spans="1:14" s="50" customFormat="1" ht="25.5" customHeight="1" x14ac:dyDescent="0.2">
      <c r="A39" s="346" t="s">
        <v>130</v>
      </c>
      <c r="B39" s="347"/>
      <c r="C39" s="347"/>
      <c r="D39" s="347"/>
      <c r="E39" s="347"/>
      <c r="F39" s="347"/>
      <c r="G39" s="347"/>
      <c r="H39" s="347"/>
      <c r="I39" s="347"/>
      <c r="J39" s="347"/>
      <c r="K39" s="347"/>
      <c r="L39" s="347"/>
      <c r="M39" s="347"/>
      <c r="N39" s="348"/>
    </row>
    <row r="40" spans="1:14" x14ac:dyDescent="0.2">
      <c r="A40" s="100" t="s">
        <v>13</v>
      </c>
      <c r="B40" s="53"/>
      <c r="C40" s="110">
        <f t="shared" ref="C40:J40" si="1">C41+C42+C43</f>
        <v>124.88</v>
      </c>
      <c r="D40" s="109">
        <f t="shared" si="1"/>
        <v>104.82000000000001</v>
      </c>
      <c r="E40" s="110">
        <f t="shared" si="1"/>
        <v>105.55</v>
      </c>
      <c r="F40" s="109">
        <f t="shared" si="1"/>
        <v>104.60000000000001</v>
      </c>
      <c r="G40" s="110">
        <f t="shared" si="1"/>
        <v>104.64</v>
      </c>
      <c r="H40" s="109">
        <f t="shared" si="1"/>
        <v>103.96659499999998</v>
      </c>
      <c r="I40" s="110">
        <f t="shared" si="1"/>
        <v>105.333924</v>
      </c>
      <c r="J40" s="109">
        <f t="shared" si="1"/>
        <v>101.00999999999999</v>
      </c>
      <c r="K40" s="110">
        <f>K41+K42+K43</f>
        <v>99.19</v>
      </c>
      <c r="L40" s="109">
        <f>L41+L42+L43</f>
        <v>96.89</v>
      </c>
      <c r="M40" s="109">
        <v>104.63241501910099</v>
      </c>
      <c r="N40" s="109">
        <v>100.09</v>
      </c>
    </row>
    <row r="41" spans="1:14" x14ac:dyDescent="0.2">
      <c r="A41" s="101" t="s">
        <v>14</v>
      </c>
      <c r="B41" s="54"/>
      <c r="C41" s="113">
        <v>34.479999999999997</v>
      </c>
      <c r="D41" s="112">
        <v>33.9</v>
      </c>
      <c r="E41" s="113">
        <v>35.799999999999997</v>
      </c>
      <c r="F41" s="112">
        <v>33.700000000000003</v>
      </c>
      <c r="G41" s="113">
        <v>36.04</v>
      </c>
      <c r="H41" s="112">
        <v>36.447794999999999</v>
      </c>
      <c r="I41" s="113">
        <v>38.039389999999997</v>
      </c>
      <c r="J41" s="112">
        <v>36.15</v>
      </c>
      <c r="K41" s="113">
        <v>38.42</v>
      </c>
      <c r="L41" s="115">
        <v>38.369999999999997</v>
      </c>
      <c r="M41" s="115">
        <v>37.650223293183252</v>
      </c>
      <c r="N41" s="115">
        <v>37.56</v>
      </c>
    </row>
    <row r="42" spans="1:14" ht="25.5" x14ac:dyDescent="0.2">
      <c r="A42" s="102" t="s">
        <v>122</v>
      </c>
      <c r="B42" s="54"/>
      <c r="C42" s="113">
        <f>31.73+46.6</f>
        <v>78.33</v>
      </c>
      <c r="D42" s="112">
        <v>61.52</v>
      </c>
      <c r="E42" s="113">
        <v>56.45</v>
      </c>
      <c r="F42" s="112">
        <v>56.1</v>
      </c>
      <c r="G42" s="113">
        <v>48.3</v>
      </c>
      <c r="H42" s="112">
        <v>43.960012999999996</v>
      </c>
      <c r="I42" s="113">
        <v>41.713932999999997</v>
      </c>
      <c r="J42" s="112">
        <v>39.43</v>
      </c>
      <c r="K42" s="113">
        <v>35.200000000000003</v>
      </c>
      <c r="L42" s="115">
        <v>32.94</v>
      </c>
      <c r="M42" s="115">
        <v>39.78557649868921</v>
      </c>
      <c r="N42" s="115">
        <v>39.06</v>
      </c>
    </row>
    <row r="43" spans="1:14" x14ac:dyDescent="0.2">
      <c r="A43" s="103" t="s">
        <v>123</v>
      </c>
      <c r="B43" s="55"/>
      <c r="C43" s="117">
        <v>12.07</v>
      </c>
      <c r="D43" s="116">
        <v>9.4</v>
      </c>
      <c r="E43" s="117">
        <v>13.3</v>
      </c>
      <c r="F43" s="116">
        <v>14.8</v>
      </c>
      <c r="G43" s="117">
        <v>20.3</v>
      </c>
      <c r="H43" s="116">
        <v>23.558786999999999</v>
      </c>
      <c r="I43" s="117">
        <v>25.580601000000001</v>
      </c>
      <c r="J43" s="116">
        <v>25.43</v>
      </c>
      <c r="K43" s="113">
        <v>25.57</v>
      </c>
      <c r="L43" s="119">
        <v>25.58</v>
      </c>
      <c r="M43" s="119">
        <v>27.196615227228531</v>
      </c>
      <c r="N43" s="119">
        <v>23.47</v>
      </c>
    </row>
    <row r="44" spans="1:14" x14ac:dyDescent="0.2">
      <c r="A44" s="104" t="s">
        <v>15</v>
      </c>
      <c r="B44" s="53"/>
      <c r="C44" s="110">
        <f t="shared" ref="C44:J44" si="2">C45+C46</f>
        <v>2</v>
      </c>
      <c r="D44" s="109">
        <f t="shared" si="2"/>
        <v>2.02</v>
      </c>
      <c r="E44" s="110">
        <f t="shared" si="2"/>
        <v>12.06</v>
      </c>
      <c r="F44" s="109">
        <f t="shared" si="2"/>
        <v>2.1</v>
      </c>
      <c r="G44" s="110">
        <f t="shared" si="2"/>
        <v>2.13</v>
      </c>
      <c r="H44" s="109">
        <f t="shared" si="2"/>
        <v>2.1526190000000001</v>
      </c>
      <c r="I44" s="110">
        <f t="shared" si="2"/>
        <v>2.1784500000000002</v>
      </c>
      <c r="J44" s="109">
        <f t="shared" si="2"/>
        <v>0</v>
      </c>
      <c r="K44" s="110">
        <v>0.5</v>
      </c>
      <c r="L44" s="109">
        <f>L45</f>
        <v>3.92</v>
      </c>
      <c r="M44" s="109">
        <v>4.6051769463641259</v>
      </c>
      <c r="N44" s="109">
        <v>4.6500000000000004</v>
      </c>
    </row>
    <row r="45" spans="1:14" x14ac:dyDescent="0.2">
      <c r="A45" s="101" t="s">
        <v>16</v>
      </c>
      <c r="B45" s="54"/>
      <c r="C45" s="113">
        <v>0</v>
      </c>
      <c r="D45" s="112"/>
      <c r="E45" s="113">
        <v>10</v>
      </c>
      <c r="F45" s="112">
        <v>0</v>
      </c>
      <c r="G45" s="113">
        <v>0</v>
      </c>
      <c r="H45" s="112">
        <v>0</v>
      </c>
      <c r="I45" s="113">
        <v>0</v>
      </c>
      <c r="J45" s="112">
        <v>0</v>
      </c>
      <c r="K45" s="113">
        <v>0.5</v>
      </c>
      <c r="L45" s="115">
        <v>3.92</v>
      </c>
      <c r="M45" s="115">
        <v>4.6051769463641259</v>
      </c>
      <c r="N45" s="115">
        <v>4.6500000000000004</v>
      </c>
    </row>
    <row r="46" spans="1:14" ht="25.5" x14ac:dyDescent="0.2">
      <c r="A46" s="103" t="s">
        <v>124</v>
      </c>
      <c r="B46" s="55"/>
      <c r="C46" s="117">
        <v>2</v>
      </c>
      <c r="D46" s="116">
        <v>2.02</v>
      </c>
      <c r="E46" s="117">
        <v>2.06</v>
      </c>
      <c r="F46" s="116">
        <v>2.1</v>
      </c>
      <c r="G46" s="117">
        <v>2.13</v>
      </c>
      <c r="H46" s="116">
        <v>2.1526190000000001</v>
      </c>
      <c r="I46" s="117">
        <v>2.1784500000000002</v>
      </c>
      <c r="J46" s="116"/>
      <c r="K46" s="118"/>
      <c r="L46" s="118"/>
      <c r="M46" s="115"/>
      <c r="N46" s="115"/>
    </row>
    <row r="47" spans="1:14" x14ac:dyDescent="0.2">
      <c r="A47" s="104" t="s">
        <v>17</v>
      </c>
      <c r="B47" s="53"/>
      <c r="C47" s="110">
        <v>14.36</v>
      </c>
      <c r="D47" s="109">
        <v>14.23</v>
      </c>
      <c r="E47" s="110">
        <v>5.2</v>
      </c>
      <c r="F47" s="109">
        <v>4.8</v>
      </c>
      <c r="G47" s="110">
        <v>0.59</v>
      </c>
      <c r="H47" s="109">
        <v>5.9240539999999999</v>
      </c>
      <c r="I47" s="110">
        <v>5.7649520000000001</v>
      </c>
      <c r="J47" s="109">
        <v>10.950000000000001</v>
      </c>
      <c r="K47" s="110">
        <v>8.86</v>
      </c>
      <c r="L47" s="109">
        <v>8.74</v>
      </c>
      <c r="M47" s="109">
        <v>9.2253350780331225</v>
      </c>
      <c r="N47" s="109">
        <v>14.24</v>
      </c>
    </row>
    <row r="48" spans="1:14" x14ac:dyDescent="0.2">
      <c r="A48" s="101" t="s">
        <v>18</v>
      </c>
      <c r="B48" s="54"/>
      <c r="C48" s="113">
        <v>6.08</v>
      </c>
      <c r="D48" s="112">
        <v>7.5</v>
      </c>
      <c r="E48" s="113">
        <v>5.2</v>
      </c>
      <c r="F48" s="112">
        <v>4.8</v>
      </c>
      <c r="G48" s="113">
        <v>0</v>
      </c>
      <c r="H48" s="112">
        <v>5.4240539999999999</v>
      </c>
      <c r="I48" s="113">
        <v>5.1916060000000002</v>
      </c>
      <c r="J48" s="112">
        <v>10.38</v>
      </c>
      <c r="K48" s="113">
        <v>8.2799999999999994</v>
      </c>
      <c r="L48" s="115">
        <v>8.43</v>
      </c>
      <c r="M48" s="115">
        <v>8.3329795423494932</v>
      </c>
      <c r="N48" s="115">
        <v>13.34</v>
      </c>
    </row>
    <row r="49" spans="1:14" x14ac:dyDescent="0.2">
      <c r="A49" s="101" t="s">
        <v>19</v>
      </c>
      <c r="B49" s="56"/>
      <c r="C49" s="156"/>
      <c r="D49" s="124"/>
      <c r="E49" s="156"/>
      <c r="F49" s="124"/>
      <c r="G49" s="156">
        <v>0.5</v>
      </c>
      <c r="H49" s="124"/>
      <c r="I49" s="156">
        <v>0.57334600000000002</v>
      </c>
      <c r="J49" s="124">
        <v>0.56999999999999995</v>
      </c>
      <c r="K49" s="156">
        <v>0.57999999999999996</v>
      </c>
      <c r="L49" s="115">
        <v>0.31</v>
      </c>
      <c r="M49" s="115">
        <v>0.89235553568362969</v>
      </c>
      <c r="N49" s="115">
        <v>0.9</v>
      </c>
    </row>
    <row r="50" spans="1:14" x14ac:dyDescent="0.2">
      <c r="A50" s="105" t="s">
        <v>125</v>
      </c>
      <c r="B50" s="56"/>
      <c r="C50" s="156">
        <v>0.89</v>
      </c>
      <c r="D50" s="124">
        <v>0.03</v>
      </c>
      <c r="E50" s="156"/>
      <c r="F50" s="124"/>
      <c r="G50" s="156"/>
      <c r="H50" s="124"/>
      <c r="I50" s="156"/>
      <c r="J50" s="124"/>
      <c r="K50" s="156"/>
      <c r="L50" s="115"/>
      <c r="M50" s="115"/>
      <c r="N50" s="115"/>
    </row>
    <row r="51" spans="1:14" x14ac:dyDescent="0.2">
      <c r="A51" s="103" t="s">
        <v>20</v>
      </c>
      <c r="B51" s="57"/>
      <c r="C51" s="125">
        <v>7.39</v>
      </c>
      <c r="D51" s="127">
        <v>6.7</v>
      </c>
      <c r="E51" s="125">
        <v>0</v>
      </c>
      <c r="F51" s="127">
        <v>0</v>
      </c>
      <c r="G51" s="125">
        <v>0.09</v>
      </c>
      <c r="H51" s="127">
        <v>0.5</v>
      </c>
      <c r="I51" s="125"/>
      <c r="J51" s="127">
        <v>0</v>
      </c>
      <c r="K51" s="128">
        <v>0</v>
      </c>
      <c r="L51" s="119">
        <v>0</v>
      </c>
      <c r="M51" s="119">
        <v>0</v>
      </c>
      <c r="N51" s="119">
        <v>0</v>
      </c>
    </row>
    <row r="52" spans="1:14" x14ac:dyDescent="0.2">
      <c r="A52" s="106" t="s">
        <v>1</v>
      </c>
      <c r="B52" s="58"/>
      <c r="C52" s="147">
        <v>18.09</v>
      </c>
      <c r="D52" s="146">
        <v>15.9</v>
      </c>
      <c r="E52" s="147">
        <v>19.71</v>
      </c>
      <c r="F52" s="146">
        <v>16.2</v>
      </c>
      <c r="G52" s="147">
        <v>9.34</v>
      </c>
      <c r="H52" s="146">
        <v>6.799366</v>
      </c>
      <c r="I52" s="147">
        <v>6.5228320000000002</v>
      </c>
      <c r="J52" s="146">
        <v>8.19</v>
      </c>
      <c r="K52" s="147">
        <v>6.76</v>
      </c>
      <c r="L52" s="149">
        <v>4.62</v>
      </c>
      <c r="M52" s="149">
        <v>12.553017122623801</v>
      </c>
      <c r="N52" s="149">
        <v>29.83</v>
      </c>
    </row>
    <row r="53" spans="1:14" ht="25.5" x14ac:dyDescent="0.2">
      <c r="A53" s="107" t="s">
        <v>21</v>
      </c>
      <c r="B53" s="59"/>
      <c r="C53" s="121">
        <v>1.79</v>
      </c>
      <c r="D53" s="120">
        <v>1.7</v>
      </c>
      <c r="E53" s="121">
        <v>2</v>
      </c>
      <c r="F53" s="120">
        <v>3.1</v>
      </c>
      <c r="G53" s="121">
        <v>3.13</v>
      </c>
      <c r="H53" s="120">
        <v>3.5</v>
      </c>
      <c r="I53" s="121">
        <v>3.5256120000000002</v>
      </c>
      <c r="J53" s="120">
        <v>4.07</v>
      </c>
      <c r="K53" s="121">
        <v>4.17</v>
      </c>
      <c r="L53" s="153">
        <v>4.0999999999999996</v>
      </c>
      <c r="M53" s="153">
        <v>4.3133265808800418</v>
      </c>
      <c r="N53" s="153">
        <v>4.32</v>
      </c>
    </row>
    <row r="54" spans="1:14" x14ac:dyDescent="0.2">
      <c r="A54" s="108" t="s">
        <v>22</v>
      </c>
      <c r="B54" s="60"/>
      <c r="C54" s="142">
        <f t="shared" ref="C54:J54" si="3">C40+C44+C47+C52+C53</f>
        <v>161.12</v>
      </c>
      <c r="D54" s="141">
        <f t="shared" si="3"/>
        <v>138.66999999999999</v>
      </c>
      <c r="E54" s="142">
        <f t="shared" si="3"/>
        <v>144.52000000000001</v>
      </c>
      <c r="F54" s="141">
        <f t="shared" si="3"/>
        <v>130.80000000000001</v>
      </c>
      <c r="G54" s="142">
        <f t="shared" si="3"/>
        <v>119.83</v>
      </c>
      <c r="H54" s="141">
        <f t="shared" si="3"/>
        <v>122.34263399999999</v>
      </c>
      <c r="I54" s="142">
        <f t="shared" si="3"/>
        <v>123.32576999999998</v>
      </c>
      <c r="J54" s="141">
        <f t="shared" si="3"/>
        <v>124.22</v>
      </c>
      <c r="K54" s="142">
        <f>K40+K44+K47+K52+K53</f>
        <v>119.48</v>
      </c>
      <c r="L54" s="157">
        <f>L40+L44+L47+L52+L53</f>
        <v>118.27</v>
      </c>
      <c r="M54" s="157">
        <v>135.32927074700206</v>
      </c>
      <c r="N54" s="157">
        <v>153.13</v>
      </c>
    </row>
    <row r="55" spans="1:14" s="50" customFormat="1" ht="30" customHeight="1" x14ac:dyDescent="0.2">
      <c r="A55" s="346" t="s">
        <v>131</v>
      </c>
      <c r="B55" s="347"/>
      <c r="C55" s="347"/>
      <c r="D55" s="347"/>
      <c r="E55" s="347"/>
      <c r="F55" s="347"/>
      <c r="G55" s="347"/>
      <c r="H55" s="347"/>
      <c r="I55" s="347"/>
      <c r="J55" s="347"/>
      <c r="K55" s="347"/>
      <c r="L55" s="347"/>
      <c r="M55" s="347"/>
      <c r="N55" s="348"/>
    </row>
    <row r="56" spans="1:14" x14ac:dyDescent="0.2">
      <c r="A56" s="100" t="s">
        <v>13</v>
      </c>
      <c r="B56" s="53"/>
      <c r="C56" s="110">
        <v>100</v>
      </c>
      <c r="D56" s="109">
        <v>102.49000000000001</v>
      </c>
      <c r="E56" s="110">
        <v>111.85</v>
      </c>
      <c r="F56" s="109">
        <v>110</v>
      </c>
      <c r="G56" s="110">
        <v>104.82000000000001</v>
      </c>
      <c r="H56" s="109">
        <v>103.96659499999998</v>
      </c>
      <c r="I56" s="110">
        <v>105.333924</v>
      </c>
      <c r="J56" s="109">
        <v>101.00999999999999</v>
      </c>
      <c r="K56" s="110">
        <v>99.09</v>
      </c>
      <c r="L56" s="109">
        <v>96.69</v>
      </c>
      <c r="M56" s="109">
        <v>104.19601582860041</v>
      </c>
      <c r="N56" s="109">
        <v>99.660000000000011</v>
      </c>
    </row>
    <row r="57" spans="1:14" x14ac:dyDescent="0.2">
      <c r="A57" s="101" t="s">
        <v>14</v>
      </c>
      <c r="B57" s="54"/>
      <c r="C57" s="113">
        <v>34.479999999999997</v>
      </c>
      <c r="D57" s="112">
        <v>33.9</v>
      </c>
      <c r="E57" s="113">
        <v>35.799999999999997</v>
      </c>
      <c r="F57" s="112">
        <v>33.700000000000003</v>
      </c>
      <c r="G57" s="113">
        <v>36.04</v>
      </c>
      <c r="H57" s="112">
        <v>36.447794999999999</v>
      </c>
      <c r="I57" s="113">
        <v>38.039389999999997</v>
      </c>
      <c r="J57" s="112">
        <v>36.15</v>
      </c>
      <c r="K57" s="112">
        <v>38.42</v>
      </c>
      <c r="L57" s="112">
        <v>38.369999999999997</v>
      </c>
      <c r="M57" s="112">
        <v>37.632130589738274</v>
      </c>
      <c r="N57" s="112">
        <v>37.520000000000003</v>
      </c>
    </row>
    <row r="58" spans="1:14" ht="25.5" x14ac:dyDescent="0.2">
      <c r="A58" s="102" t="s">
        <v>122</v>
      </c>
      <c r="B58" s="54"/>
      <c r="C58" s="113">
        <f>31.6+23.35</f>
        <v>54.95</v>
      </c>
      <c r="D58" s="112">
        <v>58.5</v>
      </c>
      <c r="E58" s="113">
        <v>54.95</v>
      </c>
      <c r="F58" s="112">
        <v>56.2</v>
      </c>
      <c r="G58" s="113">
        <v>48.3</v>
      </c>
      <c r="H58" s="112">
        <v>43.960012999999996</v>
      </c>
      <c r="I58" s="113">
        <v>41.713932999999997</v>
      </c>
      <c r="J58" s="112">
        <v>39.43</v>
      </c>
      <c r="K58" s="112">
        <v>35.299999999999997</v>
      </c>
      <c r="L58" s="112">
        <v>32.94</v>
      </c>
      <c r="M58" s="112">
        <v>39.766457657577092</v>
      </c>
      <c r="N58" s="112">
        <v>39.06</v>
      </c>
    </row>
    <row r="59" spans="1:14" x14ac:dyDescent="0.2">
      <c r="A59" s="103" t="s">
        <v>123</v>
      </c>
      <c r="B59" s="55"/>
      <c r="C59" s="117">
        <v>10.57</v>
      </c>
      <c r="D59" s="116">
        <v>10.09</v>
      </c>
      <c r="E59" s="117">
        <v>21.1</v>
      </c>
      <c r="F59" s="116">
        <v>20.100000000000001</v>
      </c>
      <c r="G59" s="117">
        <v>20.48</v>
      </c>
      <c r="H59" s="116">
        <v>23.558786999999999</v>
      </c>
      <c r="I59" s="117">
        <v>25.580601000000001</v>
      </c>
      <c r="J59" s="116">
        <v>25.43</v>
      </c>
      <c r="K59" s="112">
        <v>25.37</v>
      </c>
      <c r="L59" s="112">
        <v>25.38</v>
      </c>
      <c r="M59" s="112">
        <v>26.797427581285046</v>
      </c>
      <c r="N59" s="112">
        <v>23.08</v>
      </c>
    </row>
    <row r="60" spans="1:14" x14ac:dyDescent="0.2">
      <c r="A60" s="104" t="s">
        <v>15</v>
      </c>
      <c r="B60" s="53"/>
      <c r="C60" s="110">
        <f>SUM(C61:C62)</f>
        <v>2</v>
      </c>
      <c r="D60" s="109">
        <f t="shared" ref="D60:N60" si="4">SUM(D61:D62)</f>
        <v>2.02</v>
      </c>
      <c r="E60" s="110">
        <f t="shared" si="4"/>
        <v>12.06</v>
      </c>
      <c r="F60" s="109">
        <f t="shared" si="4"/>
        <v>2.1</v>
      </c>
      <c r="G60" s="110">
        <f t="shared" si="4"/>
        <v>2.13</v>
      </c>
      <c r="H60" s="109">
        <f t="shared" si="4"/>
        <v>2.1526190000000001</v>
      </c>
      <c r="I60" s="110">
        <f t="shared" si="4"/>
        <v>2.1784500000000002</v>
      </c>
      <c r="J60" s="109">
        <f t="shared" si="4"/>
        <v>0</v>
      </c>
      <c r="K60" s="110">
        <f t="shared" si="4"/>
        <v>0.5</v>
      </c>
      <c r="L60" s="109">
        <f t="shared" si="4"/>
        <v>3.92</v>
      </c>
      <c r="M60" s="109">
        <f t="shared" si="4"/>
        <v>4.6029639422033428</v>
      </c>
      <c r="N60" s="109">
        <f t="shared" si="4"/>
        <v>4.6500000000000004</v>
      </c>
    </row>
    <row r="61" spans="1:14" x14ac:dyDescent="0.2">
      <c r="A61" s="101" t="s">
        <v>16</v>
      </c>
      <c r="B61" s="54"/>
      <c r="C61" s="113">
        <v>0</v>
      </c>
      <c r="D61" s="112"/>
      <c r="E61" s="113">
        <v>10</v>
      </c>
      <c r="F61" s="112">
        <v>0</v>
      </c>
      <c r="G61" s="113">
        <v>0</v>
      </c>
      <c r="H61" s="112">
        <v>0</v>
      </c>
      <c r="I61" s="113">
        <v>0</v>
      </c>
      <c r="J61" s="112">
        <v>0</v>
      </c>
      <c r="K61" s="112">
        <v>0.5</v>
      </c>
      <c r="L61" s="112">
        <v>3.92</v>
      </c>
      <c r="M61" s="112">
        <v>4.6029639422033428</v>
      </c>
      <c r="N61" s="112">
        <v>4.6500000000000004</v>
      </c>
    </row>
    <row r="62" spans="1:14" ht="25.5" x14ac:dyDescent="0.2">
      <c r="A62" s="103" t="s">
        <v>124</v>
      </c>
      <c r="B62" s="55"/>
      <c r="C62" s="117">
        <v>2</v>
      </c>
      <c r="D62" s="116">
        <v>2.02</v>
      </c>
      <c r="E62" s="117">
        <v>2.06</v>
      </c>
      <c r="F62" s="116">
        <v>2.1</v>
      </c>
      <c r="G62" s="117">
        <v>2.13</v>
      </c>
      <c r="H62" s="116">
        <v>2.1526190000000001</v>
      </c>
      <c r="I62" s="117">
        <v>2.1784500000000002</v>
      </c>
      <c r="J62" s="116"/>
      <c r="K62" s="118"/>
      <c r="L62" s="118"/>
      <c r="M62" s="115"/>
      <c r="N62" s="115"/>
    </row>
    <row r="63" spans="1:14" x14ac:dyDescent="0.2">
      <c r="A63" s="104" t="s">
        <v>17</v>
      </c>
      <c r="B63" s="53"/>
      <c r="C63" s="110">
        <v>13.780000000000001</v>
      </c>
      <c r="D63" s="109">
        <v>12.57</v>
      </c>
      <c r="E63" s="110">
        <v>7.44</v>
      </c>
      <c r="F63" s="109">
        <v>7.8</v>
      </c>
      <c r="G63" s="110">
        <v>1.63</v>
      </c>
      <c r="H63" s="109">
        <v>7.8955539999999997</v>
      </c>
      <c r="I63" s="110">
        <v>6.6506610000000004</v>
      </c>
      <c r="J63" s="109">
        <v>11.680000000000001</v>
      </c>
      <c r="K63" s="110">
        <v>9.0599999999999987</v>
      </c>
      <c r="L63" s="109">
        <v>8.94</v>
      </c>
      <c r="M63" s="109">
        <v>9.4188788142979512</v>
      </c>
      <c r="N63" s="109">
        <v>14.43</v>
      </c>
    </row>
    <row r="64" spans="1:14" x14ac:dyDescent="0.2">
      <c r="A64" s="101" t="s">
        <v>18</v>
      </c>
      <c r="B64" s="54"/>
      <c r="C64" s="113">
        <v>6.08</v>
      </c>
      <c r="D64" s="112">
        <v>7.5</v>
      </c>
      <c r="E64" s="113">
        <v>5.2</v>
      </c>
      <c r="F64" s="112">
        <v>4.8</v>
      </c>
      <c r="G64" s="113">
        <v>0</v>
      </c>
      <c r="H64" s="112">
        <v>5.4240539999999999</v>
      </c>
      <c r="I64" s="113">
        <v>5.1916060000000002</v>
      </c>
      <c r="J64" s="112">
        <v>10.38</v>
      </c>
      <c r="K64" s="112">
        <v>8.2799999999999994</v>
      </c>
      <c r="L64" s="112">
        <v>8.43</v>
      </c>
      <c r="M64" s="112">
        <v>8.3289751536769803</v>
      </c>
      <c r="N64" s="112">
        <v>13.33</v>
      </c>
    </row>
    <row r="65" spans="1:14" x14ac:dyDescent="0.2">
      <c r="A65" s="101" t="s">
        <v>19</v>
      </c>
      <c r="B65" s="56"/>
      <c r="C65" s="156"/>
      <c r="D65" s="124"/>
      <c r="E65" s="156"/>
      <c r="F65" s="124"/>
      <c r="G65" s="156">
        <v>0.5</v>
      </c>
      <c r="H65" s="124"/>
      <c r="I65" s="156">
        <v>0.57334600000000002</v>
      </c>
      <c r="J65" s="124">
        <v>0.56999999999999995</v>
      </c>
      <c r="K65" s="124">
        <v>0.57999999999999996</v>
      </c>
      <c r="L65" s="124">
        <v>0.31</v>
      </c>
      <c r="M65" s="124">
        <v>0.89192671687028857</v>
      </c>
      <c r="N65" s="124">
        <v>0.9</v>
      </c>
    </row>
    <row r="66" spans="1:14" x14ac:dyDescent="0.2">
      <c r="A66" s="105" t="s">
        <v>125</v>
      </c>
      <c r="B66" s="56"/>
      <c r="C66" s="156">
        <v>0.98</v>
      </c>
      <c r="D66" s="124">
        <v>0.03</v>
      </c>
      <c r="E66" s="156"/>
      <c r="F66" s="124"/>
      <c r="G66" s="156"/>
      <c r="H66" s="124"/>
      <c r="I66" s="156"/>
      <c r="J66" s="124"/>
      <c r="K66" s="124"/>
      <c r="L66" s="124"/>
      <c r="M66" s="124"/>
      <c r="N66" s="124"/>
    </row>
    <row r="67" spans="1:14" x14ac:dyDescent="0.2">
      <c r="A67" s="103" t="s">
        <v>20</v>
      </c>
      <c r="B67" s="57"/>
      <c r="C67" s="125">
        <v>6.72</v>
      </c>
      <c r="D67" s="127">
        <v>5.04</v>
      </c>
      <c r="E67" s="125">
        <v>2.2400000000000002</v>
      </c>
      <c r="F67" s="127">
        <v>3</v>
      </c>
      <c r="G67" s="125">
        <v>1.1299999999999999</v>
      </c>
      <c r="H67" s="127">
        <v>2.4714999999999998</v>
      </c>
      <c r="I67" s="125">
        <v>0.88570899999999997</v>
      </c>
      <c r="J67" s="127">
        <v>0.73</v>
      </c>
      <c r="K67" s="127">
        <v>0.2</v>
      </c>
      <c r="L67" s="127">
        <v>0.2</v>
      </c>
      <c r="M67" s="127">
        <v>0.19797694375068142</v>
      </c>
      <c r="N67" s="127">
        <v>0.2</v>
      </c>
    </row>
    <row r="68" spans="1:14" x14ac:dyDescent="0.2">
      <c r="A68" s="106" t="s">
        <v>1</v>
      </c>
      <c r="B68" s="58"/>
      <c r="C68" s="147">
        <v>20.93</v>
      </c>
      <c r="D68" s="146">
        <v>19.510000000000002</v>
      </c>
      <c r="E68" s="147">
        <v>13.48</v>
      </c>
      <c r="F68" s="146">
        <v>11.8</v>
      </c>
      <c r="G68" s="147">
        <v>13.56</v>
      </c>
      <c r="H68" s="146">
        <v>7.7686729999999997</v>
      </c>
      <c r="I68" s="147">
        <v>8.5779300000000003</v>
      </c>
      <c r="J68" s="146">
        <v>7.47</v>
      </c>
      <c r="K68" s="146">
        <v>6.6</v>
      </c>
      <c r="L68" s="146">
        <v>4.55</v>
      </c>
      <c r="M68" s="146">
        <v>6.4592571396622951</v>
      </c>
      <c r="N68" s="146">
        <v>23.37</v>
      </c>
    </row>
    <row r="69" spans="1:14" ht="25.5" x14ac:dyDescent="0.2">
      <c r="A69" s="107" t="s">
        <v>21</v>
      </c>
      <c r="B69" s="59"/>
      <c r="C69" s="121">
        <v>1.79</v>
      </c>
      <c r="D69" s="120">
        <v>1.7</v>
      </c>
      <c r="E69" s="121">
        <v>2</v>
      </c>
      <c r="F69" s="120">
        <v>3.1</v>
      </c>
      <c r="G69" s="121">
        <v>3.13</v>
      </c>
      <c r="H69" s="120">
        <v>3.5</v>
      </c>
      <c r="I69" s="121">
        <v>3.5256120000000002</v>
      </c>
      <c r="J69" s="120">
        <v>4.07</v>
      </c>
      <c r="K69" s="120">
        <v>4.17</v>
      </c>
      <c r="L69" s="120">
        <v>4.17</v>
      </c>
      <c r="M69" s="120">
        <v>4.3112538245491825</v>
      </c>
      <c r="N69" s="120">
        <v>4.32</v>
      </c>
    </row>
    <row r="70" spans="1:14" x14ac:dyDescent="0.2">
      <c r="A70" s="108" t="s">
        <v>22</v>
      </c>
      <c r="B70" s="60"/>
      <c r="C70" s="142">
        <v>138.5</v>
      </c>
      <c r="D70" s="141">
        <v>138.29</v>
      </c>
      <c r="E70" s="142">
        <v>146.82999999999998</v>
      </c>
      <c r="F70" s="141">
        <v>134.79999999999998</v>
      </c>
      <c r="G70" s="142">
        <v>125.27</v>
      </c>
      <c r="H70" s="141">
        <v>125.28344099999998</v>
      </c>
      <c r="I70" s="142">
        <v>126.26657699999998</v>
      </c>
      <c r="J70" s="141">
        <v>124.22999999999999</v>
      </c>
      <c r="K70" s="141">
        <v>119.42</v>
      </c>
      <c r="L70" s="141">
        <v>118.27</v>
      </c>
      <c r="M70" s="141">
        <v>128.98836954931318</v>
      </c>
      <c r="N70" s="141">
        <v>146.43</v>
      </c>
    </row>
    <row r="71" spans="1:14" s="51" customFormat="1" ht="13.5" x14ac:dyDescent="0.25">
      <c r="A71" s="158" t="s">
        <v>127</v>
      </c>
      <c r="B71" s="159"/>
      <c r="C71" s="159"/>
      <c r="D71" s="159"/>
      <c r="E71" s="159"/>
      <c r="F71" s="159"/>
      <c r="G71" s="159"/>
      <c r="H71" s="159"/>
      <c r="I71" s="159"/>
      <c r="J71" s="159"/>
      <c r="K71" s="160"/>
      <c r="L71" s="161"/>
      <c r="M71" s="160"/>
      <c r="N71" s="160"/>
    </row>
    <row r="72" spans="1:14" ht="13.5" x14ac:dyDescent="0.25">
      <c r="A72" s="162" t="s">
        <v>128</v>
      </c>
      <c r="B72" s="163"/>
      <c r="C72" s="163"/>
      <c r="D72" s="163"/>
      <c r="E72" s="163"/>
      <c r="F72" s="163"/>
      <c r="G72" s="163"/>
      <c r="H72" s="163"/>
      <c r="I72" s="163"/>
      <c r="J72" s="163"/>
      <c r="K72" s="164"/>
      <c r="L72" s="165"/>
      <c r="M72" s="164"/>
      <c r="N72" s="164"/>
    </row>
    <row r="73" spans="1:14" ht="12.75" customHeight="1" x14ac:dyDescent="0.2">
      <c r="A73" s="339" t="s">
        <v>118</v>
      </c>
      <c r="B73" s="339"/>
      <c r="C73" s="339"/>
      <c r="D73" s="339"/>
      <c r="E73" s="339"/>
      <c r="F73" s="339"/>
      <c r="G73" s="339"/>
      <c r="H73" s="339"/>
      <c r="I73" s="339"/>
      <c r="J73" s="339"/>
      <c r="K73" s="339"/>
      <c r="L73" s="339"/>
      <c r="M73" s="339"/>
      <c r="N73" s="339"/>
    </row>
  </sheetData>
  <mergeCells count="7">
    <mergeCell ref="A73:N73"/>
    <mergeCell ref="H32:H34"/>
    <mergeCell ref="A5:N5"/>
    <mergeCell ref="A1:K1"/>
    <mergeCell ref="A39:N39"/>
    <mergeCell ref="A55:N55"/>
    <mergeCell ref="A22:N22"/>
  </mergeCells>
  <pageMargins left="0.39370078740157483" right="0.39370078740157483" top="0.98425196850393704" bottom="0.98425196850393704"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18"/>
  <sheetViews>
    <sheetView showGridLines="0" workbookViewId="0">
      <selection sqref="A1:B1"/>
    </sheetView>
  </sheetViews>
  <sheetFormatPr baseColWidth="10" defaultColWidth="11.42578125" defaultRowHeight="15" x14ac:dyDescent="0.25"/>
  <cols>
    <col min="1" max="1" width="34.140625" style="7" customWidth="1"/>
    <col min="2" max="2" width="23.140625" style="7" customWidth="1"/>
    <col min="3" max="16384" width="11.42578125" style="7"/>
  </cols>
  <sheetData>
    <row r="1" spans="1:9" ht="26.25" customHeight="1" x14ac:dyDescent="0.25">
      <c r="A1" s="351" t="s">
        <v>177</v>
      </c>
      <c r="B1" s="351"/>
      <c r="C1" s="6"/>
      <c r="D1" s="6"/>
      <c r="E1" s="6"/>
      <c r="F1" s="6"/>
      <c r="G1" s="34"/>
      <c r="H1" s="34"/>
      <c r="I1" s="35"/>
    </row>
    <row r="2" spans="1:9" x14ac:dyDescent="0.25">
      <c r="A2" s="6" t="s">
        <v>41</v>
      </c>
      <c r="B2" s="6"/>
      <c r="C2" s="6"/>
      <c r="D2" s="6"/>
      <c r="E2" s="6"/>
      <c r="F2" s="6"/>
      <c r="G2" s="34"/>
      <c r="H2" s="34"/>
      <c r="I2" s="35"/>
    </row>
    <row r="3" spans="1:9" x14ac:dyDescent="0.25">
      <c r="B3" s="2"/>
      <c r="C3" s="2"/>
      <c r="D3" s="2"/>
      <c r="E3" s="2"/>
      <c r="F3" s="2"/>
      <c r="G3" s="34"/>
      <c r="H3" s="34"/>
      <c r="I3" s="35"/>
    </row>
    <row r="4" spans="1:9" ht="27" customHeight="1" x14ac:dyDescent="0.25">
      <c r="A4" s="170" t="s">
        <v>113</v>
      </c>
      <c r="B4" s="174" t="s">
        <v>114</v>
      </c>
      <c r="C4" s="2"/>
      <c r="D4" s="2"/>
      <c r="E4" s="2"/>
      <c r="F4" s="2"/>
      <c r="G4" s="34"/>
      <c r="H4" s="34"/>
      <c r="I4" s="35"/>
    </row>
    <row r="5" spans="1:9" x14ac:dyDescent="0.25">
      <c r="A5" s="171" t="s">
        <v>1</v>
      </c>
      <c r="B5" s="167">
        <v>25.122214530731991</v>
      </c>
      <c r="C5" s="34"/>
      <c r="D5" s="8"/>
      <c r="E5" s="8"/>
      <c r="F5" s="36"/>
      <c r="G5" s="37"/>
      <c r="H5" s="34"/>
      <c r="I5" s="35"/>
    </row>
    <row r="6" spans="1:9" x14ac:dyDescent="0.25">
      <c r="A6" s="172" t="s">
        <v>17</v>
      </c>
      <c r="B6" s="168">
        <v>13.897519486347152</v>
      </c>
      <c r="C6" s="34"/>
      <c r="D6" s="8"/>
      <c r="E6" s="8"/>
      <c r="F6" s="36"/>
      <c r="G6" s="37"/>
      <c r="H6" s="34"/>
      <c r="I6" s="35"/>
    </row>
    <row r="7" spans="1:9" x14ac:dyDescent="0.25">
      <c r="A7" s="172" t="s">
        <v>24</v>
      </c>
      <c r="B7" s="168">
        <v>29.642338467690433</v>
      </c>
      <c r="C7" s="34"/>
      <c r="D7" s="8"/>
      <c r="E7" s="8"/>
      <c r="F7" s="36"/>
      <c r="G7" s="37"/>
      <c r="H7" s="34"/>
      <c r="I7" s="35"/>
    </row>
    <row r="8" spans="1:9" x14ac:dyDescent="0.25">
      <c r="A8" s="172" t="s">
        <v>25</v>
      </c>
      <c r="B8" s="168">
        <v>12.633084735017469</v>
      </c>
      <c r="C8" s="34"/>
      <c r="D8" s="8"/>
      <c r="E8" s="8"/>
      <c r="F8" s="36"/>
      <c r="G8" s="37"/>
      <c r="H8" s="34"/>
      <c r="I8" s="35"/>
    </row>
    <row r="9" spans="1:9" x14ac:dyDescent="0.25">
      <c r="A9" s="172" t="s">
        <v>26</v>
      </c>
      <c r="B9" s="168">
        <v>9.2203907721082103</v>
      </c>
      <c r="C9" s="34"/>
      <c r="D9" s="8"/>
      <c r="E9" s="8"/>
      <c r="F9" s="36"/>
      <c r="G9" s="37"/>
      <c r="H9" s="34"/>
      <c r="I9" s="35"/>
    </row>
    <row r="10" spans="1:9" x14ac:dyDescent="0.25">
      <c r="A10" s="173" t="s">
        <v>27</v>
      </c>
      <c r="B10" s="169">
        <v>9.4844520081047534</v>
      </c>
      <c r="C10" s="34"/>
      <c r="D10" s="8"/>
      <c r="E10" s="8"/>
      <c r="F10" s="34"/>
      <c r="G10" s="37"/>
      <c r="H10" s="34"/>
      <c r="I10" s="35"/>
    </row>
    <row r="11" spans="1:9" x14ac:dyDescent="0.25">
      <c r="A11" s="349" t="s">
        <v>99</v>
      </c>
      <c r="B11" s="349"/>
      <c r="C11" s="39"/>
      <c r="D11" s="39"/>
      <c r="E11" s="39"/>
      <c r="F11" s="39"/>
      <c r="G11" s="35"/>
      <c r="H11" s="35"/>
      <c r="I11" s="35"/>
    </row>
    <row r="12" spans="1:9" ht="28.5" customHeight="1" x14ac:dyDescent="0.25">
      <c r="A12" s="350" t="s">
        <v>98</v>
      </c>
      <c r="B12" s="350"/>
      <c r="C12" s="38"/>
      <c r="D12" s="38"/>
      <c r="E12" s="38"/>
      <c r="F12" s="38"/>
      <c r="G12" s="35"/>
      <c r="H12" s="35"/>
      <c r="I12" s="35"/>
    </row>
    <row r="16" spans="1:9" x14ac:dyDescent="0.25">
      <c r="A16" s="9"/>
      <c r="B16" s="10"/>
    </row>
    <row r="18" spans="1:1" x14ac:dyDescent="0.25">
      <c r="A18" s="10"/>
    </row>
  </sheetData>
  <mergeCells count="3">
    <mergeCell ref="A11:B11"/>
    <mergeCell ref="A12:B12"/>
    <mergeCell ref="A1:B1"/>
  </mergeCell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N27"/>
  <sheetViews>
    <sheetView showGridLines="0" workbookViewId="0"/>
  </sheetViews>
  <sheetFormatPr baseColWidth="10" defaultColWidth="11.42578125" defaultRowHeight="12.75" x14ac:dyDescent="0.2"/>
  <cols>
    <col min="1" max="1" width="33.5703125" style="11" bestFit="1" customWidth="1"/>
    <col min="2" max="2" width="36.28515625" style="11" customWidth="1"/>
    <col min="3" max="13" width="9.28515625" style="11" customWidth="1"/>
    <col min="14" max="16384" width="11.42578125" style="11"/>
  </cols>
  <sheetData>
    <row r="1" spans="1:13" x14ac:dyDescent="0.2">
      <c r="A1" s="61" t="s">
        <v>171</v>
      </c>
      <c r="B1" s="61"/>
      <c r="C1" s="61"/>
      <c r="D1" s="61"/>
      <c r="E1" s="61"/>
      <c r="F1" s="61"/>
      <c r="G1" s="61"/>
      <c r="H1" s="61"/>
      <c r="I1" s="61"/>
      <c r="J1" s="61"/>
      <c r="K1" s="61"/>
      <c r="L1" s="4"/>
      <c r="M1" s="4"/>
    </row>
    <row r="2" spans="1:13" x14ac:dyDescent="0.2">
      <c r="A2" s="236" t="s">
        <v>12</v>
      </c>
      <c r="B2" s="62"/>
      <c r="C2" s="61"/>
      <c r="D2" s="61"/>
      <c r="E2" s="61"/>
      <c r="F2" s="61"/>
      <c r="G2" s="61"/>
      <c r="H2" s="61"/>
      <c r="I2" s="61"/>
      <c r="J2" s="61"/>
      <c r="K2" s="61"/>
      <c r="L2"/>
      <c r="M2"/>
    </row>
    <row r="3" spans="1:13" x14ac:dyDescent="0.2">
      <c r="A3"/>
      <c r="B3"/>
      <c r="C3" s="62"/>
      <c r="D3" s="62"/>
      <c r="E3" s="62"/>
      <c r="F3" s="62"/>
      <c r="G3" s="62"/>
      <c r="H3" s="62"/>
      <c r="I3" s="62"/>
      <c r="J3" s="62"/>
      <c r="K3" s="62"/>
      <c r="L3"/>
      <c r="M3"/>
    </row>
    <row r="4" spans="1:13" ht="13.5" customHeight="1" x14ac:dyDescent="0.2">
      <c r="A4" s="221"/>
      <c r="B4" s="221"/>
      <c r="C4" s="222">
        <v>2011</v>
      </c>
      <c r="D4" s="222">
        <v>2012</v>
      </c>
      <c r="E4" s="222">
        <v>2013</v>
      </c>
      <c r="F4" s="222">
        <v>2014</v>
      </c>
      <c r="G4" s="222">
        <v>2015</v>
      </c>
      <c r="H4" s="222">
        <v>2016</v>
      </c>
      <c r="I4" s="222">
        <v>2017</v>
      </c>
      <c r="J4" s="222">
        <v>2018</v>
      </c>
      <c r="K4" s="222">
        <v>2019</v>
      </c>
      <c r="L4" s="222" t="s">
        <v>149</v>
      </c>
      <c r="M4" s="222">
        <v>2021</v>
      </c>
    </row>
    <row r="5" spans="1:13" x14ac:dyDescent="0.2">
      <c r="A5" s="352" t="s">
        <v>132</v>
      </c>
      <c r="B5" s="223" t="s">
        <v>28</v>
      </c>
      <c r="C5" s="237" t="s">
        <v>133</v>
      </c>
      <c r="D5" s="237" t="s">
        <v>133</v>
      </c>
      <c r="E5" s="237">
        <v>119.1</v>
      </c>
      <c r="F5" s="237">
        <v>116.6</v>
      </c>
      <c r="G5" s="237">
        <v>187.7</v>
      </c>
      <c r="H5" s="237">
        <v>166.70189034000001</v>
      </c>
      <c r="I5" s="237">
        <v>152.50306899</v>
      </c>
      <c r="J5" s="237">
        <v>162.70594400000002</v>
      </c>
      <c r="K5" s="237">
        <v>154.81809362999999</v>
      </c>
      <c r="L5" s="238">
        <v>156.6</v>
      </c>
      <c r="M5" s="238">
        <v>174.54226515999997</v>
      </c>
    </row>
    <row r="6" spans="1:13" x14ac:dyDescent="0.2">
      <c r="A6" s="353"/>
      <c r="B6" s="224" t="s">
        <v>29</v>
      </c>
      <c r="C6" s="237" t="s">
        <v>133</v>
      </c>
      <c r="D6" s="237" t="s">
        <v>133</v>
      </c>
      <c r="E6" s="237">
        <v>83.8</v>
      </c>
      <c r="F6" s="237">
        <v>77.7</v>
      </c>
      <c r="G6" s="237">
        <v>81.400000000000006</v>
      </c>
      <c r="H6" s="237">
        <v>74.781900370000002</v>
      </c>
      <c r="I6" s="237">
        <v>63.05889616000001</v>
      </c>
      <c r="J6" s="237">
        <v>88.175912999999994</v>
      </c>
      <c r="K6" s="237">
        <v>95.538180869999991</v>
      </c>
      <c r="L6" s="238">
        <v>80.2</v>
      </c>
      <c r="M6" s="238">
        <v>104.2095364</v>
      </c>
    </row>
    <row r="7" spans="1:13" ht="15" x14ac:dyDescent="0.2">
      <c r="A7" s="353"/>
      <c r="B7" s="224" t="s">
        <v>150</v>
      </c>
      <c r="C7" s="237" t="s">
        <v>133</v>
      </c>
      <c r="D7" s="237" t="s">
        <v>133</v>
      </c>
      <c r="E7" s="237">
        <v>92.1</v>
      </c>
      <c r="F7" s="237">
        <v>87.8</v>
      </c>
      <c r="G7" s="237">
        <v>100.5</v>
      </c>
      <c r="H7" s="237">
        <v>101.76960339</v>
      </c>
      <c r="I7" s="237">
        <v>102.42533481</v>
      </c>
      <c r="J7" s="237">
        <v>108.99289699999999</v>
      </c>
      <c r="K7" s="237">
        <v>118.55754686</v>
      </c>
      <c r="L7" s="238">
        <v>120.8</v>
      </c>
      <c r="M7" s="238">
        <v>133.00770829999999</v>
      </c>
    </row>
    <row r="8" spans="1:13" x14ac:dyDescent="0.2">
      <c r="A8" s="353"/>
      <c r="B8" s="224" t="s">
        <v>30</v>
      </c>
      <c r="C8" s="237" t="s">
        <v>133</v>
      </c>
      <c r="D8" s="237" t="s">
        <v>133</v>
      </c>
      <c r="E8" s="237">
        <v>37.799999999999997</v>
      </c>
      <c r="F8" s="237">
        <v>38.9</v>
      </c>
      <c r="G8" s="237">
        <v>37.700000000000003</v>
      </c>
      <c r="H8" s="237">
        <v>39.199843449999996</v>
      </c>
      <c r="I8" s="237">
        <v>43.606818000000011</v>
      </c>
      <c r="J8" s="237">
        <v>45.662030999999999</v>
      </c>
      <c r="K8" s="237">
        <v>38.58929397</v>
      </c>
      <c r="L8" s="238">
        <v>37.9</v>
      </c>
      <c r="M8" s="238">
        <v>35.767969300000004</v>
      </c>
    </row>
    <row r="9" spans="1:13" x14ac:dyDescent="0.2">
      <c r="A9" s="353"/>
      <c r="B9" s="224" t="s">
        <v>31</v>
      </c>
      <c r="C9" s="237" t="s">
        <v>133</v>
      </c>
      <c r="D9" s="237" t="s">
        <v>133</v>
      </c>
      <c r="E9" s="237">
        <v>3.4</v>
      </c>
      <c r="F9" s="237">
        <v>3.5</v>
      </c>
      <c r="G9" s="237">
        <v>3.3</v>
      </c>
      <c r="H9" s="237">
        <v>2.9654749999999996</v>
      </c>
      <c r="I9" s="237">
        <v>8.2904000000000005E-2</v>
      </c>
      <c r="J9" s="237">
        <v>7.3338E-2</v>
      </c>
      <c r="K9" s="237">
        <v>6.3068399999999997E-2</v>
      </c>
      <c r="L9" s="238">
        <v>0</v>
      </c>
      <c r="M9" s="238">
        <v>0</v>
      </c>
    </row>
    <row r="10" spans="1:13" x14ac:dyDescent="0.2">
      <c r="A10" s="353"/>
      <c r="B10" s="224" t="s">
        <v>32</v>
      </c>
      <c r="C10" s="237" t="s">
        <v>133</v>
      </c>
      <c r="D10" s="237" t="s">
        <v>133</v>
      </c>
      <c r="E10" s="237">
        <v>26.9</v>
      </c>
      <c r="F10" s="237">
        <v>65.8</v>
      </c>
      <c r="G10" s="237">
        <v>50.8</v>
      </c>
      <c r="H10" s="237">
        <v>47.492587739999998</v>
      </c>
      <c r="I10" s="237">
        <v>44.82543175</v>
      </c>
      <c r="J10" s="237">
        <v>26.604869000000004</v>
      </c>
      <c r="K10" s="237">
        <v>28.02020108</v>
      </c>
      <c r="L10" s="238">
        <v>27.8</v>
      </c>
      <c r="M10" s="238">
        <v>15.001379999999999</v>
      </c>
    </row>
    <row r="11" spans="1:13" ht="15" x14ac:dyDescent="0.2">
      <c r="A11" s="353"/>
      <c r="B11" s="224" t="s">
        <v>151</v>
      </c>
      <c r="C11" s="237" t="s">
        <v>133</v>
      </c>
      <c r="D11" s="237" t="s">
        <v>133</v>
      </c>
      <c r="E11" s="237">
        <v>41.1</v>
      </c>
      <c r="F11" s="237">
        <v>49.3</v>
      </c>
      <c r="G11" s="237">
        <v>92.7</v>
      </c>
      <c r="H11" s="237">
        <v>84.151182579999997</v>
      </c>
      <c r="I11" s="237">
        <v>71.757766800000013</v>
      </c>
      <c r="J11" s="237">
        <v>58.06648899999999</v>
      </c>
      <c r="K11" s="237">
        <v>54.808257500000003</v>
      </c>
      <c r="L11" s="238">
        <v>17.399999999999999</v>
      </c>
      <c r="M11" s="238">
        <v>21.4</v>
      </c>
    </row>
    <row r="12" spans="1:13" x14ac:dyDescent="0.2">
      <c r="A12" s="353"/>
      <c r="B12" s="225" t="s">
        <v>34</v>
      </c>
      <c r="C12" s="239" t="s">
        <v>133</v>
      </c>
      <c r="D12" s="239" t="s">
        <v>133</v>
      </c>
      <c r="E12" s="239">
        <v>30.5</v>
      </c>
      <c r="F12" s="239">
        <v>32.9</v>
      </c>
      <c r="G12" s="239">
        <v>0.7</v>
      </c>
      <c r="H12" s="239">
        <v>26.593299999999999</v>
      </c>
      <c r="I12" s="239">
        <v>24.161343000000002</v>
      </c>
      <c r="J12" s="237">
        <v>31.881550000000001</v>
      </c>
      <c r="K12" s="237">
        <v>17.150199999999998</v>
      </c>
      <c r="L12" s="238">
        <v>45.2</v>
      </c>
      <c r="M12" s="238">
        <v>27.608479999999997</v>
      </c>
    </row>
    <row r="13" spans="1:13" x14ac:dyDescent="0.2">
      <c r="A13" s="354"/>
      <c r="B13" s="226" t="s">
        <v>35</v>
      </c>
      <c r="C13" s="240" t="s">
        <v>133</v>
      </c>
      <c r="D13" s="240" t="s">
        <v>133</v>
      </c>
      <c r="E13" s="240">
        <f t="shared" ref="E13:J13" si="0">SUM(E5:E12)</f>
        <v>434.7</v>
      </c>
      <c r="F13" s="240">
        <f t="shared" si="0"/>
        <v>472.5</v>
      </c>
      <c r="G13" s="240">
        <f t="shared" si="0"/>
        <v>554.80000000000007</v>
      </c>
      <c r="H13" s="240">
        <f t="shared" si="0"/>
        <v>543.65578286999994</v>
      </c>
      <c r="I13" s="240">
        <f t="shared" si="0"/>
        <v>502.42156351000006</v>
      </c>
      <c r="J13" s="241">
        <f t="shared" si="0"/>
        <v>522.16303099999993</v>
      </c>
      <c r="K13" s="241">
        <v>507.54484231000004</v>
      </c>
      <c r="L13" s="242">
        <v>486</v>
      </c>
      <c r="M13" s="242">
        <v>511.57427715999995</v>
      </c>
    </row>
    <row r="14" spans="1:13" x14ac:dyDescent="0.2">
      <c r="A14" s="355" t="s">
        <v>134</v>
      </c>
      <c r="B14" s="227" t="s">
        <v>28</v>
      </c>
      <c r="C14" s="237">
        <v>108.2</v>
      </c>
      <c r="D14" s="237">
        <v>105.7</v>
      </c>
      <c r="E14" s="237">
        <v>113.2</v>
      </c>
      <c r="F14" s="237">
        <v>111.24379546</v>
      </c>
      <c r="G14" s="237">
        <v>116.1</v>
      </c>
      <c r="H14" s="237">
        <v>107.9</v>
      </c>
      <c r="I14" s="237">
        <f>84.3+4.6+14</f>
        <v>102.89999999999999</v>
      </c>
      <c r="J14" s="237">
        <v>112.8</v>
      </c>
      <c r="K14" s="238">
        <v>105.4</v>
      </c>
      <c r="L14" s="238">
        <v>107.9</v>
      </c>
      <c r="M14" s="238">
        <v>121.6</v>
      </c>
    </row>
    <row r="15" spans="1:13" x14ac:dyDescent="0.2">
      <c r="A15" s="356"/>
      <c r="B15" s="227" t="s">
        <v>29</v>
      </c>
      <c r="C15" s="237">
        <v>58.9</v>
      </c>
      <c r="D15" s="237">
        <v>69.2</v>
      </c>
      <c r="E15" s="237">
        <v>77</v>
      </c>
      <c r="F15" s="237">
        <v>71.396820730000002</v>
      </c>
      <c r="G15" s="237">
        <v>73.8</v>
      </c>
      <c r="H15" s="237">
        <v>66</v>
      </c>
      <c r="I15" s="237">
        <f>1.5+21.3+12.3+19.6+0.1</f>
        <v>54.800000000000004</v>
      </c>
      <c r="J15" s="237">
        <v>80.2</v>
      </c>
      <c r="K15" s="238">
        <v>87.6</v>
      </c>
      <c r="L15" s="238">
        <v>70.599999999999994</v>
      </c>
      <c r="M15" s="238">
        <v>104.2</v>
      </c>
    </row>
    <row r="16" spans="1:13" ht="15" x14ac:dyDescent="0.2">
      <c r="A16" s="356"/>
      <c r="B16" s="227" t="s">
        <v>150</v>
      </c>
      <c r="C16" s="237">
        <v>83.2</v>
      </c>
      <c r="D16" s="237">
        <v>86.1</v>
      </c>
      <c r="E16" s="237">
        <v>91.7</v>
      </c>
      <c r="F16" s="237">
        <v>86.110107809999988</v>
      </c>
      <c r="G16" s="237">
        <v>90</v>
      </c>
      <c r="H16" s="237">
        <v>91.2</v>
      </c>
      <c r="I16" s="237">
        <f>90.3+0.7+1.2</f>
        <v>92.2</v>
      </c>
      <c r="J16" s="237">
        <v>98.3</v>
      </c>
      <c r="K16" s="238">
        <v>107.5</v>
      </c>
      <c r="L16" s="238">
        <v>119.9</v>
      </c>
      <c r="M16" s="238">
        <v>132.69999999999999</v>
      </c>
    </row>
    <row r="17" spans="1:14" x14ac:dyDescent="0.2">
      <c r="A17" s="356"/>
      <c r="B17" s="227" t="s">
        <v>30</v>
      </c>
      <c r="C17" s="237">
        <v>40.299999999999997</v>
      </c>
      <c r="D17" s="237">
        <v>30.2</v>
      </c>
      <c r="E17" s="237">
        <v>37.299999999999997</v>
      </c>
      <c r="F17" s="237">
        <v>36.875989009999998</v>
      </c>
      <c r="G17" s="237">
        <v>35.6</v>
      </c>
      <c r="H17" s="237">
        <v>36.700000000000003</v>
      </c>
      <c r="I17" s="237">
        <f>37.7+3.1</f>
        <v>40.800000000000004</v>
      </c>
      <c r="J17" s="237">
        <v>42.9</v>
      </c>
      <c r="K17" s="238">
        <v>35.9</v>
      </c>
      <c r="L17" s="238">
        <v>35.6</v>
      </c>
      <c r="M17" s="238">
        <v>35.1</v>
      </c>
    </row>
    <row r="18" spans="1:14" x14ac:dyDescent="0.2">
      <c r="A18" s="356"/>
      <c r="B18" s="227" t="s">
        <v>31</v>
      </c>
      <c r="C18" s="237">
        <v>3.1</v>
      </c>
      <c r="D18" s="237">
        <v>3.4</v>
      </c>
      <c r="E18" s="237">
        <v>3.3</v>
      </c>
      <c r="F18" s="237">
        <v>3.4284477400000002</v>
      </c>
      <c r="G18" s="237">
        <v>3.2</v>
      </c>
      <c r="H18" s="237">
        <v>2.9</v>
      </c>
      <c r="I18" s="238" t="s">
        <v>42</v>
      </c>
      <c r="J18" s="238" t="s">
        <v>42</v>
      </c>
      <c r="K18" s="238" t="s">
        <v>42</v>
      </c>
      <c r="L18" s="238" t="s">
        <v>42</v>
      </c>
      <c r="M18" s="238" t="s">
        <v>42</v>
      </c>
    </row>
    <row r="19" spans="1:14" x14ac:dyDescent="0.2">
      <c r="A19" s="356"/>
      <c r="B19" s="227" t="s">
        <v>32</v>
      </c>
      <c r="C19" s="237">
        <v>12.6</v>
      </c>
      <c r="D19" s="237">
        <v>14.5</v>
      </c>
      <c r="E19" s="237">
        <v>21.3</v>
      </c>
      <c r="F19" s="237">
        <v>48.223279920000003</v>
      </c>
      <c r="G19" s="237">
        <v>49.1</v>
      </c>
      <c r="H19" s="237">
        <v>45.4</v>
      </c>
      <c r="I19" s="237">
        <f>20.6+4.8+0.1+5.9+7+0.2+0.2+0.3+3.3</f>
        <v>42.400000000000006</v>
      </c>
      <c r="J19" s="237">
        <v>23.5</v>
      </c>
      <c r="K19" s="238">
        <v>25.1</v>
      </c>
      <c r="L19" s="238">
        <v>16.2</v>
      </c>
      <c r="M19" s="238">
        <v>13.5</v>
      </c>
    </row>
    <row r="20" spans="1:14" ht="15" x14ac:dyDescent="0.2">
      <c r="A20" s="356"/>
      <c r="B20" s="227" t="s">
        <v>151</v>
      </c>
      <c r="C20" s="237">
        <v>46.9</v>
      </c>
      <c r="D20" s="237">
        <v>46.6</v>
      </c>
      <c r="E20" s="237">
        <v>36.1</v>
      </c>
      <c r="F20" s="237">
        <v>44.819493849999994</v>
      </c>
      <c r="G20" s="237">
        <v>51.2</v>
      </c>
      <c r="H20" s="237">
        <v>47.1</v>
      </c>
      <c r="I20" s="237">
        <v>34.1</v>
      </c>
      <c r="J20" s="237">
        <v>22.05</v>
      </c>
      <c r="K20" s="238">
        <v>19.5</v>
      </c>
      <c r="L20" s="238">
        <v>16.100000000000001</v>
      </c>
      <c r="M20" s="238">
        <v>21.4</v>
      </c>
    </row>
    <row r="21" spans="1:14" x14ac:dyDescent="0.2">
      <c r="A21" s="356"/>
      <c r="B21" s="228" t="s">
        <v>34</v>
      </c>
      <c r="C21" s="239">
        <v>11.6</v>
      </c>
      <c r="D21" s="239">
        <v>20.7</v>
      </c>
      <c r="E21" s="239">
        <v>29.9</v>
      </c>
      <c r="F21" s="239">
        <v>32.541849999999997</v>
      </c>
      <c r="G21" s="239">
        <v>31.8</v>
      </c>
      <c r="H21" s="239">
        <v>25.4</v>
      </c>
      <c r="I21" s="239">
        <v>22.7</v>
      </c>
      <c r="J21" s="237">
        <v>29.7</v>
      </c>
      <c r="K21" s="238">
        <v>15.1</v>
      </c>
      <c r="L21" s="238">
        <v>43</v>
      </c>
      <c r="M21" s="238">
        <v>27.4</v>
      </c>
    </row>
    <row r="22" spans="1:14" x14ac:dyDescent="0.2">
      <c r="A22" s="357"/>
      <c r="B22" s="229" t="s">
        <v>35</v>
      </c>
      <c r="C22" s="240">
        <f>SUM(C14:C21)</f>
        <v>364.80000000000007</v>
      </c>
      <c r="D22" s="240">
        <f t="shared" ref="D22:I22" si="1">SUM(D14:D21)</f>
        <v>376.4</v>
      </c>
      <c r="E22" s="240">
        <f>SUM(E14:E21)</f>
        <v>409.8</v>
      </c>
      <c r="F22" s="240">
        <f t="shared" si="1"/>
        <v>434.63978452000003</v>
      </c>
      <c r="G22" s="240">
        <f t="shared" si="1"/>
        <v>450.8</v>
      </c>
      <c r="H22" s="240">
        <f t="shared" si="1"/>
        <v>422.59999999999997</v>
      </c>
      <c r="I22" s="240">
        <f t="shared" si="1"/>
        <v>389.90000000000003</v>
      </c>
      <c r="J22" s="243">
        <f>SUM(J14:J21)</f>
        <v>409.45</v>
      </c>
      <c r="K22" s="244">
        <v>396.1</v>
      </c>
      <c r="L22" s="245">
        <v>409.3</v>
      </c>
      <c r="M22" s="245">
        <v>455.9</v>
      </c>
    </row>
    <row r="23" spans="1:14" ht="13.5" x14ac:dyDescent="0.25">
      <c r="A23" s="231" t="s">
        <v>136</v>
      </c>
      <c r="B23" s="75"/>
      <c r="C23" s="232"/>
      <c r="D23" s="232"/>
      <c r="E23" s="232"/>
      <c r="F23" s="232"/>
      <c r="G23" s="232"/>
      <c r="H23" s="232"/>
      <c r="I23" s="232"/>
      <c r="J23" s="75"/>
      <c r="K23" s="75"/>
      <c r="L23" s="75"/>
      <c r="M23" s="75"/>
      <c r="N23" s="233"/>
    </row>
    <row r="24" spans="1:14" ht="13.5" x14ac:dyDescent="0.25">
      <c r="A24" s="232" t="s">
        <v>36</v>
      </c>
      <c r="B24" s="75"/>
      <c r="C24" s="234"/>
      <c r="D24" s="234"/>
      <c r="E24" s="234"/>
      <c r="F24" s="234"/>
      <c r="G24" s="234"/>
      <c r="H24" s="234"/>
      <c r="I24" s="234"/>
      <c r="J24" s="75"/>
      <c r="K24" s="75"/>
      <c r="L24" s="75"/>
      <c r="M24" s="75"/>
      <c r="N24" s="233"/>
    </row>
    <row r="25" spans="1:14" ht="13.5" x14ac:dyDescent="0.25">
      <c r="A25" s="234" t="s">
        <v>37</v>
      </c>
      <c r="B25" s="75"/>
      <c r="C25" s="75"/>
      <c r="D25" s="75"/>
      <c r="E25" s="75"/>
      <c r="F25" s="75"/>
      <c r="G25" s="75"/>
      <c r="H25" s="75"/>
      <c r="I25" s="75"/>
      <c r="J25" s="75"/>
      <c r="K25" s="75"/>
      <c r="L25" s="75"/>
      <c r="M25" s="75"/>
      <c r="N25" s="233"/>
    </row>
    <row r="26" spans="1:14" ht="13.5" x14ac:dyDescent="0.25">
      <c r="A26" s="235" t="s">
        <v>135</v>
      </c>
      <c r="B26" s="75"/>
      <c r="C26" s="75"/>
      <c r="D26" s="75"/>
      <c r="E26" s="75"/>
      <c r="F26" s="75"/>
      <c r="G26" s="75"/>
      <c r="H26" s="75"/>
      <c r="I26" s="75"/>
      <c r="J26" s="75"/>
      <c r="K26" s="75"/>
      <c r="L26" s="75"/>
      <c r="M26" s="75"/>
      <c r="N26" s="233"/>
    </row>
    <row r="27" spans="1:14" ht="27.75" customHeight="1" x14ac:dyDescent="0.25">
      <c r="A27" s="358" t="s">
        <v>182</v>
      </c>
      <c r="B27" s="358"/>
      <c r="C27" s="358"/>
      <c r="D27" s="358"/>
      <c r="E27" s="358"/>
      <c r="F27" s="358"/>
      <c r="G27" s="358"/>
      <c r="H27" s="358"/>
      <c r="I27" s="358"/>
      <c r="J27" s="358"/>
      <c r="K27" s="358"/>
      <c r="L27" s="358"/>
      <c r="M27" s="358"/>
    </row>
  </sheetData>
  <mergeCells count="3">
    <mergeCell ref="A5:A13"/>
    <mergeCell ref="A14:A22"/>
    <mergeCell ref="A27:M27"/>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sqref="A1:E1"/>
    </sheetView>
  </sheetViews>
  <sheetFormatPr baseColWidth="10" defaultColWidth="11.42578125" defaultRowHeight="12.75" x14ac:dyDescent="0.2"/>
  <cols>
    <col min="1" max="1" width="33.5703125" style="217" bestFit="1" customWidth="1"/>
    <col min="2" max="5" width="16.7109375" style="217" customWidth="1"/>
    <col min="6" max="6" width="11.42578125" style="217"/>
    <col min="7" max="7" width="15.140625" style="217" bestFit="1" customWidth="1"/>
    <col min="8" max="8" width="12.5703125" style="217" bestFit="1" customWidth="1"/>
    <col min="9" max="9" width="11.42578125" style="217"/>
    <col min="10" max="10" width="11.7109375" style="217" bestFit="1" customWidth="1"/>
    <col min="11" max="16384" width="11.42578125" style="217"/>
  </cols>
  <sheetData>
    <row r="1" spans="1:7" x14ac:dyDescent="0.2">
      <c r="A1" s="345" t="s">
        <v>180</v>
      </c>
      <c r="B1" s="345"/>
      <c r="C1" s="345"/>
      <c r="D1" s="345"/>
      <c r="E1" s="345"/>
      <c r="F1" s="220"/>
      <c r="G1" s="220"/>
    </row>
    <row r="2" spans="1:7" x14ac:dyDescent="0.2">
      <c r="A2" s="246" t="s">
        <v>41</v>
      </c>
      <c r="B2" s="247"/>
      <c r="C2" s="218"/>
      <c r="D2" s="218"/>
      <c r="E2" s="218"/>
      <c r="F2" s="220"/>
      <c r="G2" s="220"/>
    </row>
    <row r="3" spans="1:7" x14ac:dyDescent="0.2">
      <c r="B3" s="13"/>
      <c r="C3" s="12"/>
      <c r="D3" s="12"/>
      <c r="E3" s="12"/>
      <c r="F3" s="220"/>
      <c r="G3" s="220"/>
    </row>
    <row r="4" spans="1:7" ht="27.75" customHeight="1" x14ac:dyDescent="0.2">
      <c r="A4" s="248"/>
      <c r="B4" s="359" t="s">
        <v>152</v>
      </c>
      <c r="C4" s="359"/>
      <c r="D4" s="359" t="s">
        <v>153</v>
      </c>
      <c r="E4" s="359"/>
    </row>
    <row r="5" spans="1:7" ht="11.25" customHeight="1" x14ac:dyDescent="0.2">
      <c r="A5" s="230"/>
      <c r="B5" s="222" t="s">
        <v>33</v>
      </c>
      <c r="C5" s="222" t="s">
        <v>38</v>
      </c>
      <c r="D5" s="222" t="s">
        <v>33</v>
      </c>
      <c r="E5" s="222" t="s">
        <v>38</v>
      </c>
    </row>
    <row r="6" spans="1:7" x14ac:dyDescent="0.2">
      <c r="A6" s="249" t="s">
        <v>28</v>
      </c>
      <c r="B6" s="250">
        <v>1.4</v>
      </c>
      <c r="C6" s="251">
        <v>2.4</v>
      </c>
      <c r="D6" s="252">
        <v>12.376613660133023</v>
      </c>
      <c r="E6" s="253">
        <v>12.696941612604251</v>
      </c>
    </row>
    <row r="7" spans="1:7" x14ac:dyDescent="0.2">
      <c r="A7" s="254" t="s">
        <v>29</v>
      </c>
      <c r="B7" s="255">
        <v>-15.7</v>
      </c>
      <c r="C7" s="256">
        <v>-19.399999999999999</v>
      </c>
      <c r="D7" s="257">
        <v>38.898035797457126</v>
      </c>
      <c r="E7" s="258">
        <v>47.592067988668575</v>
      </c>
    </row>
    <row r="8" spans="1:7" ht="15" x14ac:dyDescent="0.2">
      <c r="A8" s="254" t="s">
        <v>150</v>
      </c>
      <c r="B8" s="255">
        <v>2</v>
      </c>
      <c r="C8" s="256">
        <v>11.5</v>
      </c>
      <c r="D8" s="257">
        <v>10.654832404998633</v>
      </c>
      <c r="E8" s="258">
        <v>10.675562969140936</v>
      </c>
    </row>
    <row r="9" spans="1:7" x14ac:dyDescent="0.2">
      <c r="A9" s="254" t="s">
        <v>30</v>
      </c>
      <c r="B9" s="255">
        <v>-1.7</v>
      </c>
      <c r="C9" s="256">
        <v>-0.8</v>
      </c>
      <c r="D9" s="257">
        <v>-5.3505277728749272</v>
      </c>
      <c r="E9" s="258">
        <v>-1.4044943820224718</v>
      </c>
    </row>
    <row r="10" spans="1:7" x14ac:dyDescent="0.2">
      <c r="A10" s="254" t="s">
        <v>32</v>
      </c>
      <c r="B10" s="255">
        <v>-0.9</v>
      </c>
      <c r="C10" s="256">
        <v>-35.700000000000003</v>
      </c>
      <c r="D10" s="257">
        <v>-27.235492151705909</v>
      </c>
      <c r="E10" s="258">
        <v>-16.666666666666664</v>
      </c>
    </row>
    <row r="11" spans="1:7" ht="15" x14ac:dyDescent="0.2">
      <c r="A11" s="254" t="s">
        <v>151</v>
      </c>
      <c r="B11" s="255">
        <v>-59</v>
      </c>
      <c r="C11" s="256">
        <v>-17.399999999999999</v>
      </c>
      <c r="D11" s="257">
        <v>32.67338039435861</v>
      </c>
      <c r="E11" s="258">
        <v>32.919254658385071</v>
      </c>
    </row>
    <row r="12" spans="1:7" x14ac:dyDescent="0.2">
      <c r="A12" s="254" t="s">
        <v>34</v>
      </c>
      <c r="B12" s="255">
        <v>164.7</v>
      </c>
      <c r="C12" s="256">
        <v>184.8</v>
      </c>
      <c r="D12" s="257">
        <v>-38.115824594318056</v>
      </c>
      <c r="E12" s="258">
        <v>-36.279069767441861</v>
      </c>
    </row>
    <row r="13" spans="1:7" ht="15" customHeight="1" x14ac:dyDescent="0.2">
      <c r="A13" s="259" t="s">
        <v>35</v>
      </c>
      <c r="B13" s="241">
        <v>-1.7</v>
      </c>
      <c r="C13" s="245">
        <v>3.3</v>
      </c>
      <c r="D13" s="260">
        <v>8.9163272995097955</v>
      </c>
      <c r="E13" s="261">
        <v>11.385291961886139</v>
      </c>
    </row>
    <row r="14" spans="1:7" s="219" customFormat="1" ht="29.25" customHeight="1" x14ac:dyDescent="0.2">
      <c r="A14" s="360" t="s">
        <v>154</v>
      </c>
      <c r="B14" s="360"/>
      <c r="C14" s="360"/>
      <c r="D14" s="360"/>
      <c r="E14" s="360"/>
      <c r="F14" s="266"/>
      <c r="G14" s="266"/>
    </row>
    <row r="15" spans="1:7" s="219" customFormat="1" ht="43.5" customHeight="1" x14ac:dyDescent="0.2">
      <c r="A15" s="361" t="s">
        <v>181</v>
      </c>
      <c r="B15" s="361"/>
      <c r="C15" s="361"/>
      <c r="D15" s="361"/>
      <c r="E15" s="361"/>
      <c r="F15" s="266"/>
      <c r="G15" s="266"/>
    </row>
    <row r="16" spans="1:7" ht="13.5" x14ac:dyDescent="0.25">
      <c r="A16" s="262" t="s">
        <v>36</v>
      </c>
      <c r="B16" s="262"/>
      <c r="C16" s="263"/>
      <c r="D16" s="263"/>
      <c r="E16" s="263"/>
      <c r="F16" s="263"/>
      <c r="G16" s="263"/>
    </row>
    <row r="17" spans="1:7" ht="13.5" x14ac:dyDescent="0.25">
      <c r="A17" s="264" t="s">
        <v>37</v>
      </c>
      <c r="B17" s="264"/>
      <c r="C17" s="263"/>
      <c r="D17" s="263"/>
      <c r="E17" s="263"/>
      <c r="F17" s="263"/>
      <c r="G17" s="263"/>
    </row>
    <row r="18" spans="1:7" ht="14.25" customHeight="1" x14ac:dyDescent="0.25">
      <c r="A18" s="235" t="s">
        <v>44</v>
      </c>
      <c r="B18" s="265"/>
      <c r="C18" s="265"/>
      <c r="D18" s="265"/>
      <c r="E18" s="265"/>
      <c r="F18" s="233"/>
      <c r="G18" s="233"/>
    </row>
  </sheetData>
  <mergeCells count="5">
    <mergeCell ref="A1:E1"/>
    <mergeCell ref="B4:C4"/>
    <mergeCell ref="D4:E4"/>
    <mergeCell ref="A14:E14"/>
    <mergeCell ref="A15:E15"/>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CQ23"/>
  <sheetViews>
    <sheetView showGridLines="0" zoomScaleNormal="100" workbookViewId="0">
      <selection sqref="A1:L1"/>
    </sheetView>
  </sheetViews>
  <sheetFormatPr baseColWidth="10" defaultRowHeight="12.75" x14ac:dyDescent="0.2"/>
  <cols>
    <col min="1" max="1" width="44" style="16" customWidth="1"/>
    <col min="2" max="2" width="14.5703125" style="16" customWidth="1"/>
    <col min="3" max="4" width="11.5703125" style="16" customWidth="1"/>
    <col min="5" max="5" width="13.5703125" style="16" customWidth="1"/>
    <col min="6" max="11" width="11.5703125" style="16" customWidth="1"/>
    <col min="12" max="12" width="14.85546875" style="16" customWidth="1"/>
    <col min="13" max="204" width="11.42578125" style="16"/>
    <col min="205" max="205" width="40.140625" style="16" customWidth="1"/>
    <col min="206" max="206" width="23" style="16" customWidth="1"/>
    <col min="207" max="208" width="9.5703125" style="16" customWidth="1"/>
    <col min="209" max="209" width="11" style="16" customWidth="1"/>
    <col min="210" max="210" width="8.140625" style="16" customWidth="1"/>
    <col min="211" max="211" width="10.28515625" style="16" customWidth="1"/>
    <col min="212" max="212" width="9.85546875" style="16" customWidth="1"/>
    <col min="213" max="213" width="8.5703125" style="16" customWidth="1"/>
    <col min="214" max="214" width="8.7109375" style="16" customWidth="1"/>
    <col min="215" max="215" width="8.85546875" style="16" customWidth="1"/>
    <col min="216" max="216" width="12.28515625" style="16" customWidth="1"/>
    <col min="217" max="217" width="7.140625" style="16" customWidth="1"/>
    <col min="218" max="218" width="12.28515625" style="16" customWidth="1"/>
    <col min="219" max="460" width="11.42578125" style="16"/>
    <col min="461" max="461" width="40.140625" style="16" customWidth="1"/>
    <col min="462" max="462" width="23" style="16" customWidth="1"/>
    <col min="463" max="464" width="9.5703125" style="16" customWidth="1"/>
    <col min="465" max="465" width="11" style="16" customWidth="1"/>
    <col min="466" max="466" width="8.140625" style="16" customWidth="1"/>
    <col min="467" max="467" width="10.28515625" style="16" customWidth="1"/>
    <col min="468" max="468" width="9.85546875" style="16" customWidth="1"/>
    <col min="469" max="469" width="8.5703125" style="16" customWidth="1"/>
    <col min="470" max="470" width="8.7109375" style="16" customWidth="1"/>
    <col min="471" max="471" width="8.85546875" style="16" customWidth="1"/>
    <col min="472" max="472" width="12.28515625" style="16" customWidth="1"/>
    <col min="473" max="473" width="7.140625" style="16" customWidth="1"/>
    <col min="474" max="474" width="12.28515625" style="16" customWidth="1"/>
    <col min="475" max="716" width="11.42578125" style="16"/>
    <col min="717" max="717" width="40.140625" style="16" customWidth="1"/>
    <col min="718" max="718" width="23" style="16" customWidth="1"/>
    <col min="719" max="720" width="9.5703125" style="16" customWidth="1"/>
    <col min="721" max="721" width="11" style="16" customWidth="1"/>
    <col min="722" max="722" width="8.140625" style="16" customWidth="1"/>
    <col min="723" max="723" width="10.28515625" style="16" customWidth="1"/>
    <col min="724" max="724" width="9.85546875" style="16" customWidth="1"/>
    <col min="725" max="725" width="8.5703125" style="16" customWidth="1"/>
    <col min="726" max="726" width="8.7109375" style="16" customWidth="1"/>
    <col min="727" max="727" width="8.85546875" style="16" customWidth="1"/>
    <col min="728" max="728" width="12.28515625" style="16" customWidth="1"/>
    <col min="729" max="729" width="7.140625" style="16" customWidth="1"/>
    <col min="730" max="730" width="12.28515625" style="16" customWidth="1"/>
    <col min="731" max="972" width="11.42578125" style="16"/>
    <col min="973" max="973" width="40.140625" style="16" customWidth="1"/>
    <col min="974" max="974" width="23" style="16" customWidth="1"/>
    <col min="975" max="976" width="9.5703125" style="16" customWidth="1"/>
    <col min="977" max="977" width="11" style="16" customWidth="1"/>
    <col min="978" max="978" width="8.140625" style="16" customWidth="1"/>
    <col min="979" max="979" width="10.28515625" style="16" customWidth="1"/>
    <col min="980" max="980" width="9.85546875" style="16" customWidth="1"/>
    <col min="981" max="981" width="8.5703125" style="16" customWidth="1"/>
    <col min="982" max="982" width="8.7109375" style="16" customWidth="1"/>
    <col min="983" max="983" width="8.85546875" style="16" customWidth="1"/>
    <col min="984" max="984" width="12.28515625" style="16" customWidth="1"/>
    <col min="985" max="985" width="7.140625" style="16" customWidth="1"/>
    <col min="986" max="986" width="12.28515625" style="16" customWidth="1"/>
    <col min="987" max="1228" width="11.42578125" style="16"/>
    <col min="1229" max="1229" width="40.140625" style="16" customWidth="1"/>
    <col min="1230" max="1230" width="23" style="16" customWidth="1"/>
    <col min="1231" max="1232" width="9.5703125" style="16" customWidth="1"/>
    <col min="1233" max="1233" width="11" style="16" customWidth="1"/>
    <col min="1234" max="1234" width="8.140625" style="16" customWidth="1"/>
    <col min="1235" max="1235" width="10.28515625" style="16" customWidth="1"/>
    <col min="1236" max="1236" width="9.85546875" style="16" customWidth="1"/>
    <col min="1237" max="1237" width="8.5703125" style="16" customWidth="1"/>
    <col min="1238" max="1238" width="8.7109375" style="16" customWidth="1"/>
    <col min="1239" max="1239" width="8.85546875" style="16" customWidth="1"/>
    <col min="1240" max="1240" width="12.28515625" style="16" customWidth="1"/>
    <col min="1241" max="1241" width="7.140625" style="16" customWidth="1"/>
    <col min="1242" max="1242" width="12.28515625" style="16" customWidth="1"/>
    <col min="1243" max="1484" width="11.42578125" style="16"/>
    <col min="1485" max="1485" width="40.140625" style="16" customWidth="1"/>
    <col min="1486" max="1486" width="23" style="16" customWidth="1"/>
    <col min="1487" max="1488" width="9.5703125" style="16" customWidth="1"/>
    <col min="1489" max="1489" width="11" style="16" customWidth="1"/>
    <col min="1490" max="1490" width="8.140625" style="16" customWidth="1"/>
    <col min="1491" max="1491" width="10.28515625" style="16" customWidth="1"/>
    <col min="1492" max="1492" width="9.85546875" style="16" customWidth="1"/>
    <col min="1493" max="1493" width="8.5703125" style="16" customWidth="1"/>
    <col min="1494" max="1494" width="8.7109375" style="16" customWidth="1"/>
    <col min="1495" max="1495" width="8.85546875" style="16" customWidth="1"/>
    <col min="1496" max="1496" width="12.28515625" style="16" customWidth="1"/>
    <col min="1497" max="1497" width="7.140625" style="16" customWidth="1"/>
    <col min="1498" max="1498" width="12.28515625" style="16" customWidth="1"/>
    <col min="1499" max="1740" width="11.42578125" style="16"/>
    <col min="1741" max="1741" width="40.140625" style="16" customWidth="1"/>
    <col min="1742" max="1742" width="23" style="16" customWidth="1"/>
    <col min="1743" max="1744" width="9.5703125" style="16" customWidth="1"/>
    <col min="1745" max="1745" width="11" style="16" customWidth="1"/>
    <col min="1746" max="1746" width="8.140625" style="16" customWidth="1"/>
    <col min="1747" max="1747" width="10.28515625" style="16" customWidth="1"/>
    <col min="1748" max="1748" width="9.85546875" style="16" customWidth="1"/>
    <col min="1749" max="1749" width="8.5703125" style="16" customWidth="1"/>
    <col min="1750" max="1750" width="8.7109375" style="16" customWidth="1"/>
    <col min="1751" max="1751" width="8.85546875" style="16" customWidth="1"/>
    <col min="1752" max="1752" width="12.28515625" style="16" customWidth="1"/>
    <col min="1753" max="1753" width="7.140625" style="16" customWidth="1"/>
    <col min="1754" max="1754" width="12.28515625" style="16" customWidth="1"/>
    <col min="1755" max="1996" width="11.42578125" style="16"/>
    <col min="1997" max="1997" width="40.140625" style="16" customWidth="1"/>
    <col min="1998" max="1998" width="23" style="16" customWidth="1"/>
    <col min="1999" max="2000" width="9.5703125" style="16" customWidth="1"/>
    <col min="2001" max="2001" width="11" style="16" customWidth="1"/>
    <col min="2002" max="2002" width="8.140625" style="16" customWidth="1"/>
    <col min="2003" max="2003" width="10.28515625" style="16" customWidth="1"/>
    <col min="2004" max="2004" width="9.85546875" style="16" customWidth="1"/>
    <col min="2005" max="2005" width="8.5703125" style="16" customWidth="1"/>
    <col min="2006" max="2006" width="8.7109375" style="16" customWidth="1"/>
    <col min="2007" max="2007" width="8.85546875" style="16" customWidth="1"/>
    <col min="2008" max="2008" width="12.28515625" style="16" customWidth="1"/>
    <col min="2009" max="2009" width="7.140625" style="16" customWidth="1"/>
    <col min="2010" max="2010" width="12.28515625" style="16" customWidth="1"/>
    <col min="2011" max="2252" width="11.42578125" style="16"/>
    <col min="2253" max="2253" width="40.140625" style="16" customWidth="1"/>
    <col min="2254" max="2254" width="23" style="16" customWidth="1"/>
    <col min="2255" max="2256" width="9.5703125" style="16" customWidth="1"/>
    <col min="2257" max="2257" width="11" style="16" customWidth="1"/>
    <col min="2258" max="2258" width="8.140625" style="16" customWidth="1"/>
    <col min="2259" max="2259" width="10.28515625" style="16" customWidth="1"/>
    <col min="2260" max="2260" width="9.85546875" style="16" customWidth="1"/>
    <col min="2261" max="2261" width="8.5703125" style="16" customWidth="1"/>
    <col min="2262" max="2262" width="8.7109375" style="16" customWidth="1"/>
    <col min="2263" max="2263" width="8.85546875" style="16" customWidth="1"/>
    <col min="2264" max="2264" width="12.28515625" style="16" customWidth="1"/>
    <col min="2265" max="2265" width="7.140625" style="16" customWidth="1"/>
    <col min="2266" max="2266" width="12.28515625" style="16" customWidth="1"/>
    <col min="2267" max="2508" width="11.42578125" style="16"/>
    <col min="2509" max="2509" width="40.140625" style="16" customWidth="1"/>
    <col min="2510" max="2510" width="23" style="16" customWidth="1"/>
    <col min="2511" max="2512" width="9.5703125" style="16" customWidth="1"/>
    <col min="2513" max="2513" width="11" style="16" customWidth="1"/>
    <col min="2514" max="2514" width="8.140625" style="16" customWidth="1"/>
    <col min="2515" max="2515" width="10.28515625" style="16" customWidth="1"/>
    <col min="2516" max="2516" width="9.85546875" style="16" customWidth="1"/>
    <col min="2517" max="2517" width="8.5703125" style="16" customWidth="1"/>
    <col min="2518" max="2518" width="8.7109375" style="16" customWidth="1"/>
    <col min="2519" max="2519" width="8.85546875" style="16" customWidth="1"/>
    <col min="2520" max="2520" width="12.28515625" style="16" customWidth="1"/>
    <col min="2521" max="2521" width="7.140625" style="16" customWidth="1"/>
    <col min="2522" max="2522" width="12.28515625" style="16" customWidth="1"/>
    <col min="2523" max="2764" width="11.42578125" style="16"/>
    <col min="2765" max="2765" width="40.140625" style="16" customWidth="1"/>
    <col min="2766" max="2766" width="23" style="16" customWidth="1"/>
    <col min="2767" max="2768" width="9.5703125" style="16" customWidth="1"/>
    <col min="2769" max="2769" width="11" style="16" customWidth="1"/>
    <col min="2770" max="2770" width="8.140625" style="16" customWidth="1"/>
    <col min="2771" max="2771" width="10.28515625" style="16" customWidth="1"/>
    <col min="2772" max="2772" width="9.85546875" style="16" customWidth="1"/>
    <col min="2773" max="2773" width="8.5703125" style="16" customWidth="1"/>
    <col min="2774" max="2774" width="8.7109375" style="16" customWidth="1"/>
    <col min="2775" max="2775" width="8.85546875" style="16" customWidth="1"/>
    <col min="2776" max="2776" width="12.28515625" style="16" customWidth="1"/>
    <col min="2777" max="2777" width="7.140625" style="16" customWidth="1"/>
    <col min="2778" max="2778" width="12.28515625" style="16" customWidth="1"/>
    <col min="2779" max="3020" width="11.42578125" style="16"/>
    <col min="3021" max="3021" width="40.140625" style="16" customWidth="1"/>
    <col min="3022" max="3022" width="23" style="16" customWidth="1"/>
    <col min="3023" max="3024" width="9.5703125" style="16" customWidth="1"/>
    <col min="3025" max="3025" width="11" style="16" customWidth="1"/>
    <col min="3026" max="3026" width="8.140625" style="16" customWidth="1"/>
    <col min="3027" max="3027" width="10.28515625" style="16" customWidth="1"/>
    <col min="3028" max="3028" width="9.85546875" style="16" customWidth="1"/>
    <col min="3029" max="3029" width="8.5703125" style="16" customWidth="1"/>
    <col min="3030" max="3030" width="8.7109375" style="16" customWidth="1"/>
    <col min="3031" max="3031" width="8.85546875" style="16" customWidth="1"/>
    <col min="3032" max="3032" width="12.28515625" style="16" customWidth="1"/>
    <col min="3033" max="3033" width="7.140625" style="16" customWidth="1"/>
    <col min="3034" max="3034" width="12.28515625" style="16" customWidth="1"/>
    <col min="3035" max="3276" width="11.42578125" style="16"/>
    <col min="3277" max="3277" width="40.140625" style="16" customWidth="1"/>
    <col min="3278" max="3278" width="23" style="16" customWidth="1"/>
    <col min="3279" max="3280" width="9.5703125" style="16" customWidth="1"/>
    <col min="3281" max="3281" width="11" style="16" customWidth="1"/>
    <col min="3282" max="3282" width="8.140625" style="16" customWidth="1"/>
    <col min="3283" max="3283" width="10.28515625" style="16" customWidth="1"/>
    <col min="3284" max="3284" width="9.85546875" style="16" customWidth="1"/>
    <col min="3285" max="3285" width="8.5703125" style="16" customWidth="1"/>
    <col min="3286" max="3286" width="8.7109375" style="16" customWidth="1"/>
    <col min="3287" max="3287" width="8.85546875" style="16" customWidth="1"/>
    <col min="3288" max="3288" width="12.28515625" style="16" customWidth="1"/>
    <col min="3289" max="3289" width="7.140625" style="16" customWidth="1"/>
    <col min="3290" max="3290" width="12.28515625" style="16" customWidth="1"/>
    <col min="3291" max="3532" width="11.42578125" style="16"/>
    <col min="3533" max="3533" width="40.140625" style="16" customWidth="1"/>
    <col min="3534" max="3534" width="23" style="16" customWidth="1"/>
    <col min="3535" max="3536" width="9.5703125" style="16" customWidth="1"/>
    <col min="3537" max="3537" width="11" style="16" customWidth="1"/>
    <col min="3538" max="3538" width="8.140625" style="16" customWidth="1"/>
    <col min="3539" max="3539" width="10.28515625" style="16" customWidth="1"/>
    <col min="3540" max="3540" width="9.85546875" style="16" customWidth="1"/>
    <col min="3541" max="3541" width="8.5703125" style="16" customWidth="1"/>
    <col min="3542" max="3542" width="8.7109375" style="16" customWidth="1"/>
    <col min="3543" max="3543" width="8.85546875" style="16" customWidth="1"/>
    <col min="3544" max="3544" width="12.28515625" style="16" customWidth="1"/>
    <col min="3545" max="3545" width="7.140625" style="16" customWidth="1"/>
    <col min="3546" max="3546" width="12.28515625" style="16" customWidth="1"/>
    <col min="3547" max="3788" width="11.42578125" style="16"/>
    <col min="3789" max="3789" width="40.140625" style="16" customWidth="1"/>
    <col min="3790" max="3790" width="23" style="16" customWidth="1"/>
    <col min="3791" max="3792" width="9.5703125" style="16" customWidth="1"/>
    <col min="3793" max="3793" width="11" style="16" customWidth="1"/>
    <col min="3794" max="3794" width="8.140625" style="16" customWidth="1"/>
    <col min="3795" max="3795" width="10.28515625" style="16" customWidth="1"/>
    <col min="3796" max="3796" width="9.85546875" style="16" customWidth="1"/>
    <col min="3797" max="3797" width="8.5703125" style="16" customWidth="1"/>
    <col min="3798" max="3798" width="8.7109375" style="16" customWidth="1"/>
    <col min="3799" max="3799" width="8.85546875" style="16" customWidth="1"/>
    <col min="3800" max="3800" width="12.28515625" style="16" customWidth="1"/>
    <col min="3801" max="3801" width="7.140625" style="16" customWidth="1"/>
    <col min="3802" max="3802" width="12.28515625" style="16" customWidth="1"/>
    <col min="3803" max="4044" width="11.42578125" style="16"/>
    <col min="4045" max="4045" width="40.140625" style="16" customWidth="1"/>
    <col min="4046" max="4046" width="23" style="16" customWidth="1"/>
    <col min="4047" max="4048" width="9.5703125" style="16" customWidth="1"/>
    <col min="4049" max="4049" width="11" style="16" customWidth="1"/>
    <col min="4050" max="4050" width="8.140625" style="16" customWidth="1"/>
    <col min="4051" max="4051" width="10.28515625" style="16" customWidth="1"/>
    <col min="4052" max="4052" width="9.85546875" style="16" customWidth="1"/>
    <col min="4053" max="4053" width="8.5703125" style="16" customWidth="1"/>
    <col min="4054" max="4054" width="8.7109375" style="16" customWidth="1"/>
    <col min="4055" max="4055" width="8.85546875" style="16" customWidth="1"/>
    <col min="4056" max="4056" width="12.28515625" style="16" customWidth="1"/>
    <col min="4057" max="4057" width="7.140625" style="16" customWidth="1"/>
    <col min="4058" max="4058" width="12.28515625" style="16" customWidth="1"/>
    <col min="4059" max="4300" width="11.42578125" style="16"/>
    <col min="4301" max="4301" width="40.140625" style="16" customWidth="1"/>
    <col min="4302" max="4302" width="23" style="16" customWidth="1"/>
    <col min="4303" max="4304" width="9.5703125" style="16" customWidth="1"/>
    <col min="4305" max="4305" width="11" style="16" customWidth="1"/>
    <col min="4306" max="4306" width="8.140625" style="16" customWidth="1"/>
    <col min="4307" max="4307" width="10.28515625" style="16" customWidth="1"/>
    <col min="4308" max="4308" width="9.85546875" style="16" customWidth="1"/>
    <col min="4309" max="4309" width="8.5703125" style="16" customWidth="1"/>
    <col min="4310" max="4310" width="8.7109375" style="16" customWidth="1"/>
    <col min="4311" max="4311" width="8.85546875" style="16" customWidth="1"/>
    <col min="4312" max="4312" width="12.28515625" style="16" customWidth="1"/>
    <col min="4313" max="4313" width="7.140625" style="16" customWidth="1"/>
    <col min="4314" max="4314" width="12.28515625" style="16" customWidth="1"/>
    <col min="4315" max="4556" width="11.42578125" style="16"/>
    <col min="4557" max="4557" width="40.140625" style="16" customWidth="1"/>
    <col min="4558" max="4558" width="23" style="16" customWidth="1"/>
    <col min="4559" max="4560" width="9.5703125" style="16" customWidth="1"/>
    <col min="4561" max="4561" width="11" style="16" customWidth="1"/>
    <col min="4562" max="4562" width="8.140625" style="16" customWidth="1"/>
    <col min="4563" max="4563" width="10.28515625" style="16" customWidth="1"/>
    <col min="4564" max="4564" width="9.85546875" style="16" customWidth="1"/>
    <col min="4565" max="4565" width="8.5703125" style="16" customWidth="1"/>
    <col min="4566" max="4566" width="8.7109375" style="16" customWidth="1"/>
    <col min="4567" max="4567" width="8.85546875" style="16" customWidth="1"/>
    <col min="4568" max="4568" width="12.28515625" style="16" customWidth="1"/>
    <col min="4569" max="4569" width="7.140625" style="16" customWidth="1"/>
    <col min="4570" max="4570" width="12.28515625" style="16" customWidth="1"/>
    <col min="4571" max="4812" width="11.42578125" style="16"/>
    <col min="4813" max="4813" width="40.140625" style="16" customWidth="1"/>
    <col min="4814" max="4814" width="23" style="16" customWidth="1"/>
    <col min="4815" max="4816" width="9.5703125" style="16" customWidth="1"/>
    <col min="4817" max="4817" width="11" style="16" customWidth="1"/>
    <col min="4818" max="4818" width="8.140625" style="16" customWidth="1"/>
    <col min="4819" max="4819" width="10.28515625" style="16" customWidth="1"/>
    <col min="4820" max="4820" width="9.85546875" style="16" customWidth="1"/>
    <col min="4821" max="4821" width="8.5703125" style="16" customWidth="1"/>
    <col min="4822" max="4822" width="8.7109375" style="16" customWidth="1"/>
    <col min="4823" max="4823" width="8.85546875" style="16" customWidth="1"/>
    <col min="4824" max="4824" width="12.28515625" style="16" customWidth="1"/>
    <col min="4825" max="4825" width="7.140625" style="16" customWidth="1"/>
    <col min="4826" max="4826" width="12.28515625" style="16" customWidth="1"/>
    <col min="4827" max="5068" width="11.42578125" style="16"/>
    <col min="5069" max="5069" width="40.140625" style="16" customWidth="1"/>
    <col min="5070" max="5070" width="23" style="16" customWidth="1"/>
    <col min="5071" max="5072" width="9.5703125" style="16" customWidth="1"/>
    <col min="5073" max="5073" width="11" style="16" customWidth="1"/>
    <col min="5074" max="5074" width="8.140625" style="16" customWidth="1"/>
    <col min="5075" max="5075" width="10.28515625" style="16" customWidth="1"/>
    <col min="5076" max="5076" width="9.85546875" style="16" customWidth="1"/>
    <col min="5077" max="5077" width="8.5703125" style="16" customWidth="1"/>
    <col min="5078" max="5078" width="8.7109375" style="16" customWidth="1"/>
    <col min="5079" max="5079" width="8.85546875" style="16" customWidth="1"/>
    <col min="5080" max="5080" width="12.28515625" style="16" customWidth="1"/>
    <col min="5081" max="5081" width="7.140625" style="16" customWidth="1"/>
    <col min="5082" max="5082" width="12.28515625" style="16" customWidth="1"/>
    <col min="5083" max="5324" width="11.42578125" style="16"/>
    <col min="5325" max="5325" width="40.140625" style="16" customWidth="1"/>
    <col min="5326" max="5326" width="23" style="16" customWidth="1"/>
    <col min="5327" max="5328" width="9.5703125" style="16" customWidth="1"/>
    <col min="5329" max="5329" width="11" style="16" customWidth="1"/>
    <col min="5330" max="5330" width="8.140625" style="16" customWidth="1"/>
    <col min="5331" max="5331" width="10.28515625" style="16" customWidth="1"/>
    <col min="5332" max="5332" width="9.85546875" style="16" customWidth="1"/>
    <col min="5333" max="5333" width="8.5703125" style="16" customWidth="1"/>
    <col min="5334" max="5334" width="8.7109375" style="16" customWidth="1"/>
    <col min="5335" max="5335" width="8.85546875" style="16" customWidth="1"/>
    <col min="5336" max="5336" width="12.28515625" style="16" customWidth="1"/>
    <col min="5337" max="5337" width="7.140625" style="16" customWidth="1"/>
    <col min="5338" max="5338" width="12.28515625" style="16" customWidth="1"/>
    <col min="5339" max="5580" width="11.42578125" style="16"/>
    <col min="5581" max="5581" width="40.140625" style="16" customWidth="1"/>
    <col min="5582" max="5582" width="23" style="16" customWidth="1"/>
    <col min="5583" max="5584" width="9.5703125" style="16" customWidth="1"/>
    <col min="5585" max="5585" width="11" style="16" customWidth="1"/>
    <col min="5586" max="5586" width="8.140625" style="16" customWidth="1"/>
    <col min="5587" max="5587" width="10.28515625" style="16" customWidth="1"/>
    <col min="5588" max="5588" width="9.85546875" style="16" customWidth="1"/>
    <col min="5589" max="5589" width="8.5703125" style="16" customWidth="1"/>
    <col min="5590" max="5590" width="8.7109375" style="16" customWidth="1"/>
    <col min="5591" max="5591" width="8.85546875" style="16" customWidth="1"/>
    <col min="5592" max="5592" width="12.28515625" style="16" customWidth="1"/>
    <col min="5593" max="5593" width="7.140625" style="16" customWidth="1"/>
    <col min="5594" max="5594" width="12.28515625" style="16" customWidth="1"/>
    <col min="5595" max="5836" width="11.42578125" style="16"/>
    <col min="5837" max="5837" width="40.140625" style="16" customWidth="1"/>
    <col min="5838" max="5838" width="23" style="16" customWidth="1"/>
    <col min="5839" max="5840" width="9.5703125" style="16" customWidth="1"/>
    <col min="5841" max="5841" width="11" style="16" customWidth="1"/>
    <col min="5842" max="5842" width="8.140625" style="16" customWidth="1"/>
    <col min="5843" max="5843" width="10.28515625" style="16" customWidth="1"/>
    <col min="5844" max="5844" width="9.85546875" style="16" customWidth="1"/>
    <col min="5845" max="5845" width="8.5703125" style="16" customWidth="1"/>
    <col min="5846" max="5846" width="8.7109375" style="16" customWidth="1"/>
    <col min="5847" max="5847" width="8.85546875" style="16" customWidth="1"/>
    <col min="5848" max="5848" width="12.28515625" style="16" customWidth="1"/>
    <col min="5849" max="5849" width="7.140625" style="16" customWidth="1"/>
    <col min="5850" max="5850" width="12.28515625" style="16" customWidth="1"/>
    <col min="5851" max="6092" width="11.42578125" style="16"/>
    <col min="6093" max="6093" width="40.140625" style="16" customWidth="1"/>
    <col min="6094" max="6094" width="23" style="16" customWidth="1"/>
    <col min="6095" max="6096" width="9.5703125" style="16" customWidth="1"/>
    <col min="6097" max="6097" width="11" style="16" customWidth="1"/>
    <col min="6098" max="6098" width="8.140625" style="16" customWidth="1"/>
    <col min="6099" max="6099" width="10.28515625" style="16" customWidth="1"/>
    <col min="6100" max="6100" width="9.85546875" style="16" customWidth="1"/>
    <col min="6101" max="6101" width="8.5703125" style="16" customWidth="1"/>
    <col min="6102" max="6102" width="8.7109375" style="16" customWidth="1"/>
    <col min="6103" max="6103" width="8.85546875" style="16" customWidth="1"/>
    <col min="6104" max="6104" width="12.28515625" style="16" customWidth="1"/>
    <col min="6105" max="6105" width="7.140625" style="16" customWidth="1"/>
    <col min="6106" max="6106" width="12.28515625" style="16" customWidth="1"/>
    <col min="6107" max="6348" width="11.42578125" style="16"/>
    <col min="6349" max="6349" width="40.140625" style="16" customWidth="1"/>
    <col min="6350" max="6350" width="23" style="16" customWidth="1"/>
    <col min="6351" max="6352" width="9.5703125" style="16" customWidth="1"/>
    <col min="6353" max="6353" width="11" style="16" customWidth="1"/>
    <col min="6354" max="6354" width="8.140625" style="16" customWidth="1"/>
    <col min="6355" max="6355" width="10.28515625" style="16" customWidth="1"/>
    <col min="6356" max="6356" width="9.85546875" style="16" customWidth="1"/>
    <col min="6357" max="6357" width="8.5703125" style="16" customWidth="1"/>
    <col min="6358" max="6358" width="8.7109375" style="16" customWidth="1"/>
    <col min="6359" max="6359" width="8.85546875" style="16" customWidth="1"/>
    <col min="6360" max="6360" width="12.28515625" style="16" customWidth="1"/>
    <col min="6361" max="6361" width="7.140625" style="16" customWidth="1"/>
    <col min="6362" max="6362" width="12.28515625" style="16" customWidth="1"/>
    <col min="6363" max="6604" width="11.42578125" style="16"/>
    <col min="6605" max="6605" width="40.140625" style="16" customWidth="1"/>
    <col min="6606" max="6606" width="23" style="16" customWidth="1"/>
    <col min="6607" max="6608" width="9.5703125" style="16" customWidth="1"/>
    <col min="6609" max="6609" width="11" style="16" customWidth="1"/>
    <col min="6610" max="6610" width="8.140625" style="16" customWidth="1"/>
    <col min="6611" max="6611" width="10.28515625" style="16" customWidth="1"/>
    <col min="6612" max="6612" width="9.85546875" style="16" customWidth="1"/>
    <col min="6613" max="6613" width="8.5703125" style="16" customWidth="1"/>
    <col min="6614" max="6614" width="8.7109375" style="16" customWidth="1"/>
    <col min="6615" max="6615" width="8.85546875" style="16" customWidth="1"/>
    <col min="6616" max="6616" width="12.28515625" style="16" customWidth="1"/>
    <col min="6617" max="6617" width="7.140625" style="16" customWidth="1"/>
    <col min="6618" max="6618" width="12.28515625" style="16" customWidth="1"/>
    <col min="6619" max="6860" width="11.42578125" style="16"/>
    <col min="6861" max="6861" width="40.140625" style="16" customWidth="1"/>
    <col min="6862" max="6862" width="23" style="16" customWidth="1"/>
    <col min="6863" max="6864" width="9.5703125" style="16" customWidth="1"/>
    <col min="6865" max="6865" width="11" style="16" customWidth="1"/>
    <col min="6866" max="6866" width="8.140625" style="16" customWidth="1"/>
    <col min="6867" max="6867" width="10.28515625" style="16" customWidth="1"/>
    <col min="6868" max="6868" width="9.85546875" style="16" customWidth="1"/>
    <col min="6869" max="6869" width="8.5703125" style="16" customWidth="1"/>
    <col min="6870" max="6870" width="8.7109375" style="16" customWidth="1"/>
    <col min="6871" max="6871" width="8.85546875" style="16" customWidth="1"/>
    <col min="6872" max="6872" width="12.28515625" style="16" customWidth="1"/>
    <col min="6873" max="6873" width="7.140625" style="16" customWidth="1"/>
    <col min="6874" max="6874" width="12.28515625" style="16" customWidth="1"/>
    <col min="6875" max="7116" width="11.42578125" style="16"/>
    <col min="7117" max="7117" width="40.140625" style="16" customWidth="1"/>
    <col min="7118" max="7118" width="23" style="16" customWidth="1"/>
    <col min="7119" max="7120" width="9.5703125" style="16" customWidth="1"/>
    <col min="7121" max="7121" width="11" style="16" customWidth="1"/>
    <col min="7122" max="7122" width="8.140625" style="16" customWidth="1"/>
    <col min="7123" max="7123" width="10.28515625" style="16" customWidth="1"/>
    <col min="7124" max="7124" width="9.85546875" style="16" customWidth="1"/>
    <col min="7125" max="7125" width="8.5703125" style="16" customWidth="1"/>
    <col min="7126" max="7126" width="8.7109375" style="16" customWidth="1"/>
    <col min="7127" max="7127" width="8.85546875" style="16" customWidth="1"/>
    <col min="7128" max="7128" width="12.28515625" style="16" customWidth="1"/>
    <col min="7129" max="7129" width="7.140625" style="16" customWidth="1"/>
    <col min="7130" max="7130" width="12.28515625" style="16" customWidth="1"/>
    <col min="7131" max="7372" width="11.42578125" style="16"/>
    <col min="7373" max="7373" width="40.140625" style="16" customWidth="1"/>
    <col min="7374" max="7374" width="23" style="16" customWidth="1"/>
    <col min="7375" max="7376" width="9.5703125" style="16" customWidth="1"/>
    <col min="7377" max="7377" width="11" style="16" customWidth="1"/>
    <col min="7378" max="7378" width="8.140625" style="16" customWidth="1"/>
    <col min="7379" max="7379" width="10.28515625" style="16" customWidth="1"/>
    <col min="7380" max="7380" width="9.85546875" style="16" customWidth="1"/>
    <col min="7381" max="7381" width="8.5703125" style="16" customWidth="1"/>
    <col min="7382" max="7382" width="8.7109375" style="16" customWidth="1"/>
    <col min="7383" max="7383" width="8.85546875" style="16" customWidth="1"/>
    <col min="7384" max="7384" width="12.28515625" style="16" customWidth="1"/>
    <col min="7385" max="7385" width="7.140625" style="16" customWidth="1"/>
    <col min="7386" max="7386" width="12.28515625" style="16" customWidth="1"/>
    <col min="7387" max="7628" width="11.42578125" style="16"/>
    <col min="7629" max="7629" width="40.140625" style="16" customWidth="1"/>
    <col min="7630" max="7630" width="23" style="16" customWidth="1"/>
    <col min="7631" max="7632" width="9.5703125" style="16" customWidth="1"/>
    <col min="7633" max="7633" width="11" style="16" customWidth="1"/>
    <col min="7634" max="7634" width="8.140625" style="16" customWidth="1"/>
    <col min="7635" max="7635" width="10.28515625" style="16" customWidth="1"/>
    <col min="7636" max="7636" width="9.85546875" style="16" customWidth="1"/>
    <col min="7637" max="7637" width="8.5703125" style="16" customWidth="1"/>
    <col min="7638" max="7638" width="8.7109375" style="16" customWidth="1"/>
    <col min="7639" max="7639" width="8.85546875" style="16" customWidth="1"/>
    <col min="7640" max="7640" width="12.28515625" style="16" customWidth="1"/>
    <col min="7641" max="7641" width="7.140625" style="16" customWidth="1"/>
    <col min="7642" max="7642" width="12.28515625" style="16" customWidth="1"/>
    <col min="7643" max="7884" width="11.42578125" style="16"/>
    <col min="7885" max="7885" width="40.140625" style="16" customWidth="1"/>
    <col min="7886" max="7886" width="23" style="16" customWidth="1"/>
    <col min="7887" max="7888" width="9.5703125" style="16" customWidth="1"/>
    <col min="7889" max="7889" width="11" style="16" customWidth="1"/>
    <col min="7890" max="7890" width="8.140625" style="16" customWidth="1"/>
    <col min="7891" max="7891" width="10.28515625" style="16" customWidth="1"/>
    <col min="7892" max="7892" width="9.85546875" style="16" customWidth="1"/>
    <col min="7893" max="7893" width="8.5703125" style="16" customWidth="1"/>
    <col min="7894" max="7894" width="8.7109375" style="16" customWidth="1"/>
    <col min="7895" max="7895" width="8.85546875" style="16" customWidth="1"/>
    <col min="7896" max="7896" width="12.28515625" style="16" customWidth="1"/>
    <col min="7897" max="7897" width="7.140625" style="16" customWidth="1"/>
    <col min="7898" max="7898" width="12.28515625" style="16" customWidth="1"/>
    <col min="7899" max="8140" width="11.42578125" style="16"/>
    <col min="8141" max="8141" width="40.140625" style="16" customWidth="1"/>
    <col min="8142" max="8142" width="23" style="16" customWidth="1"/>
    <col min="8143" max="8144" width="9.5703125" style="16" customWidth="1"/>
    <col min="8145" max="8145" width="11" style="16" customWidth="1"/>
    <col min="8146" max="8146" width="8.140625" style="16" customWidth="1"/>
    <col min="8147" max="8147" width="10.28515625" style="16" customWidth="1"/>
    <col min="8148" max="8148" width="9.85546875" style="16" customWidth="1"/>
    <col min="8149" max="8149" width="8.5703125" style="16" customWidth="1"/>
    <col min="8150" max="8150" width="8.7109375" style="16" customWidth="1"/>
    <col min="8151" max="8151" width="8.85546875" style="16" customWidth="1"/>
    <col min="8152" max="8152" width="12.28515625" style="16" customWidth="1"/>
    <col min="8153" max="8153" width="7.140625" style="16" customWidth="1"/>
    <col min="8154" max="8154" width="12.28515625" style="16" customWidth="1"/>
    <col min="8155" max="8396" width="11.42578125" style="16"/>
    <col min="8397" max="8397" width="40.140625" style="16" customWidth="1"/>
    <col min="8398" max="8398" width="23" style="16" customWidth="1"/>
    <col min="8399" max="8400" width="9.5703125" style="16" customWidth="1"/>
    <col min="8401" max="8401" width="11" style="16" customWidth="1"/>
    <col min="8402" max="8402" width="8.140625" style="16" customWidth="1"/>
    <col min="8403" max="8403" width="10.28515625" style="16" customWidth="1"/>
    <col min="8404" max="8404" width="9.85546875" style="16" customWidth="1"/>
    <col min="8405" max="8405" width="8.5703125" style="16" customWidth="1"/>
    <col min="8406" max="8406" width="8.7109375" style="16" customWidth="1"/>
    <col min="8407" max="8407" width="8.85546875" style="16" customWidth="1"/>
    <col min="8408" max="8408" width="12.28515625" style="16" customWidth="1"/>
    <col min="8409" max="8409" width="7.140625" style="16" customWidth="1"/>
    <col min="8410" max="8410" width="12.28515625" style="16" customWidth="1"/>
    <col min="8411" max="8652" width="11.42578125" style="16"/>
    <col min="8653" max="8653" width="40.140625" style="16" customWidth="1"/>
    <col min="8654" max="8654" width="23" style="16" customWidth="1"/>
    <col min="8655" max="8656" width="9.5703125" style="16" customWidth="1"/>
    <col min="8657" max="8657" width="11" style="16" customWidth="1"/>
    <col min="8658" max="8658" width="8.140625" style="16" customWidth="1"/>
    <col min="8659" max="8659" width="10.28515625" style="16" customWidth="1"/>
    <col min="8660" max="8660" width="9.85546875" style="16" customWidth="1"/>
    <col min="8661" max="8661" width="8.5703125" style="16" customWidth="1"/>
    <col min="8662" max="8662" width="8.7109375" style="16" customWidth="1"/>
    <col min="8663" max="8663" width="8.85546875" style="16" customWidth="1"/>
    <col min="8664" max="8664" width="12.28515625" style="16" customWidth="1"/>
    <col min="8665" max="8665" width="7.140625" style="16" customWidth="1"/>
    <col min="8666" max="8666" width="12.28515625" style="16" customWidth="1"/>
    <col min="8667" max="8908" width="11.42578125" style="16"/>
    <col min="8909" max="8909" width="40.140625" style="16" customWidth="1"/>
    <col min="8910" max="8910" width="23" style="16" customWidth="1"/>
    <col min="8911" max="8912" width="9.5703125" style="16" customWidth="1"/>
    <col min="8913" max="8913" width="11" style="16" customWidth="1"/>
    <col min="8914" max="8914" width="8.140625" style="16" customWidth="1"/>
    <col min="8915" max="8915" width="10.28515625" style="16" customWidth="1"/>
    <col min="8916" max="8916" width="9.85546875" style="16" customWidth="1"/>
    <col min="8917" max="8917" width="8.5703125" style="16" customWidth="1"/>
    <col min="8918" max="8918" width="8.7109375" style="16" customWidth="1"/>
    <col min="8919" max="8919" width="8.85546875" style="16" customWidth="1"/>
    <col min="8920" max="8920" width="12.28515625" style="16" customWidth="1"/>
    <col min="8921" max="8921" width="7.140625" style="16" customWidth="1"/>
    <col min="8922" max="8922" width="12.28515625" style="16" customWidth="1"/>
    <col min="8923" max="9164" width="11.42578125" style="16"/>
    <col min="9165" max="9165" width="40.140625" style="16" customWidth="1"/>
    <col min="9166" max="9166" width="23" style="16" customWidth="1"/>
    <col min="9167" max="9168" width="9.5703125" style="16" customWidth="1"/>
    <col min="9169" max="9169" width="11" style="16" customWidth="1"/>
    <col min="9170" max="9170" width="8.140625" style="16" customWidth="1"/>
    <col min="9171" max="9171" width="10.28515625" style="16" customWidth="1"/>
    <col min="9172" max="9172" width="9.85546875" style="16" customWidth="1"/>
    <col min="9173" max="9173" width="8.5703125" style="16" customWidth="1"/>
    <col min="9174" max="9174" width="8.7109375" style="16" customWidth="1"/>
    <col min="9175" max="9175" width="8.85546875" style="16" customWidth="1"/>
    <col min="9176" max="9176" width="12.28515625" style="16" customWidth="1"/>
    <col min="9177" max="9177" width="7.140625" style="16" customWidth="1"/>
    <col min="9178" max="9178" width="12.28515625" style="16" customWidth="1"/>
    <col min="9179" max="9420" width="11.42578125" style="16"/>
    <col min="9421" max="9421" width="40.140625" style="16" customWidth="1"/>
    <col min="9422" max="9422" width="23" style="16" customWidth="1"/>
    <col min="9423" max="9424" width="9.5703125" style="16" customWidth="1"/>
    <col min="9425" max="9425" width="11" style="16" customWidth="1"/>
    <col min="9426" max="9426" width="8.140625" style="16" customWidth="1"/>
    <col min="9427" max="9427" width="10.28515625" style="16" customWidth="1"/>
    <col min="9428" max="9428" width="9.85546875" style="16" customWidth="1"/>
    <col min="9429" max="9429" width="8.5703125" style="16" customWidth="1"/>
    <col min="9430" max="9430" width="8.7109375" style="16" customWidth="1"/>
    <col min="9431" max="9431" width="8.85546875" style="16" customWidth="1"/>
    <col min="9432" max="9432" width="12.28515625" style="16" customWidth="1"/>
    <col min="9433" max="9433" width="7.140625" style="16" customWidth="1"/>
    <col min="9434" max="9434" width="12.28515625" style="16" customWidth="1"/>
    <col min="9435" max="9676" width="11.42578125" style="16"/>
    <col min="9677" max="9677" width="40.140625" style="16" customWidth="1"/>
    <col min="9678" max="9678" width="23" style="16" customWidth="1"/>
    <col min="9679" max="9680" width="9.5703125" style="16" customWidth="1"/>
    <col min="9681" max="9681" width="11" style="16" customWidth="1"/>
    <col min="9682" max="9682" width="8.140625" style="16" customWidth="1"/>
    <col min="9683" max="9683" width="10.28515625" style="16" customWidth="1"/>
    <col min="9684" max="9684" width="9.85546875" style="16" customWidth="1"/>
    <col min="9685" max="9685" width="8.5703125" style="16" customWidth="1"/>
    <col min="9686" max="9686" width="8.7109375" style="16" customWidth="1"/>
    <col min="9687" max="9687" width="8.85546875" style="16" customWidth="1"/>
    <col min="9688" max="9688" width="12.28515625" style="16" customWidth="1"/>
    <col min="9689" max="9689" width="7.140625" style="16" customWidth="1"/>
    <col min="9690" max="9690" width="12.28515625" style="16" customWidth="1"/>
    <col min="9691" max="9932" width="11.42578125" style="16"/>
    <col min="9933" max="9933" width="40.140625" style="16" customWidth="1"/>
    <col min="9934" max="9934" width="23" style="16" customWidth="1"/>
    <col min="9935" max="9936" width="9.5703125" style="16" customWidth="1"/>
    <col min="9937" max="9937" width="11" style="16" customWidth="1"/>
    <col min="9938" max="9938" width="8.140625" style="16" customWidth="1"/>
    <col min="9939" max="9939" width="10.28515625" style="16" customWidth="1"/>
    <col min="9940" max="9940" width="9.85546875" style="16" customWidth="1"/>
    <col min="9941" max="9941" width="8.5703125" style="16" customWidth="1"/>
    <col min="9942" max="9942" width="8.7109375" style="16" customWidth="1"/>
    <col min="9943" max="9943" width="8.85546875" style="16" customWidth="1"/>
    <col min="9944" max="9944" width="12.28515625" style="16" customWidth="1"/>
    <col min="9945" max="9945" width="7.140625" style="16" customWidth="1"/>
    <col min="9946" max="9946" width="12.28515625" style="16" customWidth="1"/>
    <col min="9947" max="10188" width="11.42578125" style="16"/>
    <col min="10189" max="10189" width="40.140625" style="16" customWidth="1"/>
    <col min="10190" max="10190" width="23" style="16" customWidth="1"/>
    <col min="10191" max="10192" width="9.5703125" style="16" customWidth="1"/>
    <col min="10193" max="10193" width="11" style="16" customWidth="1"/>
    <col min="10194" max="10194" width="8.140625" style="16" customWidth="1"/>
    <col min="10195" max="10195" width="10.28515625" style="16" customWidth="1"/>
    <col min="10196" max="10196" width="9.85546875" style="16" customWidth="1"/>
    <col min="10197" max="10197" width="8.5703125" style="16" customWidth="1"/>
    <col min="10198" max="10198" width="8.7109375" style="16" customWidth="1"/>
    <col min="10199" max="10199" width="8.85546875" style="16" customWidth="1"/>
    <col min="10200" max="10200" width="12.28515625" style="16" customWidth="1"/>
    <col min="10201" max="10201" width="7.140625" style="16" customWidth="1"/>
    <col min="10202" max="10202" width="12.28515625" style="16" customWidth="1"/>
    <col min="10203" max="10444" width="11.42578125" style="16"/>
    <col min="10445" max="10445" width="40.140625" style="16" customWidth="1"/>
    <col min="10446" max="10446" width="23" style="16" customWidth="1"/>
    <col min="10447" max="10448" width="9.5703125" style="16" customWidth="1"/>
    <col min="10449" max="10449" width="11" style="16" customWidth="1"/>
    <col min="10450" max="10450" width="8.140625" style="16" customWidth="1"/>
    <col min="10451" max="10451" width="10.28515625" style="16" customWidth="1"/>
    <col min="10452" max="10452" width="9.85546875" style="16" customWidth="1"/>
    <col min="10453" max="10453" width="8.5703125" style="16" customWidth="1"/>
    <col min="10454" max="10454" width="8.7109375" style="16" customWidth="1"/>
    <col min="10455" max="10455" width="8.85546875" style="16" customWidth="1"/>
    <col min="10456" max="10456" width="12.28515625" style="16" customWidth="1"/>
    <col min="10457" max="10457" width="7.140625" style="16" customWidth="1"/>
    <col min="10458" max="10458" width="12.28515625" style="16" customWidth="1"/>
    <col min="10459" max="10700" width="11.42578125" style="16"/>
    <col min="10701" max="10701" width="40.140625" style="16" customWidth="1"/>
    <col min="10702" max="10702" width="23" style="16" customWidth="1"/>
    <col min="10703" max="10704" width="9.5703125" style="16" customWidth="1"/>
    <col min="10705" max="10705" width="11" style="16" customWidth="1"/>
    <col min="10706" max="10706" width="8.140625" style="16" customWidth="1"/>
    <col min="10707" max="10707" width="10.28515625" style="16" customWidth="1"/>
    <col min="10708" max="10708" width="9.85546875" style="16" customWidth="1"/>
    <col min="10709" max="10709" width="8.5703125" style="16" customWidth="1"/>
    <col min="10710" max="10710" width="8.7109375" style="16" customWidth="1"/>
    <col min="10711" max="10711" width="8.85546875" style="16" customWidth="1"/>
    <col min="10712" max="10712" width="12.28515625" style="16" customWidth="1"/>
    <col min="10713" max="10713" width="7.140625" style="16" customWidth="1"/>
    <col min="10714" max="10714" width="12.28515625" style="16" customWidth="1"/>
    <col min="10715" max="10956" width="11.42578125" style="16"/>
    <col min="10957" max="10957" width="40.140625" style="16" customWidth="1"/>
    <col min="10958" max="10958" width="23" style="16" customWidth="1"/>
    <col min="10959" max="10960" width="9.5703125" style="16" customWidth="1"/>
    <col min="10961" max="10961" width="11" style="16" customWidth="1"/>
    <col min="10962" max="10962" width="8.140625" style="16" customWidth="1"/>
    <col min="10963" max="10963" width="10.28515625" style="16" customWidth="1"/>
    <col min="10964" max="10964" width="9.85546875" style="16" customWidth="1"/>
    <col min="10965" max="10965" width="8.5703125" style="16" customWidth="1"/>
    <col min="10966" max="10966" width="8.7109375" style="16" customWidth="1"/>
    <col min="10967" max="10967" width="8.85546875" style="16" customWidth="1"/>
    <col min="10968" max="10968" width="12.28515625" style="16" customWidth="1"/>
    <col min="10969" max="10969" width="7.140625" style="16" customWidth="1"/>
    <col min="10970" max="10970" width="12.28515625" style="16" customWidth="1"/>
    <col min="10971" max="11212" width="11.42578125" style="16"/>
    <col min="11213" max="11213" width="40.140625" style="16" customWidth="1"/>
    <col min="11214" max="11214" width="23" style="16" customWidth="1"/>
    <col min="11215" max="11216" width="9.5703125" style="16" customWidth="1"/>
    <col min="11217" max="11217" width="11" style="16" customWidth="1"/>
    <col min="11218" max="11218" width="8.140625" style="16" customWidth="1"/>
    <col min="11219" max="11219" width="10.28515625" style="16" customWidth="1"/>
    <col min="11220" max="11220" width="9.85546875" style="16" customWidth="1"/>
    <col min="11221" max="11221" width="8.5703125" style="16" customWidth="1"/>
    <col min="11222" max="11222" width="8.7109375" style="16" customWidth="1"/>
    <col min="11223" max="11223" width="8.85546875" style="16" customWidth="1"/>
    <col min="11224" max="11224" width="12.28515625" style="16" customWidth="1"/>
    <col min="11225" max="11225" width="7.140625" style="16" customWidth="1"/>
    <col min="11226" max="11226" width="12.28515625" style="16" customWidth="1"/>
    <col min="11227" max="11468" width="11.42578125" style="16"/>
    <col min="11469" max="11469" width="40.140625" style="16" customWidth="1"/>
    <col min="11470" max="11470" width="23" style="16" customWidth="1"/>
    <col min="11471" max="11472" width="9.5703125" style="16" customWidth="1"/>
    <col min="11473" max="11473" width="11" style="16" customWidth="1"/>
    <col min="11474" max="11474" width="8.140625" style="16" customWidth="1"/>
    <col min="11475" max="11475" width="10.28515625" style="16" customWidth="1"/>
    <col min="11476" max="11476" width="9.85546875" style="16" customWidth="1"/>
    <col min="11477" max="11477" width="8.5703125" style="16" customWidth="1"/>
    <col min="11478" max="11478" width="8.7109375" style="16" customWidth="1"/>
    <col min="11479" max="11479" width="8.85546875" style="16" customWidth="1"/>
    <col min="11480" max="11480" width="12.28515625" style="16" customWidth="1"/>
    <col min="11481" max="11481" width="7.140625" style="16" customWidth="1"/>
    <col min="11482" max="11482" width="12.28515625" style="16" customWidth="1"/>
    <col min="11483" max="11724" width="11.42578125" style="16"/>
    <col min="11725" max="11725" width="40.140625" style="16" customWidth="1"/>
    <col min="11726" max="11726" width="23" style="16" customWidth="1"/>
    <col min="11727" max="11728" width="9.5703125" style="16" customWidth="1"/>
    <col min="11729" max="11729" width="11" style="16" customWidth="1"/>
    <col min="11730" max="11730" width="8.140625" style="16" customWidth="1"/>
    <col min="11731" max="11731" width="10.28515625" style="16" customWidth="1"/>
    <col min="11732" max="11732" width="9.85546875" style="16" customWidth="1"/>
    <col min="11733" max="11733" width="8.5703125" style="16" customWidth="1"/>
    <col min="11734" max="11734" width="8.7109375" style="16" customWidth="1"/>
    <col min="11735" max="11735" width="8.85546875" style="16" customWidth="1"/>
    <col min="11736" max="11736" width="12.28515625" style="16" customWidth="1"/>
    <col min="11737" max="11737" width="7.140625" style="16" customWidth="1"/>
    <col min="11738" max="11738" width="12.28515625" style="16" customWidth="1"/>
    <col min="11739" max="11980" width="11.42578125" style="16"/>
    <col min="11981" max="11981" width="40.140625" style="16" customWidth="1"/>
    <col min="11982" max="11982" width="23" style="16" customWidth="1"/>
    <col min="11983" max="11984" width="9.5703125" style="16" customWidth="1"/>
    <col min="11985" max="11985" width="11" style="16" customWidth="1"/>
    <col min="11986" max="11986" width="8.140625" style="16" customWidth="1"/>
    <col min="11987" max="11987" width="10.28515625" style="16" customWidth="1"/>
    <col min="11988" max="11988" width="9.85546875" style="16" customWidth="1"/>
    <col min="11989" max="11989" width="8.5703125" style="16" customWidth="1"/>
    <col min="11990" max="11990" width="8.7109375" style="16" customWidth="1"/>
    <col min="11991" max="11991" width="8.85546875" style="16" customWidth="1"/>
    <col min="11992" max="11992" width="12.28515625" style="16" customWidth="1"/>
    <col min="11993" max="11993" width="7.140625" style="16" customWidth="1"/>
    <col min="11994" max="11994" width="12.28515625" style="16" customWidth="1"/>
    <col min="11995" max="12236" width="11.42578125" style="16"/>
    <col min="12237" max="12237" width="40.140625" style="16" customWidth="1"/>
    <col min="12238" max="12238" width="23" style="16" customWidth="1"/>
    <col min="12239" max="12240" width="9.5703125" style="16" customWidth="1"/>
    <col min="12241" max="12241" width="11" style="16" customWidth="1"/>
    <col min="12242" max="12242" width="8.140625" style="16" customWidth="1"/>
    <col min="12243" max="12243" width="10.28515625" style="16" customWidth="1"/>
    <col min="12244" max="12244" width="9.85546875" style="16" customWidth="1"/>
    <col min="12245" max="12245" width="8.5703125" style="16" customWidth="1"/>
    <col min="12246" max="12246" width="8.7109375" style="16" customWidth="1"/>
    <col min="12247" max="12247" width="8.85546875" style="16" customWidth="1"/>
    <col min="12248" max="12248" width="12.28515625" style="16" customWidth="1"/>
    <col min="12249" max="12249" width="7.140625" style="16" customWidth="1"/>
    <col min="12250" max="12250" width="12.28515625" style="16" customWidth="1"/>
    <col min="12251" max="12492" width="11.42578125" style="16"/>
    <col min="12493" max="12493" width="40.140625" style="16" customWidth="1"/>
    <col min="12494" max="12494" width="23" style="16" customWidth="1"/>
    <col min="12495" max="12496" width="9.5703125" style="16" customWidth="1"/>
    <col min="12497" max="12497" width="11" style="16" customWidth="1"/>
    <col min="12498" max="12498" width="8.140625" style="16" customWidth="1"/>
    <col min="12499" max="12499" width="10.28515625" style="16" customWidth="1"/>
    <col min="12500" max="12500" width="9.85546875" style="16" customWidth="1"/>
    <col min="12501" max="12501" width="8.5703125" style="16" customWidth="1"/>
    <col min="12502" max="12502" width="8.7109375" style="16" customWidth="1"/>
    <col min="12503" max="12503" width="8.85546875" style="16" customWidth="1"/>
    <col min="12504" max="12504" width="12.28515625" style="16" customWidth="1"/>
    <col min="12505" max="12505" width="7.140625" style="16" customWidth="1"/>
    <col min="12506" max="12506" width="12.28515625" style="16" customWidth="1"/>
    <col min="12507" max="12748" width="11.42578125" style="16"/>
    <col min="12749" max="12749" width="40.140625" style="16" customWidth="1"/>
    <col min="12750" max="12750" width="23" style="16" customWidth="1"/>
    <col min="12751" max="12752" width="9.5703125" style="16" customWidth="1"/>
    <col min="12753" max="12753" width="11" style="16" customWidth="1"/>
    <col min="12754" max="12754" width="8.140625" style="16" customWidth="1"/>
    <col min="12755" max="12755" width="10.28515625" style="16" customWidth="1"/>
    <col min="12756" max="12756" width="9.85546875" style="16" customWidth="1"/>
    <col min="12757" max="12757" width="8.5703125" style="16" customWidth="1"/>
    <col min="12758" max="12758" width="8.7109375" style="16" customWidth="1"/>
    <col min="12759" max="12759" width="8.85546875" style="16" customWidth="1"/>
    <col min="12760" max="12760" width="12.28515625" style="16" customWidth="1"/>
    <col min="12761" max="12761" width="7.140625" style="16" customWidth="1"/>
    <col min="12762" max="12762" width="12.28515625" style="16" customWidth="1"/>
    <col min="12763" max="13004" width="11.42578125" style="16"/>
    <col min="13005" max="13005" width="40.140625" style="16" customWidth="1"/>
    <col min="13006" max="13006" width="23" style="16" customWidth="1"/>
    <col min="13007" max="13008" width="9.5703125" style="16" customWidth="1"/>
    <col min="13009" max="13009" width="11" style="16" customWidth="1"/>
    <col min="13010" max="13010" width="8.140625" style="16" customWidth="1"/>
    <col min="13011" max="13011" width="10.28515625" style="16" customWidth="1"/>
    <col min="13012" max="13012" width="9.85546875" style="16" customWidth="1"/>
    <col min="13013" max="13013" width="8.5703125" style="16" customWidth="1"/>
    <col min="13014" max="13014" width="8.7109375" style="16" customWidth="1"/>
    <col min="13015" max="13015" width="8.85546875" style="16" customWidth="1"/>
    <col min="13016" max="13016" width="12.28515625" style="16" customWidth="1"/>
    <col min="13017" max="13017" width="7.140625" style="16" customWidth="1"/>
    <col min="13018" max="13018" width="12.28515625" style="16" customWidth="1"/>
    <col min="13019" max="13260" width="11.42578125" style="16"/>
    <col min="13261" max="13261" width="40.140625" style="16" customWidth="1"/>
    <col min="13262" max="13262" width="23" style="16" customWidth="1"/>
    <col min="13263" max="13264" width="9.5703125" style="16" customWidth="1"/>
    <col min="13265" max="13265" width="11" style="16" customWidth="1"/>
    <col min="13266" max="13266" width="8.140625" style="16" customWidth="1"/>
    <col min="13267" max="13267" width="10.28515625" style="16" customWidth="1"/>
    <col min="13268" max="13268" width="9.85546875" style="16" customWidth="1"/>
    <col min="13269" max="13269" width="8.5703125" style="16" customWidth="1"/>
    <col min="13270" max="13270" width="8.7109375" style="16" customWidth="1"/>
    <col min="13271" max="13271" width="8.85546875" style="16" customWidth="1"/>
    <col min="13272" max="13272" width="12.28515625" style="16" customWidth="1"/>
    <col min="13273" max="13273" width="7.140625" style="16" customWidth="1"/>
    <col min="13274" max="13274" width="12.28515625" style="16" customWidth="1"/>
    <col min="13275" max="13516" width="11.42578125" style="16"/>
    <col min="13517" max="13517" width="40.140625" style="16" customWidth="1"/>
    <col min="13518" max="13518" width="23" style="16" customWidth="1"/>
    <col min="13519" max="13520" width="9.5703125" style="16" customWidth="1"/>
    <col min="13521" max="13521" width="11" style="16" customWidth="1"/>
    <col min="13522" max="13522" width="8.140625" style="16" customWidth="1"/>
    <col min="13523" max="13523" width="10.28515625" style="16" customWidth="1"/>
    <col min="13524" max="13524" width="9.85546875" style="16" customWidth="1"/>
    <col min="13525" max="13525" width="8.5703125" style="16" customWidth="1"/>
    <col min="13526" max="13526" width="8.7109375" style="16" customWidth="1"/>
    <col min="13527" max="13527" width="8.85546875" style="16" customWidth="1"/>
    <col min="13528" max="13528" width="12.28515625" style="16" customWidth="1"/>
    <col min="13529" max="13529" width="7.140625" style="16" customWidth="1"/>
    <col min="13530" max="13530" width="12.28515625" style="16" customWidth="1"/>
    <col min="13531" max="13772" width="11.42578125" style="16"/>
    <col min="13773" max="13773" width="40.140625" style="16" customWidth="1"/>
    <col min="13774" max="13774" width="23" style="16" customWidth="1"/>
    <col min="13775" max="13776" width="9.5703125" style="16" customWidth="1"/>
    <col min="13777" max="13777" width="11" style="16" customWidth="1"/>
    <col min="13778" max="13778" width="8.140625" style="16" customWidth="1"/>
    <col min="13779" max="13779" width="10.28515625" style="16" customWidth="1"/>
    <col min="13780" max="13780" width="9.85546875" style="16" customWidth="1"/>
    <col min="13781" max="13781" width="8.5703125" style="16" customWidth="1"/>
    <col min="13782" max="13782" width="8.7109375" style="16" customWidth="1"/>
    <col min="13783" max="13783" width="8.85546875" style="16" customWidth="1"/>
    <col min="13784" max="13784" width="12.28515625" style="16" customWidth="1"/>
    <col min="13785" max="13785" width="7.140625" style="16" customWidth="1"/>
    <col min="13786" max="13786" width="12.28515625" style="16" customWidth="1"/>
    <col min="13787" max="14028" width="11.42578125" style="16"/>
    <col min="14029" max="14029" width="40.140625" style="16" customWidth="1"/>
    <col min="14030" max="14030" width="23" style="16" customWidth="1"/>
    <col min="14031" max="14032" width="9.5703125" style="16" customWidth="1"/>
    <col min="14033" max="14033" width="11" style="16" customWidth="1"/>
    <col min="14034" max="14034" width="8.140625" style="16" customWidth="1"/>
    <col min="14035" max="14035" width="10.28515625" style="16" customWidth="1"/>
    <col min="14036" max="14036" width="9.85546875" style="16" customWidth="1"/>
    <col min="14037" max="14037" width="8.5703125" style="16" customWidth="1"/>
    <col min="14038" max="14038" width="8.7109375" style="16" customWidth="1"/>
    <col min="14039" max="14039" width="8.85546875" style="16" customWidth="1"/>
    <col min="14040" max="14040" width="12.28515625" style="16" customWidth="1"/>
    <col min="14041" max="14041" width="7.140625" style="16" customWidth="1"/>
    <col min="14042" max="14042" width="12.28515625" style="16" customWidth="1"/>
    <col min="14043" max="14284" width="11.42578125" style="16"/>
    <col min="14285" max="14285" width="40.140625" style="16" customWidth="1"/>
    <col min="14286" max="14286" width="23" style="16" customWidth="1"/>
    <col min="14287" max="14288" width="9.5703125" style="16" customWidth="1"/>
    <col min="14289" max="14289" width="11" style="16" customWidth="1"/>
    <col min="14290" max="14290" width="8.140625" style="16" customWidth="1"/>
    <col min="14291" max="14291" width="10.28515625" style="16" customWidth="1"/>
    <col min="14292" max="14292" width="9.85546875" style="16" customWidth="1"/>
    <col min="14293" max="14293" width="8.5703125" style="16" customWidth="1"/>
    <col min="14294" max="14294" width="8.7109375" style="16" customWidth="1"/>
    <col min="14295" max="14295" width="8.85546875" style="16" customWidth="1"/>
    <col min="14296" max="14296" width="12.28515625" style="16" customWidth="1"/>
    <col min="14297" max="14297" width="7.140625" style="16" customWidth="1"/>
    <col min="14298" max="14298" width="12.28515625" style="16" customWidth="1"/>
    <col min="14299" max="14540" width="11.42578125" style="16"/>
    <col min="14541" max="14541" width="40.140625" style="16" customWidth="1"/>
    <col min="14542" max="14542" width="23" style="16" customWidth="1"/>
    <col min="14543" max="14544" width="9.5703125" style="16" customWidth="1"/>
    <col min="14545" max="14545" width="11" style="16" customWidth="1"/>
    <col min="14546" max="14546" width="8.140625" style="16" customWidth="1"/>
    <col min="14547" max="14547" width="10.28515625" style="16" customWidth="1"/>
    <col min="14548" max="14548" width="9.85546875" style="16" customWidth="1"/>
    <col min="14549" max="14549" width="8.5703125" style="16" customWidth="1"/>
    <col min="14550" max="14550" width="8.7109375" style="16" customWidth="1"/>
    <col min="14551" max="14551" width="8.85546875" style="16" customWidth="1"/>
    <col min="14552" max="14552" width="12.28515625" style="16" customWidth="1"/>
    <col min="14553" max="14553" width="7.140625" style="16" customWidth="1"/>
    <col min="14554" max="14554" width="12.28515625" style="16" customWidth="1"/>
    <col min="14555" max="14796" width="11.42578125" style="16"/>
    <col min="14797" max="14797" width="40.140625" style="16" customWidth="1"/>
    <col min="14798" max="14798" width="23" style="16" customWidth="1"/>
    <col min="14799" max="14800" width="9.5703125" style="16" customWidth="1"/>
    <col min="14801" max="14801" width="11" style="16" customWidth="1"/>
    <col min="14802" max="14802" width="8.140625" style="16" customWidth="1"/>
    <col min="14803" max="14803" width="10.28515625" style="16" customWidth="1"/>
    <col min="14804" max="14804" width="9.85546875" style="16" customWidth="1"/>
    <col min="14805" max="14805" width="8.5703125" style="16" customWidth="1"/>
    <col min="14806" max="14806" width="8.7109375" style="16" customWidth="1"/>
    <col min="14807" max="14807" width="8.85546875" style="16" customWidth="1"/>
    <col min="14808" max="14808" width="12.28515625" style="16" customWidth="1"/>
    <col min="14809" max="14809" width="7.140625" style="16" customWidth="1"/>
    <col min="14810" max="14810" width="12.28515625" style="16" customWidth="1"/>
    <col min="14811" max="15052" width="11.42578125" style="16"/>
    <col min="15053" max="15053" width="40.140625" style="16" customWidth="1"/>
    <col min="15054" max="15054" width="23" style="16" customWidth="1"/>
    <col min="15055" max="15056" width="9.5703125" style="16" customWidth="1"/>
    <col min="15057" max="15057" width="11" style="16" customWidth="1"/>
    <col min="15058" max="15058" width="8.140625" style="16" customWidth="1"/>
    <col min="15059" max="15059" width="10.28515625" style="16" customWidth="1"/>
    <col min="15060" max="15060" width="9.85546875" style="16" customWidth="1"/>
    <col min="15061" max="15061" width="8.5703125" style="16" customWidth="1"/>
    <col min="15062" max="15062" width="8.7109375" style="16" customWidth="1"/>
    <col min="15063" max="15063" width="8.85546875" style="16" customWidth="1"/>
    <col min="15064" max="15064" width="12.28515625" style="16" customWidth="1"/>
    <col min="15065" max="15065" width="7.140625" style="16" customWidth="1"/>
    <col min="15066" max="15066" width="12.28515625" style="16" customWidth="1"/>
    <col min="15067" max="15308" width="11.42578125" style="16"/>
    <col min="15309" max="15309" width="40.140625" style="16" customWidth="1"/>
    <col min="15310" max="15310" width="23" style="16" customWidth="1"/>
    <col min="15311" max="15312" width="9.5703125" style="16" customWidth="1"/>
    <col min="15313" max="15313" width="11" style="16" customWidth="1"/>
    <col min="15314" max="15314" width="8.140625" style="16" customWidth="1"/>
    <col min="15315" max="15315" width="10.28515625" style="16" customWidth="1"/>
    <col min="15316" max="15316" width="9.85546875" style="16" customWidth="1"/>
    <col min="15317" max="15317" width="8.5703125" style="16" customWidth="1"/>
    <col min="15318" max="15318" width="8.7109375" style="16" customWidth="1"/>
    <col min="15319" max="15319" width="8.85546875" style="16" customWidth="1"/>
    <col min="15320" max="15320" width="12.28515625" style="16" customWidth="1"/>
    <col min="15321" max="15321" width="7.140625" style="16" customWidth="1"/>
    <col min="15322" max="15322" width="12.28515625" style="16" customWidth="1"/>
    <col min="15323" max="15564" width="11.42578125" style="16"/>
    <col min="15565" max="15565" width="40.140625" style="16" customWidth="1"/>
    <col min="15566" max="15566" width="23" style="16" customWidth="1"/>
    <col min="15567" max="15568" width="9.5703125" style="16" customWidth="1"/>
    <col min="15569" max="15569" width="11" style="16" customWidth="1"/>
    <col min="15570" max="15570" width="8.140625" style="16" customWidth="1"/>
    <col min="15571" max="15571" width="10.28515625" style="16" customWidth="1"/>
    <col min="15572" max="15572" width="9.85546875" style="16" customWidth="1"/>
    <col min="15573" max="15573" width="8.5703125" style="16" customWidth="1"/>
    <col min="15574" max="15574" width="8.7109375" style="16" customWidth="1"/>
    <col min="15575" max="15575" width="8.85546875" style="16" customWidth="1"/>
    <col min="15576" max="15576" width="12.28515625" style="16" customWidth="1"/>
    <col min="15577" max="15577" width="7.140625" style="16" customWidth="1"/>
    <col min="15578" max="15578" width="12.28515625" style="16" customWidth="1"/>
    <col min="15579" max="15820" width="11.42578125" style="16"/>
    <col min="15821" max="15821" width="40.140625" style="16" customWidth="1"/>
    <col min="15822" max="15822" width="23" style="16" customWidth="1"/>
    <col min="15823" max="15824" width="9.5703125" style="16" customWidth="1"/>
    <col min="15825" max="15825" width="11" style="16" customWidth="1"/>
    <col min="15826" max="15826" width="8.140625" style="16" customWidth="1"/>
    <col min="15827" max="15827" width="10.28515625" style="16" customWidth="1"/>
    <col min="15828" max="15828" width="9.85546875" style="16" customWidth="1"/>
    <col min="15829" max="15829" width="8.5703125" style="16" customWidth="1"/>
    <col min="15830" max="15830" width="8.7109375" style="16" customWidth="1"/>
    <col min="15831" max="15831" width="8.85546875" style="16" customWidth="1"/>
    <col min="15832" max="15832" width="12.28515625" style="16" customWidth="1"/>
    <col min="15833" max="15833" width="7.140625" style="16" customWidth="1"/>
    <col min="15834" max="15834" width="12.28515625" style="16" customWidth="1"/>
    <col min="15835" max="16076" width="11.42578125" style="16"/>
    <col min="16077" max="16077" width="40.140625" style="16" customWidth="1"/>
    <col min="16078" max="16078" width="23" style="16" customWidth="1"/>
    <col min="16079" max="16080" width="9.5703125" style="16" customWidth="1"/>
    <col min="16081" max="16081" width="11" style="16" customWidth="1"/>
    <col min="16082" max="16082" width="8.140625" style="16" customWidth="1"/>
    <col min="16083" max="16083" width="10.28515625" style="16" customWidth="1"/>
    <col min="16084" max="16084" width="9.85546875" style="16" customWidth="1"/>
    <col min="16085" max="16085" width="8.5703125" style="16" customWidth="1"/>
    <col min="16086" max="16086" width="8.7109375" style="16" customWidth="1"/>
    <col min="16087" max="16087" width="8.85546875" style="16" customWidth="1"/>
    <col min="16088" max="16088" width="12.28515625" style="16" customWidth="1"/>
    <col min="16089" max="16089" width="7.140625" style="16" customWidth="1"/>
    <col min="16090" max="16090" width="12.28515625" style="16" customWidth="1"/>
    <col min="16091" max="16384" width="11.42578125" style="16"/>
  </cols>
  <sheetData>
    <row r="1" spans="1:95" s="15" customFormat="1" ht="12.75" customHeight="1" x14ac:dyDescent="0.2">
      <c r="A1" s="362" t="s">
        <v>156</v>
      </c>
      <c r="B1" s="362"/>
      <c r="C1" s="362"/>
      <c r="D1" s="362"/>
      <c r="E1" s="362"/>
      <c r="F1" s="362"/>
      <c r="G1" s="362"/>
      <c r="H1" s="362"/>
      <c r="I1" s="362"/>
      <c r="J1" s="362"/>
      <c r="K1" s="362"/>
      <c r="L1" s="362"/>
    </row>
    <row r="2" spans="1:95" s="15" customFormat="1" ht="12.75" customHeight="1" x14ac:dyDescent="0.2">
      <c r="A2" s="29"/>
      <c r="B2" s="29"/>
      <c r="C2" s="29"/>
      <c r="D2" s="29"/>
      <c r="E2" s="29"/>
      <c r="F2" s="29"/>
      <c r="G2" s="29"/>
      <c r="H2" s="29"/>
      <c r="I2" s="29"/>
      <c r="J2" s="29"/>
      <c r="K2" s="29"/>
      <c r="L2" s="29"/>
    </row>
    <row r="3" spans="1:95" ht="58.5" customHeight="1" x14ac:dyDescent="0.2">
      <c r="A3" s="302"/>
      <c r="B3" s="303" t="s">
        <v>46</v>
      </c>
      <c r="C3" s="303" t="s">
        <v>47</v>
      </c>
      <c r="D3" s="304" t="s">
        <v>48</v>
      </c>
      <c r="E3" s="304" t="s">
        <v>49</v>
      </c>
      <c r="F3" s="304" t="s">
        <v>50</v>
      </c>
      <c r="G3" s="304" t="s">
        <v>51</v>
      </c>
      <c r="H3" s="304" t="s">
        <v>52</v>
      </c>
      <c r="I3" s="304" t="s">
        <v>53</v>
      </c>
      <c r="J3" s="304" t="s">
        <v>54</v>
      </c>
      <c r="K3" s="305" t="s">
        <v>55</v>
      </c>
      <c r="L3" s="303" t="s">
        <v>56</v>
      </c>
    </row>
    <row r="4" spans="1:95" s="4" customFormat="1" x14ac:dyDescent="0.2">
      <c r="A4" s="306" t="s">
        <v>57</v>
      </c>
      <c r="B4" s="204">
        <v>153</v>
      </c>
      <c r="C4" s="205">
        <v>100</v>
      </c>
      <c r="D4" s="206">
        <v>1</v>
      </c>
      <c r="E4" s="206">
        <v>2</v>
      </c>
      <c r="F4" s="206">
        <v>0</v>
      </c>
      <c r="G4" s="206">
        <v>0</v>
      </c>
      <c r="H4" s="206">
        <v>0</v>
      </c>
      <c r="I4" s="206">
        <v>0</v>
      </c>
      <c r="J4" s="206">
        <v>150</v>
      </c>
      <c r="K4" s="206">
        <v>0</v>
      </c>
      <c r="L4" s="207">
        <v>0</v>
      </c>
    </row>
    <row r="5" spans="1:95" s="4" customFormat="1" x14ac:dyDescent="0.2">
      <c r="A5" s="307" t="s">
        <v>58</v>
      </c>
      <c r="B5" s="208">
        <v>31</v>
      </c>
      <c r="C5" s="209">
        <v>69</v>
      </c>
      <c r="D5" s="210">
        <v>1</v>
      </c>
      <c r="E5" s="210">
        <v>2</v>
      </c>
      <c r="F5" s="211">
        <v>9</v>
      </c>
      <c r="G5" s="211">
        <v>0</v>
      </c>
      <c r="H5" s="211">
        <v>13</v>
      </c>
      <c r="I5" s="211">
        <v>6</v>
      </c>
      <c r="J5" s="211">
        <v>0</v>
      </c>
      <c r="K5" s="211">
        <v>0</v>
      </c>
      <c r="L5" s="208">
        <v>0</v>
      </c>
    </row>
    <row r="6" spans="1:95" s="4" customFormat="1" x14ac:dyDescent="0.2">
      <c r="A6" s="307" t="s">
        <v>59</v>
      </c>
      <c r="B6" s="208">
        <v>119</v>
      </c>
      <c r="C6" s="209">
        <v>100</v>
      </c>
      <c r="D6" s="210">
        <v>1</v>
      </c>
      <c r="E6" s="210">
        <v>1</v>
      </c>
      <c r="F6" s="211">
        <v>0</v>
      </c>
      <c r="G6" s="211">
        <v>12</v>
      </c>
      <c r="H6" s="211">
        <v>105</v>
      </c>
      <c r="I6" s="211">
        <v>0</v>
      </c>
      <c r="J6" s="211">
        <v>0</v>
      </c>
      <c r="K6" s="211">
        <v>0</v>
      </c>
      <c r="L6" s="208">
        <v>0</v>
      </c>
    </row>
    <row r="7" spans="1:95" s="4" customFormat="1" x14ac:dyDescent="0.2">
      <c r="A7" s="308" t="s">
        <v>163</v>
      </c>
      <c r="B7" s="208">
        <v>3</v>
      </c>
      <c r="C7" s="209">
        <v>100</v>
      </c>
      <c r="D7" s="210">
        <v>0</v>
      </c>
      <c r="E7" s="210">
        <v>0</v>
      </c>
      <c r="F7" s="211">
        <v>0</v>
      </c>
      <c r="G7" s="211">
        <v>3</v>
      </c>
      <c r="H7" s="211">
        <v>0</v>
      </c>
      <c r="I7" s="211">
        <v>0</v>
      </c>
      <c r="J7" s="211">
        <v>0</v>
      </c>
      <c r="K7" s="211">
        <v>0</v>
      </c>
      <c r="L7" s="208">
        <v>0</v>
      </c>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row>
    <row r="8" spans="1:95" s="4" customFormat="1" x14ac:dyDescent="0.2">
      <c r="A8" s="307" t="s">
        <v>60</v>
      </c>
      <c r="B8" s="208">
        <v>64</v>
      </c>
      <c r="C8" s="209">
        <v>79</v>
      </c>
      <c r="D8" s="210">
        <v>1</v>
      </c>
      <c r="E8" s="210">
        <v>1</v>
      </c>
      <c r="F8" s="211">
        <v>0</v>
      </c>
      <c r="G8" s="211">
        <v>13</v>
      </c>
      <c r="H8" s="211">
        <v>11</v>
      </c>
      <c r="I8" s="211">
        <v>38</v>
      </c>
      <c r="J8" s="211">
        <v>0</v>
      </c>
      <c r="K8" s="211">
        <v>0</v>
      </c>
      <c r="L8" s="208">
        <v>1</v>
      </c>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4" customFormat="1" x14ac:dyDescent="0.2">
      <c r="A9" s="308" t="s">
        <v>61</v>
      </c>
      <c r="B9" s="208">
        <v>365</v>
      </c>
      <c r="C9" s="209">
        <v>100</v>
      </c>
      <c r="D9" s="210">
        <v>1</v>
      </c>
      <c r="E9" s="210">
        <v>1</v>
      </c>
      <c r="F9" s="211">
        <v>1</v>
      </c>
      <c r="G9" s="211">
        <v>62</v>
      </c>
      <c r="H9" s="211">
        <v>250</v>
      </c>
      <c r="I9" s="211">
        <v>0</v>
      </c>
      <c r="J9" s="211">
        <v>50</v>
      </c>
      <c r="K9" s="211">
        <v>0</v>
      </c>
      <c r="L9" s="208">
        <v>12</v>
      </c>
    </row>
    <row r="10" spans="1:95" s="4" customFormat="1" x14ac:dyDescent="0.2">
      <c r="A10" s="307" t="s">
        <v>62</v>
      </c>
      <c r="B10" s="208">
        <v>230</v>
      </c>
      <c r="C10" s="209">
        <v>100</v>
      </c>
      <c r="D10" s="212">
        <v>0</v>
      </c>
      <c r="E10" s="212">
        <v>0</v>
      </c>
      <c r="F10" s="213">
        <v>0</v>
      </c>
      <c r="G10" s="213">
        <v>0</v>
      </c>
      <c r="H10" s="213">
        <v>0</v>
      </c>
      <c r="I10" s="213">
        <v>0</v>
      </c>
      <c r="J10" s="213">
        <v>230</v>
      </c>
      <c r="K10" s="211">
        <v>0</v>
      </c>
      <c r="L10" s="208">
        <v>0</v>
      </c>
    </row>
    <row r="11" spans="1:95" ht="25.9" customHeight="1" x14ac:dyDescent="0.2">
      <c r="A11" s="309" t="s">
        <v>63</v>
      </c>
      <c r="B11" s="208">
        <v>126</v>
      </c>
      <c r="C11" s="208">
        <v>99</v>
      </c>
      <c r="D11" s="208">
        <v>1</v>
      </c>
      <c r="E11" s="208">
        <v>1</v>
      </c>
      <c r="F11" s="208">
        <v>1</v>
      </c>
      <c r="G11" s="208">
        <v>47</v>
      </c>
      <c r="H11" s="208">
        <v>45</v>
      </c>
      <c r="I11" s="208">
        <v>31</v>
      </c>
      <c r="J11" s="208">
        <v>0</v>
      </c>
      <c r="K11" s="208">
        <v>0</v>
      </c>
      <c r="L11" s="208">
        <v>4</v>
      </c>
    </row>
    <row r="12" spans="1:95" s="4" customFormat="1" x14ac:dyDescent="0.2">
      <c r="A12" s="310" t="s">
        <v>165</v>
      </c>
      <c r="B12" s="208">
        <v>33</v>
      </c>
      <c r="C12" s="209">
        <v>100</v>
      </c>
      <c r="D12" s="210">
        <v>0</v>
      </c>
      <c r="E12" s="210">
        <v>0</v>
      </c>
      <c r="F12" s="211">
        <v>1</v>
      </c>
      <c r="G12" s="211">
        <v>25</v>
      </c>
      <c r="H12" s="211">
        <v>6</v>
      </c>
      <c r="I12" s="211">
        <v>1</v>
      </c>
      <c r="J12" s="211">
        <v>0</v>
      </c>
      <c r="K12" s="211">
        <v>0</v>
      </c>
      <c r="L12" s="211">
        <v>1</v>
      </c>
    </row>
    <row r="13" spans="1:95" s="4" customFormat="1" x14ac:dyDescent="0.2">
      <c r="A13" s="310" t="s">
        <v>166</v>
      </c>
      <c r="B13" s="208">
        <v>93</v>
      </c>
      <c r="C13" s="209">
        <v>99</v>
      </c>
      <c r="D13" s="210">
        <v>1</v>
      </c>
      <c r="E13" s="210">
        <v>1</v>
      </c>
      <c r="F13" s="211">
        <v>0</v>
      </c>
      <c r="G13" s="211">
        <v>22</v>
      </c>
      <c r="H13" s="211">
        <v>39</v>
      </c>
      <c r="I13" s="211">
        <v>30</v>
      </c>
      <c r="J13" s="211">
        <v>0</v>
      </c>
      <c r="K13" s="211">
        <v>0</v>
      </c>
      <c r="L13" s="211">
        <v>3</v>
      </c>
    </row>
    <row r="14" spans="1:95" s="17" customFormat="1" x14ac:dyDescent="0.2">
      <c r="A14" s="309" t="s">
        <v>64</v>
      </c>
      <c r="B14" s="208">
        <v>384</v>
      </c>
      <c r="C14" s="208">
        <v>99</v>
      </c>
      <c r="D14" s="208">
        <v>2</v>
      </c>
      <c r="E14" s="208">
        <v>2</v>
      </c>
      <c r="F14" s="208">
        <v>6</v>
      </c>
      <c r="G14" s="208">
        <v>161</v>
      </c>
      <c r="H14" s="208">
        <v>31</v>
      </c>
      <c r="I14" s="208">
        <v>107</v>
      </c>
      <c r="J14" s="208">
        <v>0</v>
      </c>
      <c r="K14" s="208">
        <v>75</v>
      </c>
      <c r="L14" s="208">
        <v>0</v>
      </c>
    </row>
    <row r="15" spans="1:95" s="4" customFormat="1" x14ac:dyDescent="0.2">
      <c r="A15" s="311" t="s">
        <v>164</v>
      </c>
      <c r="B15" s="208">
        <v>132</v>
      </c>
      <c r="C15" s="209">
        <v>100</v>
      </c>
      <c r="D15" s="210">
        <v>1</v>
      </c>
      <c r="E15" s="210">
        <v>1</v>
      </c>
      <c r="F15" s="211">
        <v>0</v>
      </c>
      <c r="G15" s="211">
        <v>95</v>
      </c>
      <c r="H15" s="211">
        <v>31</v>
      </c>
      <c r="I15" s="211">
        <v>4</v>
      </c>
      <c r="J15" s="211">
        <v>0</v>
      </c>
      <c r="K15" s="211">
        <v>0</v>
      </c>
      <c r="L15" s="211">
        <v>0</v>
      </c>
    </row>
    <row r="16" spans="1:95" s="4" customFormat="1" ht="29.25" customHeight="1" x14ac:dyDescent="0.2">
      <c r="A16" s="310" t="s">
        <v>167</v>
      </c>
      <c r="B16" s="208">
        <v>252</v>
      </c>
      <c r="C16" s="209">
        <v>94</v>
      </c>
      <c r="D16" s="210">
        <v>1</v>
      </c>
      <c r="E16" s="210">
        <v>1</v>
      </c>
      <c r="F16" s="210">
        <v>6</v>
      </c>
      <c r="G16" s="210">
        <v>66</v>
      </c>
      <c r="H16" s="210">
        <v>0</v>
      </c>
      <c r="I16" s="210">
        <v>103</v>
      </c>
      <c r="J16" s="210">
        <v>0</v>
      </c>
      <c r="K16" s="211">
        <v>75</v>
      </c>
      <c r="L16" s="210">
        <v>0</v>
      </c>
    </row>
    <row r="17" spans="1:12" s="17" customFormat="1" x14ac:dyDescent="0.2">
      <c r="A17" s="309" t="s">
        <v>65</v>
      </c>
      <c r="B17" s="208">
        <v>264</v>
      </c>
      <c r="C17" s="209">
        <v>91</v>
      </c>
      <c r="D17" s="208">
        <v>1</v>
      </c>
      <c r="E17" s="208">
        <v>2</v>
      </c>
      <c r="F17" s="208">
        <v>2</v>
      </c>
      <c r="G17" s="208">
        <v>1</v>
      </c>
      <c r="H17" s="208">
        <v>202</v>
      </c>
      <c r="I17" s="208">
        <v>6</v>
      </c>
      <c r="J17" s="208">
        <v>0</v>
      </c>
      <c r="K17" s="208">
        <v>50</v>
      </c>
      <c r="L17" s="208">
        <v>0</v>
      </c>
    </row>
    <row r="18" spans="1:12" s="28" customFormat="1" x14ac:dyDescent="0.2">
      <c r="A18" s="307" t="s">
        <v>66</v>
      </c>
      <c r="B18" s="208">
        <v>147</v>
      </c>
      <c r="C18" s="209">
        <v>99</v>
      </c>
      <c r="D18" s="210">
        <v>1</v>
      </c>
      <c r="E18" s="210">
        <v>1</v>
      </c>
      <c r="F18" s="211">
        <v>0</v>
      </c>
      <c r="G18" s="211">
        <v>21</v>
      </c>
      <c r="H18" s="211">
        <v>114</v>
      </c>
      <c r="I18" s="211">
        <v>0</v>
      </c>
      <c r="J18" s="211">
        <v>10</v>
      </c>
      <c r="K18" s="211">
        <v>0</v>
      </c>
      <c r="L18" s="208">
        <v>4</v>
      </c>
    </row>
    <row r="19" spans="1:12" s="28" customFormat="1" ht="14.25" customHeight="1" x14ac:dyDescent="0.2">
      <c r="A19" s="312" t="s">
        <v>67</v>
      </c>
      <c r="B19" s="208">
        <v>120</v>
      </c>
      <c r="C19" s="209">
        <v>100</v>
      </c>
      <c r="D19" s="210">
        <v>2</v>
      </c>
      <c r="E19" s="210">
        <v>1</v>
      </c>
      <c r="F19" s="211">
        <v>0</v>
      </c>
      <c r="G19" s="211">
        <v>14</v>
      </c>
      <c r="H19" s="211">
        <v>52</v>
      </c>
      <c r="I19" s="211">
        <v>48</v>
      </c>
      <c r="J19" s="211">
        <v>0</v>
      </c>
      <c r="K19" s="211">
        <v>3</v>
      </c>
      <c r="L19" s="208">
        <v>0</v>
      </c>
    </row>
    <row r="20" spans="1:12" s="28" customFormat="1" x14ac:dyDescent="0.2">
      <c r="A20" s="307" t="s">
        <v>68</v>
      </c>
      <c r="B20" s="208">
        <v>1</v>
      </c>
      <c r="C20" s="209">
        <v>100</v>
      </c>
      <c r="D20" s="210">
        <v>1</v>
      </c>
      <c r="E20" s="210">
        <v>0</v>
      </c>
      <c r="F20" s="211">
        <v>0</v>
      </c>
      <c r="G20" s="211">
        <v>0</v>
      </c>
      <c r="H20" s="211">
        <v>0</v>
      </c>
      <c r="I20" s="211">
        <v>0</v>
      </c>
      <c r="J20" s="211">
        <v>0</v>
      </c>
      <c r="K20" s="211">
        <v>0</v>
      </c>
      <c r="L20" s="208">
        <v>0</v>
      </c>
    </row>
    <row r="21" spans="1:12" s="18" customFormat="1" ht="12.75" customHeight="1" x14ac:dyDescent="0.2">
      <c r="A21" s="313" t="s">
        <v>22</v>
      </c>
      <c r="B21" s="214">
        <v>2007</v>
      </c>
      <c r="C21" s="214">
        <v>98</v>
      </c>
      <c r="D21" s="214">
        <v>13</v>
      </c>
      <c r="E21" s="214">
        <v>14</v>
      </c>
      <c r="F21" s="214">
        <v>19</v>
      </c>
      <c r="G21" s="214">
        <v>334</v>
      </c>
      <c r="H21" s="214">
        <v>823</v>
      </c>
      <c r="I21" s="214">
        <v>236</v>
      </c>
      <c r="J21" s="214">
        <v>440</v>
      </c>
      <c r="K21" s="214">
        <v>128</v>
      </c>
      <c r="L21" s="214">
        <v>21</v>
      </c>
    </row>
    <row r="22" spans="1:12" s="18" customFormat="1" ht="13.5" x14ac:dyDescent="0.25">
      <c r="A22" s="363" t="s">
        <v>116</v>
      </c>
      <c r="B22" s="363"/>
      <c r="C22" s="363"/>
      <c r="D22" s="363"/>
      <c r="E22" s="363"/>
      <c r="F22" s="363"/>
      <c r="G22" s="363"/>
      <c r="H22" s="363"/>
      <c r="I22" s="363"/>
      <c r="J22" s="363"/>
      <c r="K22" s="363"/>
      <c r="L22" s="363"/>
    </row>
    <row r="23" spans="1:12" s="18" customFormat="1" ht="13.5" x14ac:dyDescent="0.25">
      <c r="A23" s="314" t="s">
        <v>69</v>
      </c>
      <c r="B23" s="314"/>
      <c r="C23" s="314"/>
      <c r="D23" s="314"/>
      <c r="E23" s="314"/>
      <c r="F23" s="314"/>
      <c r="G23" s="314"/>
      <c r="H23" s="314"/>
      <c r="I23" s="314"/>
      <c r="J23" s="314"/>
      <c r="K23" s="314"/>
      <c r="L23" s="314"/>
    </row>
  </sheetData>
  <mergeCells count="2">
    <mergeCell ref="A1:L1"/>
    <mergeCell ref="A22:L22"/>
  </mergeCells>
  <pageMargins left="0.78740157499999996" right="0.78740157499999996" top="0.984251969" bottom="0.984251969" header="0.4921259845" footer="0.4921259845"/>
  <pageSetup paperSize="9"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H29"/>
  <sheetViews>
    <sheetView showGridLines="0" zoomScaleNormal="100" workbookViewId="0"/>
  </sheetViews>
  <sheetFormatPr baseColWidth="10" defaultRowHeight="12.75" x14ac:dyDescent="0.2"/>
  <cols>
    <col min="1" max="1" width="45.140625" style="23" customWidth="1"/>
    <col min="2" max="2" width="12.28515625" style="21" bestFit="1" customWidth="1"/>
    <col min="3" max="3" width="18.140625" style="16" customWidth="1"/>
    <col min="4" max="4" width="13.140625" style="22" customWidth="1"/>
    <col min="5" max="5" width="18.42578125" style="16" customWidth="1"/>
    <col min="6" max="7" width="11.42578125" style="16"/>
    <col min="8" max="8" width="13" style="16" customWidth="1"/>
    <col min="9" max="252" width="11.42578125" style="16"/>
    <col min="253" max="253" width="45.140625" style="16" customWidth="1"/>
    <col min="254" max="254" width="12.28515625" style="16" bestFit="1" customWidth="1"/>
    <col min="255" max="255" width="15.140625" style="16" customWidth="1"/>
    <col min="256" max="256" width="13.140625" style="16" customWidth="1"/>
    <col min="257" max="257" width="15.42578125" style="16" customWidth="1"/>
    <col min="258" max="260" width="11.42578125" style="16"/>
    <col min="261" max="261" width="17.28515625" style="16" customWidth="1"/>
    <col min="262" max="263" width="11.42578125" style="16"/>
    <col min="264" max="264" width="76" style="16" bestFit="1" customWidth="1"/>
    <col min="265" max="508" width="11.42578125" style="16"/>
    <col min="509" max="509" width="45.140625" style="16" customWidth="1"/>
    <col min="510" max="510" width="12.28515625" style="16" bestFit="1" customWidth="1"/>
    <col min="511" max="511" width="15.140625" style="16" customWidth="1"/>
    <col min="512" max="512" width="13.140625" style="16" customWidth="1"/>
    <col min="513" max="513" width="15.42578125" style="16" customWidth="1"/>
    <col min="514" max="516" width="11.42578125" style="16"/>
    <col min="517" max="517" width="17.28515625" style="16" customWidth="1"/>
    <col min="518" max="519" width="11.42578125" style="16"/>
    <col min="520" max="520" width="76" style="16" bestFit="1" customWidth="1"/>
    <col min="521" max="764" width="11.42578125" style="16"/>
    <col min="765" max="765" width="45.140625" style="16" customWidth="1"/>
    <col min="766" max="766" width="12.28515625" style="16" bestFit="1" customWidth="1"/>
    <col min="767" max="767" width="15.140625" style="16" customWidth="1"/>
    <col min="768" max="768" width="13.140625" style="16" customWidth="1"/>
    <col min="769" max="769" width="15.42578125" style="16" customWidth="1"/>
    <col min="770" max="772" width="11.42578125" style="16"/>
    <col min="773" max="773" width="17.28515625" style="16" customWidth="1"/>
    <col min="774" max="775" width="11.42578125" style="16"/>
    <col min="776" max="776" width="76" style="16" bestFit="1" customWidth="1"/>
    <col min="777" max="1020" width="11.42578125" style="16"/>
    <col min="1021" max="1021" width="45.140625" style="16" customWidth="1"/>
    <col min="1022" max="1022" width="12.28515625" style="16" bestFit="1" customWidth="1"/>
    <col min="1023" max="1023" width="15.140625" style="16" customWidth="1"/>
    <col min="1024" max="1024" width="13.140625" style="16" customWidth="1"/>
    <col min="1025" max="1025" width="15.42578125" style="16" customWidth="1"/>
    <col min="1026" max="1028" width="11.42578125" style="16"/>
    <col min="1029" max="1029" width="17.28515625" style="16" customWidth="1"/>
    <col min="1030" max="1031" width="11.42578125" style="16"/>
    <col min="1032" max="1032" width="76" style="16" bestFit="1" customWidth="1"/>
    <col min="1033" max="1276" width="11.42578125" style="16"/>
    <col min="1277" max="1277" width="45.140625" style="16" customWidth="1"/>
    <col min="1278" max="1278" width="12.28515625" style="16" bestFit="1" customWidth="1"/>
    <col min="1279" max="1279" width="15.140625" style="16" customWidth="1"/>
    <col min="1280" max="1280" width="13.140625" style="16" customWidth="1"/>
    <col min="1281" max="1281" width="15.42578125" style="16" customWidth="1"/>
    <col min="1282" max="1284" width="11.42578125" style="16"/>
    <col min="1285" max="1285" width="17.28515625" style="16" customWidth="1"/>
    <col min="1286" max="1287" width="11.42578125" style="16"/>
    <col min="1288" max="1288" width="76" style="16" bestFit="1" customWidth="1"/>
    <col min="1289" max="1532" width="11.42578125" style="16"/>
    <col min="1533" max="1533" width="45.140625" style="16" customWidth="1"/>
    <col min="1534" max="1534" width="12.28515625" style="16" bestFit="1" customWidth="1"/>
    <col min="1535" max="1535" width="15.140625" style="16" customWidth="1"/>
    <col min="1536" max="1536" width="13.140625" style="16" customWidth="1"/>
    <col min="1537" max="1537" width="15.42578125" style="16" customWidth="1"/>
    <col min="1538" max="1540" width="11.42578125" style="16"/>
    <col min="1541" max="1541" width="17.28515625" style="16" customWidth="1"/>
    <col min="1542" max="1543" width="11.42578125" style="16"/>
    <col min="1544" max="1544" width="76" style="16" bestFit="1" customWidth="1"/>
    <col min="1545" max="1788" width="11.42578125" style="16"/>
    <col min="1789" max="1789" width="45.140625" style="16" customWidth="1"/>
    <col min="1790" max="1790" width="12.28515625" style="16" bestFit="1" customWidth="1"/>
    <col min="1791" max="1791" width="15.140625" style="16" customWidth="1"/>
    <col min="1792" max="1792" width="13.140625" style="16" customWidth="1"/>
    <col min="1793" max="1793" width="15.42578125" style="16" customWidth="1"/>
    <col min="1794" max="1796" width="11.42578125" style="16"/>
    <col min="1797" max="1797" width="17.28515625" style="16" customWidth="1"/>
    <col min="1798" max="1799" width="11.42578125" style="16"/>
    <col min="1800" max="1800" width="76" style="16" bestFit="1" customWidth="1"/>
    <col min="1801" max="2044" width="11.42578125" style="16"/>
    <col min="2045" max="2045" width="45.140625" style="16" customWidth="1"/>
    <col min="2046" max="2046" width="12.28515625" style="16" bestFit="1" customWidth="1"/>
    <col min="2047" max="2047" width="15.140625" style="16" customWidth="1"/>
    <col min="2048" max="2048" width="13.140625" style="16" customWidth="1"/>
    <col min="2049" max="2049" width="15.42578125" style="16" customWidth="1"/>
    <col min="2050" max="2052" width="11.42578125" style="16"/>
    <col min="2053" max="2053" width="17.28515625" style="16" customWidth="1"/>
    <col min="2054" max="2055" width="11.42578125" style="16"/>
    <col min="2056" max="2056" width="76" style="16" bestFit="1" customWidth="1"/>
    <col min="2057" max="2300" width="11.42578125" style="16"/>
    <col min="2301" max="2301" width="45.140625" style="16" customWidth="1"/>
    <col min="2302" max="2302" width="12.28515625" style="16" bestFit="1" customWidth="1"/>
    <col min="2303" max="2303" width="15.140625" style="16" customWidth="1"/>
    <col min="2304" max="2304" width="13.140625" style="16" customWidth="1"/>
    <col min="2305" max="2305" width="15.42578125" style="16" customWidth="1"/>
    <col min="2306" max="2308" width="11.42578125" style="16"/>
    <col min="2309" max="2309" width="17.28515625" style="16" customWidth="1"/>
    <col min="2310" max="2311" width="11.42578125" style="16"/>
    <col min="2312" max="2312" width="76" style="16" bestFit="1" customWidth="1"/>
    <col min="2313" max="2556" width="11.42578125" style="16"/>
    <col min="2557" max="2557" width="45.140625" style="16" customWidth="1"/>
    <col min="2558" max="2558" width="12.28515625" style="16" bestFit="1" customWidth="1"/>
    <col min="2559" max="2559" width="15.140625" style="16" customWidth="1"/>
    <col min="2560" max="2560" width="13.140625" style="16" customWidth="1"/>
    <col min="2561" max="2561" width="15.42578125" style="16" customWidth="1"/>
    <col min="2562" max="2564" width="11.42578125" style="16"/>
    <col min="2565" max="2565" width="17.28515625" style="16" customWidth="1"/>
    <col min="2566" max="2567" width="11.42578125" style="16"/>
    <col min="2568" max="2568" width="76" style="16" bestFit="1" customWidth="1"/>
    <col min="2569" max="2812" width="11.42578125" style="16"/>
    <col min="2813" max="2813" width="45.140625" style="16" customWidth="1"/>
    <col min="2814" max="2814" width="12.28515625" style="16" bestFit="1" customWidth="1"/>
    <col min="2815" max="2815" width="15.140625" style="16" customWidth="1"/>
    <col min="2816" max="2816" width="13.140625" style="16" customWidth="1"/>
    <col min="2817" max="2817" width="15.42578125" style="16" customWidth="1"/>
    <col min="2818" max="2820" width="11.42578125" style="16"/>
    <col min="2821" max="2821" width="17.28515625" style="16" customWidth="1"/>
    <col min="2822" max="2823" width="11.42578125" style="16"/>
    <col min="2824" max="2824" width="76" style="16" bestFit="1" customWidth="1"/>
    <col min="2825" max="3068" width="11.42578125" style="16"/>
    <col min="3069" max="3069" width="45.140625" style="16" customWidth="1"/>
    <col min="3070" max="3070" width="12.28515625" style="16" bestFit="1" customWidth="1"/>
    <col min="3071" max="3071" width="15.140625" style="16" customWidth="1"/>
    <col min="3072" max="3072" width="13.140625" style="16" customWidth="1"/>
    <col min="3073" max="3073" width="15.42578125" style="16" customWidth="1"/>
    <col min="3074" max="3076" width="11.42578125" style="16"/>
    <col min="3077" max="3077" width="17.28515625" style="16" customWidth="1"/>
    <col min="3078" max="3079" width="11.42578125" style="16"/>
    <col min="3080" max="3080" width="76" style="16" bestFit="1" customWidth="1"/>
    <col min="3081" max="3324" width="11.42578125" style="16"/>
    <col min="3325" max="3325" width="45.140625" style="16" customWidth="1"/>
    <col min="3326" max="3326" width="12.28515625" style="16" bestFit="1" customWidth="1"/>
    <col min="3327" max="3327" width="15.140625" style="16" customWidth="1"/>
    <col min="3328" max="3328" width="13.140625" style="16" customWidth="1"/>
    <col min="3329" max="3329" width="15.42578125" style="16" customWidth="1"/>
    <col min="3330" max="3332" width="11.42578125" style="16"/>
    <col min="3333" max="3333" width="17.28515625" style="16" customWidth="1"/>
    <col min="3334" max="3335" width="11.42578125" style="16"/>
    <col min="3336" max="3336" width="76" style="16" bestFit="1" customWidth="1"/>
    <col min="3337" max="3580" width="11.42578125" style="16"/>
    <col min="3581" max="3581" width="45.140625" style="16" customWidth="1"/>
    <col min="3582" max="3582" width="12.28515625" style="16" bestFit="1" customWidth="1"/>
    <col min="3583" max="3583" width="15.140625" style="16" customWidth="1"/>
    <col min="3584" max="3584" width="13.140625" style="16" customWidth="1"/>
    <col min="3585" max="3585" width="15.42578125" style="16" customWidth="1"/>
    <col min="3586" max="3588" width="11.42578125" style="16"/>
    <col min="3589" max="3589" width="17.28515625" style="16" customWidth="1"/>
    <col min="3590" max="3591" width="11.42578125" style="16"/>
    <col min="3592" max="3592" width="76" style="16" bestFit="1" customWidth="1"/>
    <col min="3593" max="3836" width="11.42578125" style="16"/>
    <col min="3837" max="3837" width="45.140625" style="16" customWidth="1"/>
    <col min="3838" max="3838" width="12.28515625" style="16" bestFit="1" customWidth="1"/>
    <col min="3839" max="3839" width="15.140625" style="16" customWidth="1"/>
    <col min="3840" max="3840" width="13.140625" style="16" customWidth="1"/>
    <col min="3841" max="3841" width="15.42578125" style="16" customWidth="1"/>
    <col min="3842" max="3844" width="11.42578125" style="16"/>
    <col min="3845" max="3845" width="17.28515625" style="16" customWidth="1"/>
    <col min="3846" max="3847" width="11.42578125" style="16"/>
    <col min="3848" max="3848" width="76" style="16" bestFit="1" customWidth="1"/>
    <col min="3849" max="4092" width="11.42578125" style="16"/>
    <col min="4093" max="4093" width="45.140625" style="16" customWidth="1"/>
    <col min="4094" max="4094" width="12.28515625" style="16" bestFit="1" customWidth="1"/>
    <col min="4095" max="4095" width="15.140625" style="16" customWidth="1"/>
    <col min="4096" max="4096" width="13.140625" style="16" customWidth="1"/>
    <col min="4097" max="4097" width="15.42578125" style="16" customWidth="1"/>
    <col min="4098" max="4100" width="11.42578125" style="16"/>
    <col min="4101" max="4101" width="17.28515625" style="16" customWidth="1"/>
    <col min="4102" max="4103" width="11.42578125" style="16"/>
    <col min="4104" max="4104" width="76" style="16" bestFit="1" customWidth="1"/>
    <col min="4105" max="4348" width="11.42578125" style="16"/>
    <col min="4349" max="4349" width="45.140625" style="16" customWidth="1"/>
    <col min="4350" max="4350" width="12.28515625" style="16" bestFit="1" customWidth="1"/>
    <col min="4351" max="4351" width="15.140625" style="16" customWidth="1"/>
    <col min="4352" max="4352" width="13.140625" style="16" customWidth="1"/>
    <col min="4353" max="4353" width="15.42578125" style="16" customWidth="1"/>
    <col min="4354" max="4356" width="11.42578125" style="16"/>
    <col min="4357" max="4357" width="17.28515625" style="16" customWidth="1"/>
    <col min="4358" max="4359" width="11.42578125" style="16"/>
    <col min="4360" max="4360" width="76" style="16" bestFit="1" customWidth="1"/>
    <col min="4361" max="4604" width="11.42578125" style="16"/>
    <col min="4605" max="4605" width="45.140625" style="16" customWidth="1"/>
    <col min="4606" max="4606" width="12.28515625" style="16" bestFit="1" customWidth="1"/>
    <col min="4607" max="4607" width="15.140625" style="16" customWidth="1"/>
    <col min="4608" max="4608" width="13.140625" style="16" customWidth="1"/>
    <col min="4609" max="4609" width="15.42578125" style="16" customWidth="1"/>
    <col min="4610" max="4612" width="11.42578125" style="16"/>
    <col min="4613" max="4613" width="17.28515625" style="16" customWidth="1"/>
    <col min="4614" max="4615" width="11.42578125" style="16"/>
    <col min="4616" max="4616" width="76" style="16" bestFit="1" customWidth="1"/>
    <col min="4617" max="4860" width="11.42578125" style="16"/>
    <col min="4861" max="4861" width="45.140625" style="16" customWidth="1"/>
    <col min="4862" max="4862" width="12.28515625" style="16" bestFit="1" customWidth="1"/>
    <col min="4863" max="4863" width="15.140625" style="16" customWidth="1"/>
    <col min="4864" max="4864" width="13.140625" style="16" customWidth="1"/>
    <col min="4865" max="4865" width="15.42578125" style="16" customWidth="1"/>
    <col min="4866" max="4868" width="11.42578125" style="16"/>
    <col min="4869" max="4869" width="17.28515625" style="16" customWidth="1"/>
    <col min="4870" max="4871" width="11.42578125" style="16"/>
    <col min="4872" max="4872" width="76" style="16" bestFit="1" customWidth="1"/>
    <col min="4873" max="5116" width="11.42578125" style="16"/>
    <col min="5117" max="5117" width="45.140625" style="16" customWidth="1"/>
    <col min="5118" max="5118" width="12.28515625" style="16" bestFit="1" customWidth="1"/>
    <col min="5119" max="5119" width="15.140625" style="16" customWidth="1"/>
    <col min="5120" max="5120" width="13.140625" style="16" customWidth="1"/>
    <col min="5121" max="5121" width="15.42578125" style="16" customWidth="1"/>
    <col min="5122" max="5124" width="11.42578125" style="16"/>
    <col min="5125" max="5125" width="17.28515625" style="16" customWidth="1"/>
    <col min="5126" max="5127" width="11.42578125" style="16"/>
    <col min="5128" max="5128" width="76" style="16" bestFit="1" customWidth="1"/>
    <col min="5129" max="5372" width="11.42578125" style="16"/>
    <col min="5373" max="5373" width="45.140625" style="16" customWidth="1"/>
    <col min="5374" max="5374" width="12.28515625" style="16" bestFit="1" customWidth="1"/>
    <col min="5375" max="5375" width="15.140625" style="16" customWidth="1"/>
    <col min="5376" max="5376" width="13.140625" style="16" customWidth="1"/>
    <col min="5377" max="5377" width="15.42578125" style="16" customWidth="1"/>
    <col min="5378" max="5380" width="11.42578125" style="16"/>
    <col min="5381" max="5381" width="17.28515625" style="16" customWidth="1"/>
    <col min="5382" max="5383" width="11.42578125" style="16"/>
    <col min="5384" max="5384" width="76" style="16" bestFit="1" customWidth="1"/>
    <col min="5385" max="5628" width="11.42578125" style="16"/>
    <col min="5629" max="5629" width="45.140625" style="16" customWidth="1"/>
    <col min="5630" max="5630" width="12.28515625" style="16" bestFit="1" customWidth="1"/>
    <col min="5631" max="5631" width="15.140625" style="16" customWidth="1"/>
    <col min="5632" max="5632" width="13.140625" style="16" customWidth="1"/>
    <col min="5633" max="5633" width="15.42578125" style="16" customWidth="1"/>
    <col min="5634" max="5636" width="11.42578125" style="16"/>
    <col min="5637" max="5637" width="17.28515625" style="16" customWidth="1"/>
    <col min="5638" max="5639" width="11.42578125" style="16"/>
    <col min="5640" max="5640" width="76" style="16" bestFit="1" customWidth="1"/>
    <col min="5641" max="5884" width="11.42578125" style="16"/>
    <col min="5885" max="5885" width="45.140625" style="16" customWidth="1"/>
    <col min="5886" max="5886" width="12.28515625" style="16" bestFit="1" customWidth="1"/>
    <col min="5887" max="5887" width="15.140625" style="16" customWidth="1"/>
    <col min="5888" max="5888" width="13.140625" style="16" customWidth="1"/>
    <col min="5889" max="5889" width="15.42578125" style="16" customWidth="1"/>
    <col min="5890" max="5892" width="11.42578125" style="16"/>
    <col min="5893" max="5893" width="17.28515625" style="16" customWidth="1"/>
    <col min="5894" max="5895" width="11.42578125" style="16"/>
    <col min="5896" max="5896" width="76" style="16" bestFit="1" customWidth="1"/>
    <col min="5897" max="6140" width="11.42578125" style="16"/>
    <col min="6141" max="6141" width="45.140625" style="16" customWidth="1"/>
    <col min="6142" max="6142" width="12.28515625" style="16" bestFit="1" customWidth="1"/>
    <col min="6143" max="6143" width="15.140625" style="16" customWidth="1"/>
    <col min="6144" max="6144" width="13.140625" style="16" customWidth="1"/>
    <col min="6145" max="6145" width="15.42578125" style="16" customWidth="1"/>
    <col min="6146" max="6148" width="11.42578125" style="16"/>
    <col min="6149" max="6149" width="17.28515625" style="16" customWidth="1"/>
    <col min="6150" max="6151" width="11.42578125" style="16"/>
    <col min="6152" max="6152" width="76" style="16" bestFit="1" customWidth="1"/>
    <col min="6153" max="6396" width="11.42578125" style="16"/>
    <col min="6397" max="6397" width="45.140625" style="16" customWidth="1"/>
    <col min="6398" max="6398" width="12.28515625" style="16" bestFit="1" customWidth="1"/>
    <col min="6399" max="6399" width="15.140625" style="16" customWidth="1"/>
    <col min="6400" max="6400" width="13.140625" style="16" customWidth="1"/>
    <col min="6401" max="6401" width="15.42578125" style="16" customWidth="1"/>
    <col min="6402" max="6404" width="11.42578125" style="16"/>
    <col min="6405" max="6405" width="17.28515625" style="16" customWidth="1"/>
    <col min="6406" max="6407" width="11.42578125" style="16"/>
    <col min="6408" max="6408" width="76" style="16" bestFit="1" customWidth="1"/>
    <col min="6409" max="6652" width="11.42578125" style="16"/>
    <col min="6653" max="6653" width="45.140625" style="16" customWidth="1"/>
    <col min="6654" max="6654" width="12.28515625" style="16" bestFit="1" customWidth="1"/>
    <col min="6655" max="6655" width="15.140625" style="16" customWidth="1"/>
    <col min="6656" max="6656" width="13.140625" style="16" customWidth="1"/>
    <col min="6657" max="6657" width="15.42578125" style="16" customWidth="1"/>
    <col min="6658" max="6660" width="11.42578125" style="16"/>
    <col min="6661" max="6661" width="17.28515625" style="16" customWidth="1"/>
    <col min="6662" max="6663" width="11.42578125" style="16"/>
    <col min="6664" max="6664" width="76" style="16" bestFit="1" customWidth="1"/>
    <col min="6665" max="6908" width="11.42578125" style="16"/>
    <col min="6909" max="6909" width="45.140625" style="16" customWidth="1"/>
    <col min="6910" max="6910" width="12.28515625" style="16" bestFit="1" customWidth="1"/>
    <col min="6911" max="6911" width="15.140625" style="16" customWidth="1"/>
    <col min="6912" max="6912" width="13.140625" style="16" customWidth="1"/>
    <col min="6913" max="6913" width="15.42578125" style="16" customWidth="1"/>
    <col min="6914" max="6916" width="11.42578125" style="16"/>
    <col min="6917" max="6917" width="17.28515625" style="16" customWidth="1"/>
    <col min="6918" max="6919" width="11.42578125" style="16"/>
    <col min="6920" max="6920" width="76" style="16" bestFit="1" customWidth="1"/>
    <col min="6921" max="7164" width="11.42578125" style="16"/>
    <col min="7165" max="7165" width="45.140625" style="16" customWidth="1"/>
    <col min="7166" max="7166" width="12.28515625" style="16" bestFit="1" customWidth="1"/>
    <col min="7167" max="7167" width="15.140625" style="16" customWidth="1"/>
    <col min="7168" max="7168" width="13.140625" style="16" customWidth="1"/>
    <col min="7169" max="7169" width="15.42578125" style="16" customWidth="1"/>
    <col min="7170" max="7172" width="11.42578125" style="16"/>
    <col min="7173" max="7173" width="17.28515625" style="16" customWidth="1"/>
    <col min="7174" max="7175" width="11.42578125" style="16"/>
    <col min="7176" max="7176" width="76" style="16" bestFit="1" customWidth="1"/>
    <col min="7177" max="7420" width="11.42578125" style="16"/>
    <col min="7421" max="7421" width="45.140625" style="16" customWidth="1"/>
    <col min="7422" max="7422" width="12.28515625" style="16" bestFit="1" customWidth="1"/>
    <col min="7423" max="7423" width="15.140625" style="16" customWidth="1"/>
    <col min="7424" max="7424" width="13.140625" style="16" customWidth="1"/>
    <col min="7425" max="7425" width="15.42578125" style="16" customWidth="1"/>
    <col min="7426" max="7428" width="11.42578125" style="16"/>
    <col min="7429" max="7429" width="17.28515625" style="16" customWidth="1"/>
    <col min="7430" max="7431" width="11.42578125" style="16"/>
    <col min="7432" max="7432" width="76" style="16" bestFit="1" customWidth="1"/>
    <col min="7433" max="7676" width="11.42578125" style="16"/>
    <col min="7677" max="7677" width="45.140625" style="16" customWidth="1"/>
    <col min="7678" max="7678" width="12.28515625" style="16" bestFit="1" customWidth="1"/>
    <col min="7679" max="7679" width="15.140625" style="16" customWidth="1"/>
    <col min="7680" max="7680" width="13.140625" style="16" customWidth="1"/>
    <col min="7681" max="7681" width="15.42578125" style="16" customWidth="1"/>
    <col min="7682" max="7684" width="11.42578125" style="16"/>
    <col min="7685" max="7685" width="17.28515625" style="16" customWidth="1"/>
    <col min="7686" max="7687" width="11.42578125" style="16"/>
    <col min="7688" max="7688" width="76" style="16" bestFit="1" customWidth="1"/>
    <col min="7689" max="7932" width="11.42578125" style="16"/>
    <col min="7933" max="7933" width="45.140625" style="16" customWidth="1"/>
    <col min="7934" max="7934" width="12.28515625" style="16" bestFit="1" customWidth="1"/>
    <col min="7935" max="7935" width="15.140625" style="16" customWidth="1"/>
    <col min="7936" max="7936" width="13.140625" style="16" customWidth="1"/>
    <col min="7937" max="7937" width="15.42578125" style="16" customWidth="1"/>
    <col min="7938" max="7940" width="11.42578125" style="16"/>
    <col min="7941" max="7941" width="17.28515625" style="16" customWidth="1"/>
    <col min="7942" max="7943" width="11.42578125" style="16"/>
    <col min="7944" max="7944" width="76" style="16" bestFit="1" customWidth="1"/>
    <col min="7945" max="8188" width="11.42578125" style="16"/>
    <col min="8189" max="8189" width="45.140625" style="16" customWidth="1"/>
    <col min="8190" max="8190" width="12.28515625" style="16" bestFit="1" customWidth="1"/>
    <col min="8191" max="8191" width="15.140625" style="16" customWidth="1"/>
    <col min="8192" max="8192" width="13.140625" style="16" customWidth="1"/>
    <col min="8193" max="8193" width="15.42578125" style="16" customWidth="1"/>
    <col min="8194" max="8196" width="11.42578125" style="16"/>
    <col min="8197" max="8197" width="17.28515625" style="16" customWidth="1"/>
    <col min="8198" max="8199" width="11.42578125" style="16"/>
    <col min="8200" max="8200" width="76" style="16" bestFit="1" customWidth="1"/>
    <col min="8201" max="8444" width="11.42578125" style="16"/>
    <col min="8445" max="8445" width="45.140625" style="16" customWidth="1"/>
    <col min="8446" max="8446" width="12.28515625" style="16" bestFit="1" customWidth="1"/>
    <col min="8447" max="8447" width="15.140625" style="16" customWidth="1"/>
    <col min="8448" max="8448" width="13.140625" style="16" customWidth="1"/>
    <col min="8449" max="8449" width="15.42578125" style="16" customWidth="1"/>
    <col min="8450" max="8452" width="11.42578125" style="16"/>
    <col min="8453" max="8453" width="17.28515625" style="16" customWidth="1"/>
    <col min="8454" max="8455" width="11.42578125" style="16"/>
    <col min="8456" max="8456" width="76" style="16" bestFit="1" customWidth="1"/>
    <col min="8457" max="8700" width="11.42578125" style="16"/>
    <col min="8701" max="8701" width="45.140625" style="16" customWidth="1"/>
    <col min="8702" max="8702" width="12.28515625" style="16" bestFit="1" customWidth="1"/>
    <col min="8703" max="8703" width="15.140625" style="16" customWidth="1"/>
    <col min="8704" max="8704" width="13.140625" style="16" customWidth="1"/>
    <col min="8705" max="8705" width="15.42578125" style="16" customWidth="1"/>
    <col min="8706" max="8708" width="11.42578125" style="16"/>
    <col min="8709" max="8709" width="17.28515625" style="16" customWidth="1"/>
    <col min="8710" max="8711" width="11.42578125" style="16"/>
    <col min="8712" max="8712" width="76" style="16" bestFit="1" customWidth="1"/>
    <col min="8713" max="8956" width="11.42578125" style="16"/>
    <col min="8957" max="8957" width="45.140625" style="16" customWidth="1"/>
    <col min="8958" max="8958" width="12.28515625" style="16" bestFit="1" customWidth="1"/>
    <col min="8959" max="8959" width="15.140625" style="16" customWidth="1"/>
    <col min="8960" max="8960" width="13.140625" style="16" customWidth="1"/>
    <col min="8961" max="8961" width="15.42578125" style="16" customWidth="1"/>
    <col min="8962" max="8964" width="11.42578125" style="16"/>
    <col min="8965" max="8965" width="17.28515625" style="16" customWidth="1"/>
    <col min="8966" max="8967" width="11.42578125" style="16"/>
    <col min="8968" max="8968" width="76" style="16" bestFit="1" customWidth="1"/>
    <col min="8969" max="9212" width="11.42578125" style="16"/>
    <col min="9213" max="9213" width="45.140625" style="16" customWidth="1"/>
    <col min="9214" max="9214" width="12.28515625" style="16" bestFit="1" customWidth="1"/>
    <col min="9215" max="9215" width="15.140625" style="16" customWidth="1"/>
    <col min="9216" max="9216" width="13.140625" style="16" customWidth="1"/>
    <col min="9217" max="9217" width="15.42578125" style="16" customWidth="1"/>
    <col min="9218" max="9220" width="11.42578125" style="16"/>
    <col min="9221" max="9221" width="17.28515625" style="16" customWidth="1"/>
    <col min="9222" max="9223" width="11.42578125" style="16"/>
    <col min="9224" max="9224" width="76" style="16" bestFit="1" customWidth="1"/>
    <col min="9225" max="9468" width="11.42578125" style="16"/>
    <col min="9469" max="9469" width="45.140625" style="16" customWidth="1"/>
    <col min="9470" max="9470" width="12.28515625" style="16" bestFit="1" customWidth="1"/>
    <col min="9471" max="9471" width="15.140625" style="16" customWidth="1"/>
    <col min="9472" max="9472" width="13.140625" style="16" customWidth="1"/>
    <col min="9473" max="9473" width="15.42578125" style="16" customWidth="1"/>
    <col min="9474" max="9476" width="11.42578125" style="16"/>
    <col min="9477" max="9477" width="17.28515625" style="16" customWidth="1"/>
    <col min="9478" max="9479" width="11.42578125" style="16"/>
    <col min="9480" max="9480" width="76" style="16" bestFit="1" customWidth="1"/>
    <col min="9481" max="9724" width="11.42578125" style="16"/>
    <col min="9725" max="9725" width="45.140625" style="16" customWidth="1"/>
    <col min="9726" max="9726" width="12.28515625" style="16" bestFit="1" customWidth="1"/>
    <col min="9727" max="9727" width="15.140625" style="16" customWidth="1"/>
    <col min="9728" max="9728" width="13.140625" style="16" customWidth="1"/>
    <col min="9729" max="9729" width="15.42578125" style="16" customWidth="1"/>
    <col min="9730" max="9732" width="11.42578125" style="16"/>
    <col min="9733" max="9733" width="17.28515625" style="16" customWidth="1"/>
    <col min="9734" max="9735" width="11.42578125" style="16"/>
    <col min="9736" max="9736" width="76" style="16" bestFit="1" customWidth="1"/>
    <col min="9737" max="9980" width="11.42578125" style="16"/>
    <col min="9981" max="9981" width="45.140625" style="16" customWidth="1"/>
    <col min="9982" max="9982" width="12.28515625" style="16" bestFit="1" customWidth="1"/>
    <col min="9983" max="9983" width="15.140625" style="16" customWidth="1"/>
    <col min="9984" max="9984" width="13.140625" style="16" customWidth="1"/>
    <col min="9985" max="9985" width="15.42578125" style="16" customWidth="1"/>
    <col min="9986" max="9988" width="11.42578125" style="16"/>
    <col min="9989" max="9989" width="17.28515625" style="16" customWidth="1"/>
    <col min="9990" max="9991" width="11.42578125" style="16"/>
    <col min="9992" max="9992" width="76" style="16" bestFit="1" customWidth="1"/>
    <col min="9993" max="10236" width="11.42578125" style="16"/>
    <col min="10237" max="10237" width="45.140625" style="16" customWidth="1"/>
    <col min="10238" max="10238" width="12.28515625" style="16" bestFit="1" customWidth="1"/>
    <col min="10239" max="10239" width="15.140625" style="16" customWidth="1"/>
    <col min="10240" max="10240" width="13.140625" style="16" customWidth="1"/>
    <col min="10241" max="10241" width="15.42578125" style="16" customWidth="1"/>
    <col min="10242" max="10244" width="11.42578125" style="16"/>
    <col min="10245" max="10245" width="17.28515625" style="16" customWidth="1"/>
    <col min="10246" max="10247" width="11.42578125" style="16"/>
    <col min="10248" max="10248" width="76" style="16" bestFit="1" customWidth="1"/>
    <col min="10249" max="10492" width="11.42578125" style="16"/>
    <col min="10493" max="10493" width="45.140625" style="16" customWidth="1"/>
    <col min="10494" max="10494" width="12.28515625" style="16" bestFit="1" customWidth="1"/>
    <col min="10495" max="10495" width="15.140625" style="16" customWidth="1"/>
    <col min="10496" max="10496" width="13.140625" style="16" customWidth="1"/>
    <col min="10497" max="10497" width="15.42578125" style="16" customWidth="1"/>
    <col min="10498" max="10500" width="11.42578125" style="16"/>
    <col min="10501" max="10501" width="17.28515625" style="16" customWidth="1"/>
    <col min="10502" max="10503" width="11.42578125" style="16"/>
    <col min="10504" max="10504" width="76" style="16" bestFit="1" customWidth="1"/>
    <col min="10505" max="10748" width="11.42578125" style="16"/>
    <col min="10749" max="10749" width="45.140625" style="16" customWidth="1"/>
    <col min="10750" max="10750" width="12.28515625" style="16" bestFit="1" customWidth="1"/>
    <col min="10751" max="10751" width="15.140625" style="16" customWidth="1"/>
    <col min="10752" max="10752" width="13.140625" style="16" customWidth="1"/>
    <col min="10753" max="10753" width="15.42578125" style="16" customWidth="1"/>
    <col min="10754" max="10756" width="11.42578125" style="16"/>
    <col min="10757" max="10757" width="17.28515625" style="16" customWidth="1"/>
    <col min="10758" max="10759" width="11.42578125" style="16"/>
    <col min="10760" max="10760" width="76" style="16" bestFit="1" customWidth="1"/>
    <col min="10761" max="11004" width="11.42578125" style="16"/>
    <col min="11005" max="11005" width="45.140625" style="16" customWidth="1"/>
    <col min="11006" max="11006" width="12.28515625" style="16" bestFit="1" customWidth="1"/>
    <col min="11007" max="11007" width="15.140625" style="16" customWidth="1"/>
    <col min="11008" max="11008" width="13.140625" style="16" customWidth="1"/>
    <col min="11009" max="11009" width="15.42578125" style="16" customWidth="1"/>
    <col min="11010" max="11012" width="11.42578125" style="16"/>
    <col min="11013" max="11013" width="17.28515625" style="16" customWidth="1"/>
    <col min="11014" max="11015" width="11.42578125" style="16"/>
    <col min="11016" max="11016" width="76" style="16" bestFit="1" customWidth="1"/>
    <col min="11017" max="11260" width="11.42578125" style="16"/>
    <col min="11261" max="11261" width="45.140625" style="16" customWidth="1"/>
    <col min="11262" max="11262" width="12.28515625" style="16" bestFit="1" customWidth="1"/>
    <col min="11263" max="11263" width="15.140625" style="16" customWidth="1"/>
    <col min="11264" max="11264" width="13.140625" style="16" customWidth="1"/>
    <col min="11265" max="11265" width="15.42578125" style="16" customWidth="1"/>
    <col min="11266" max="11268" width="11.42578125" style="16"/>
    <col min="11269" max="11269" width="17.28515625" style="16" customWidth="1"/>
    <col min="11270" max="11271" width="11.42578125" style="16"/>
    <col min="11272" max="11272" width="76" style="16" bestFit="1" customWidth="1"/>
    <col min="11273" max="11516" width="11.42578125" style="16"/>
    <col min="11517" max="11517" width="45.140625" style="16" customWidth="1"/>
    <col min="11518" max="11518" width="12.28515625" style="16" bestFit="1" customWidth="1"/>
    <col min="11519" max="11519" width="15.140625" style="16" customWidth="1"/>
    <col min="11520" max="11520" width="13.140625" style="16" customWidth="1"/>
    <col min="11521" max="11521" width="15.42578125" style="16" customWidth="1"/>
    <col min="11522" max="11524" width="11.42578125" style="16"/>
    <col min="11525" max="11525" width="17.28515625" style="16" customWidth="1"/>
    <col min="11526" max="11527" width="11.42578125" style="16"/>
    <col min="11528" max="11528" width="76" style="16" bestFit="1" customWidth="1"/>
    <col min="11529" max="11772" width="11.42578125" style="16"/>
    <col min="11773" max="11773" width="45.140625" style="16" customWidth="1"/>
    <col min="11774" max="11774" width="12.28515625" style="16" bestFit="1" customWidth="1"/>
    <col min="11775" max="11775" width="15.140625" style="16" customWidth="1"/>
    <col min="11776" max="11776" width="13.140625" style="16" customWidth="1"/>
    <col min="11777" max="11777" width="15.42578125" style="16" customWidth="1"/>
    <col min="11778" max="11780" width="11.42578125" style="16"/>
    <col min="11781" max="11781" width="17.28515625" style="16" customWidth="1"/>
    <col min="11782" max="11783" width="11.42578125" style="16"/>
    <col min="11784" max="11784" width="76" style="16" bestFit="1" customWidth="1"/>
    <col min="11785" max="12028" width="11.42578125" style="16"/>
    <col min="12029" max="12029" width="45.140625" style="16" customWidth="1"/>
    <col min="12030" max="12030" width="12.28515625" style="16" bestFit="1" customWidth="1"/>
    <col min="12031" max="12031" width="15.140625" style="16" customWidth="1"/>
    <col min="12032" max="12032" width="13.140625" style="16" customWidth="1"/>
    <col min="12033" max="12033" width="15.42578125" style="16" customWidth="1"/>
    <col min="12034" max="12036" width="11.42578125" style="16"/>
    <col min="12037" max="12037" width="17.28515625" style="16" customWidth="1"/>
    <col min="12038" max="12039" width="11.42578125" style="16"/>
    <col min="12040" max="12040" width="76" style="16" bestFit="1" customWidth="1"/>
    <col min="12041" max="12284" width="11.42578125" style="16"/>
    <col min="12285" max="12285" width="45.140625" style="16" customWidth="1"/>
    <col min="12286" max="12286" width="12.28515625" style="16" bestFit="1" customWidth="1"/>
    <col min="12287" max="12287" width="15.140625" style="16" customWidth="1"/>
    <col min="12288" max="12288" width="13.140625" style="16" customWidth="1"/>
    <col min="12289" max="12289" width="15.42578125" style="16" customWidth="1"/>
    <col min="12290" max="12292" width="11.42578125" style="16"/>
    <col min="12293" max="12293" width="17.28515625" style="16" customWidth="1"/>
    <col min="12294" max="12295" width="11.42578125" style="16"/>
    <col min="12296" max="12296" width="76" style="16" bestFit="1" customWidth="1"/>
    <col min="12297" max="12540" width="11.42578125" style="16"/>
    <col min="12541" max="12541" width="45.140625" style="16" customWidth="1"/>
    <col min="12542" max="12542" width="12.28515625" style="16" bestFit="1" customWidth="1"/>
    <col min="12543" max="12543" width="15.140625" style="16" customWidth="1"/>
    <col min="12544" max="12544" width="13.140625" style="16" customWidth="1"/>
    <col min="12545" max="12545" width="15.42578125" style="16" customWidth="1"/>
    <col min="12546" max="12548" width="11.42578125" style="16"/>
    <col min="12549" max="12549" width="17.28515625" style="16" customWidth="1"/>
    <col min="12550" max="12551" width="11.42578125" style="16"/>
    <col min="12552" max="12552" width="76" style="16" bestFit="1" customWidth="1"/>
    <col min="12553" max="12796" width="11.42578125" style="16"/>
    <col min="12797" max="12797" width="45.140625" style="16" customWidth="1"/>
    <col min="12798" max="12798" width="12.28515625" style="16" bestFit="1" customWidth="1"/>
    <col min="12799" max="12799" width="15.140625" style="16" customWidth="1"/>
    <col min="12800" max="12800" width="13.140625" style="16" customWidth="1"/>
    <col min="12801" max="12801" width="15.42578125" style="16" customWidth="1"/>
    <col min="12802" max="12804" width="11.42578125" style="16"/>
    <col min="12805" max="12805" width="17.28515625" style="16" customWidth="1"/>
    <col min="12806" max="12807" width="11.42578125" style="16"/>
    <col min="12808" max="12808" width="76" style="16" bestFit="1" customWidth="1"/>
    <col min="12809" max="13052" width="11.42578125" style="16"/>
    <col min="13053" max="13053" width="45.140625" style="16" customWidth="1"/>
    <col min="13054" max="13054" width="12.28515625" style="16" bestFit="1" customWidth="1"/>
    <col min="13055" max="13055" width="15.140625" style="16" customWidth="1"/>
    <col min="13056" max="13056" width="13.140625" style="16" customWidth="1"/>
    <col min="13057" max="13057" width="15.42578125" style="16" customWidth="1"/>
    <col min="13058" max="13060" width="11.42578125" style="16"/>
    <col min="13061" max="13061" width="17.28515625" style="16" customWidth="1"/>
    <col min="13062" max="13063" width="11.42578125" style="16"/>
    <col min="13064" max="13064" width="76" style="16" bestFit="1" customWidth="1"/>
    <col min="13065" max="13308" width="11.42578125" style="16"/>
    <col min="13309" max="13309" width="45.140625" style="16" customWidth="1"/>
    <col min="13310" max="13310" width="12.28515625" style="16" bestFit="1" customWidth="1"/>
    <col min="13311" max="13311" width="15.140625" style="16" customWidth="1"/>
    <col min="13312" max="13312" width="13.140625" style="16" customWidth="1"/>
    <col min="13313" max="13313" width="15.42578125" style="16" customWidth="1"/>
    <col min="13314" max="13316" width="11.42578125" style="16"/>
    <col min="13317" max="13317" width="17.28515625" style="16" customWidth="1"/>
    <col min="13318" max="13319" width="11.42578125" style="16"/>
    <col min="13320" max="13320" width="76" style="16" bestFit="1" customWidth="1"/>
    <col min="13321" max="13564" width="11.42578125" style="16"/>
    <col min="13565" max="13565" width="45.140625" style="16" customWidth="1"/>
    <col min="13566" max="13566" width="12.28515625" style="16" bestFit="1" customWidth="1"/>
    <col min="13567" max="13567" width="15.140625" style="16" customWidth="1"/>
    <col min="13568" max="13568" width="13.140625" style="16" customWidth="1"/>
    <col min="13569" max="13569" width="15.42578125" style="16" customWidth="1"/>
    <col min="13570" max="13572" width="11.42578125" style="16"/>
    <col min="13573" max="13573" width="17.28515625" style="16" customWidth="1"/>
    <col min="13574" max="13575" width="11.42578125" style="16"/>
    <col min="13576" max="13576" width="76" style="16" bestFit="1" customWidth="1"/>
    <col min="13577" max="13820" width="11.42578125" style="16"/>
    <col min="13821" max="13821" width="45.140625" style="16" customWidth="1"/>
    <col min="13822" max="13822" width="12.28515625" style="16" bestFit="1" customWidth="1"/>
    <col min="13823" max="13823" width="15.140625" style="16" customWidth="1"/>
    <col min="13824" max="13824" width="13.140625" style="16" customWidth="1"/>
    <col min="13825" max="13825" width="15.42578125" style="16" customWidth="1"/>
    <col min="13826" max="13828" width="11.42578125" style="16"/>
    <col min="13829" max="13829" width="17.28515625" style="16" customWidth="1"/>
    <col min="13830" max="13831" width="11.42578125" style="16"/>
    <col min="13832" max="13832" width="76" style="16" bestFit="1" customWidth="1"/>
    <col min="13833" max="14076" width="11.42578125" style="16"/>
    <col min="14077" max="14077" width="45.140625" style="16" customWidth="1"/>
    <col min="14078" max="14078" width="12.28515625" style="16" bestFit="1" customWidth="1"/>
    <col min="14079" max="14079" width="15.140625" style="16" customWidth="1"/>
    <col min="14080" max="14080" width="13.140625" style="16" customWidth="1"/>
    <col min="14081" max="14081" width="15.42578125" style="16" customWidth="1"/>
    <col min="14082" max="14084" width="11.42578125" style="16"/>
    <col min="14085" max="14085" width="17.28515625" style="16" customWidth="1"/>
    <col min="14086" max="14087" width="11.42578125" style="16"/>
    <col min="14088" max="14088" width="76" style="16" bestFit="1" customWidth="1"/>
    <col min="14089" max="14332" width="11.42578125" style="16"/>
    <col min="14333" max="14333" width="45.140625" style="16" customWidth="1"/>
    <col min="14334" max="14334" width="12.28515625" style="16" bestFit="1" customWidth="1"/>
    <col min="14335" max="14335" width="15.140625" style="16" customWidth="1"/>
    <col min="14336" max="14336" width="13.140625" style="16" customWidth="1"/>
    <col min="14337" max="14337" width="15.42578125" style="16" customWidth="1"/>
    <col min="14338" max="14340" width="11.42578125" style="16"/>
    <col min="14341" max="14341" width="17.28515625" style="16" customWidth="1"/>
    <col min="14342" max="14343" width="11.42578125" style="16"/>
    <col min="14344" max="14344" width="76" style="16" bestFit="1" customWidth="1"/>
    <col min="14345" max="14588" width="11.42578125" style="16"/>
    <col min="14589" max="14589" width="45.140625" style="16" customWidth="1"/>
    <col min="14590" max="14590" width="12.28515625" style="16" bestFit="1" customWidth="1"/>
    <col min="14591" max="14591" width="15.140625" style="16" customWidth="1"/>
    <col min="14592" max="14592" width="13.140625" style="16" customWidth="1"/>
    <col min="14593" max="14593" width="15.42578125" style="16" customWidth="1"/>
    <col min="14594" max="14596" width="11.42578125" style="16"/>
    <col min="14597" max="14597" width="17.28515625" style="16" customWidth="1"/>
    <col min="14598" max="14599" width="11.42578125" style="16"/>
    <col min="14600" max="14600" width="76" style="16" bestFit="1" customWidth="1"/>
    <col min="14601" max="14844" width="11.42578125" style="16"/>
    <col min="14845" max="14845" width="45.140625" style="16" customWidth="1"/>
    <col min="14846" max="14846" width="12.28515625" style="16" bestFit="1" customWidth="1"/>
    <col min="14847" max="14847" width="15.140625" style="16" customWidth="1"/>
    <col min="14848" max="14848" width="13.140625" style="16" customWidth="1"/>
    <col min="14849" max="14849" width="15.42578125" style="16" customWidth="1"/>
    <col min="14850" max="14852" width="11.42578125" style="16"/>
    <col min="14853" max="14853" width="17.28515625" style="16" customWidth="1"/>
    <col min="14854" max="14855" width="11.42578125" style="16"/>
    <col min="14856" max="14856" width="76" style="16" bestFit="1" customWidth="1"/>
    <col min="14857" max="15100" width="11.42578125" style="16"/>
    <col min="15101" max="15101" width="45.140625" style="16" customWidth="1"/>
    <col min="15102" max="15102" width="12.28515625" style="16" bestFit="1" customWidth="1"/>
    <col min="15103" max="15103" width="15.140625" style="16" customWidth="1"/>
    <col min="15104" max="15104" width="13.140625" style="16" customWidth="1"/>
    <col min="15105" max="15105" width="15.42578125" style="16" customWidth="1"/>
    <col min="15106" max="15108" width="11.42578125" style="16"/>
    <col min="15109" max="15109" width="17.28515625" style="16" customWidth="1"/>
    <col min="15110" max="15111" width="11.42578125" style="16"/>
    <col min="15112" max="15112" width="76" style="16" bestFit="1" customWidth="1"/>
    <col min="15113" max="15356" width="11.42578125" style="16"/>
    <col min="15357" max="15357" width="45.140625" style="16" customWidth="1"/>
    <col min="15358" max="15358" width="12.28515625" style="16" bestFit="1" customWidth="1"/>
    <col min="15359" max="15359" width="15.140625" style="16" customWidth="1"/>
    <col min="15360" max="15360" width="13.140625" style="16" customWidth="1"/>
    <col min="15361" max="15361" width="15.42578125" style="16" customWidth="1"/>
    <col min="15362" max="15364" width="11.42578125" style="16"/>
    <col min="15365" max="15365" width="17.28515625" style="16" customWidth="1"/>
    <col min="15366" max="15367" width="11.42578125" style="16"/>
    <col min="15368" max="15368" width="76" style="16" bestFit="1" customWidth="1"/>
    <col min="15369" max="15612" width="11.42578125" style="16"/>
    <col min="15613" max="15613" width="45.140625" style="16" customWidth="1"/>
    <col min="15614" max="15614" width="12.28515625" style="16" bestFit="1" customWidth="1"/>
    <col min="15615" max="15615" width="15.140625" style="16" customWidth="1"/>
    <col min="15616" max="15616" width="13.140625" style="16" customWidth="1"/>
    <col min="15617" max="15617" width="15.42578125" style="16" customWidth="1"/>
    <col min="15618" max="15620" width="11.42578125" style="16"/>
    <col min="15621" max="15621" width="17.28515625" style="16" customWidth="1"/>
    <col min="15622" max="15623" width="11.42578125" style="16"/>
    <col min="15624" max="15624" width="76" style="16" bestFit="1" customWidth="1"/>
    <col min="15625" max="15868" width="11.42578125" style="16"/>
    <col min="15869" max="15869" width="45.140625" style="16" customWidth="1"/>
    <col min="15870" max="15870" width="12.28515625" style="16" bestFit="1" customWidth="1"/>
    <col min="15871" max="15871" width="15.140625" style="16" customWidth="1"/>
    <col min="15872" max="15872" width="13.140625" style="16" customWidth="1"/>
    <col min="15873" max="15873" width="15.42578125" style="16" customWidth="1"/>
    <col min="15874" max="15876" width="11.42578125" style="16"/>
    <col min="15877" max="15877" width="17.28515625" style="16" customWidth="1"/>
    <col min="15878" max="15879" width="11.42578125" style="16"/>
    <col min="15880" max="15880" width="76" style="16" bestFit="1" customWidth="1"/>
    <col min="15881" max="16124" width="11.42578125" style="16"/>
    <col min="16125" max="16125" width="45.140625" style="16" customWidth="1"/>
    <col min="16126" max="16126" width="12.28515625" style="16" bestFit="1" customWidth="1"/>
    <col min="16127" max="16127" width="15.140625" style="16" customWidth="1"/>
    <col min="16128" max="16128" width="13.140625" style="16" customWidth="1"/>
    <col min="16129" max="16129" width="15.42578125" style="16" customWidth="1"/>
    <col min="16130" max="16132" width="11.42578125" style="16"/>
    <col min="16133" max="16133" width="17.28515625" style="16" customWidth="1"/>
    <col min="16134" max="16135" width="11.42578125" style="16"/>
    <col min="16136" max="16136" width="76" style="16" bestFit="1" customWidth="1"/>
    <col min="16137" max="16384" width="11.42578125" style="16"/>
  </cols>
  <sheetData>
    <row r="1" spans="1:8" s="15" customFormat="1" x14ac:dyDescent="0.2">
      <c r="A1" s="19" t="s">
        <v>157</v>
      </c>
      <c r="B1" s="40"/>
      <c r="C1" s="41"/>
      <c r="D1" s="20"/>
      <c r="E1" s="41"/>
    </row>
    <row r="2" spans="1:8" s="15" customFormat="1" x14ac:dyDescent="0.2">
      <c r="A2" s="19"/>
      <c r="B2" s="40"/>
      <c r="C2" s="41"/>
      <c r="D2" s="20"/>
      <c r="E2" s="41"/>
    </row>
    <row r="3" spans="1:8" ht="12.75" customHeight="1" x14ac:dyDescent="0.2">
      <c r="A3" s="315"/>
      <c r="B3" s="366" t="s">
        <v>70</v>
      </c>
      <c r="C3" s="367"/>
      <c r="D3" s="370" t="s">
        <v>71</v>
      </c>
      <c r="E3" s="371"/>
      <c r="F3" s="4"/>
      <c r="G3" s="4"/>
      <c r="H3" s="4"/>
    </row>
    <row r="4" spans="1:8" x14ac:dyDescent="0.2">
      <c r="A4" s="315"/>
      <c r="B4" s="368"/>
      <c r="C4" s="369"/>
      <c r="D4" s="372"/>
      <c r="E4" s="373"/>
    </row>
    <row r="5" spans="1:8" ht="25.5" x14ac:dyDescent="0.2">
      <c r="A5" s="315"/>
      <c r="B5" s="316" t="s">
        <v>72</v>
      </c>
      <c r="C5" s="317" t="s">
        <v>73</v>
      </c>
      <c r="D5" s="318" t="s">
        <v>72</v>
      </c>
      <c r="E5" s="317" t="s">
        <v>73</v>
      </c>
      <c r="H5" s="17"/>
    </row>
    <row r="6" spans="1:8" s="4" customFormat="1" x14ac:dyDescent="0.2">
      <c r="A6" s="306" t="s">
        <v>74</v>
      </c>
      <c r="B6" s="192">
        <v>1</v>
      </c>
      <c r="C6" s="193">
        <v>0.72669137417338847</v>
      </c>
      <c r="D6" s="194">
        <v>2</v>
      </c>
      <c r="E6" s="195">
        <v>1.4533827483467769</v>
      </c>
    </row>
    <row r="7" spans="1:8" s="4" customFormat="1" x14ac:dyDescent="0.2">
      <c r="A7" s="307" t="s">
        <v>58</v>
      </c>
      <c r="B7" s="196">
        <v>8</v>
      </c>
      <c r="C7" s="197">
        <v>3.4230456548714217</v>
      </c>
      <c r="D7" s="198">
        <v>130</v>
      </c>
      <c r="E7" s="199">
        <v>55.624491891660604</v>
      </c>
    </row>
    <row r="8" spans="1:8" s="4" customFormat="1" x14ac:dyDescent="0.2">
      <c r="A8" s="307" t="s">
        <v>59</v>
      </c>
      <c r="B8" s="196">
        <v>23</v>
      </c>
      <c r="C8" s="197">
        <v>1.7344745673240072</v>
      </c>
      <c r="D8" s="198">
        <v>300</v>
      </c>
      <c r="E8" s="199">
        <v>22.623581312921836</v>
      </c>
    </row>
    <row r="9" spans="1:8" s="4" customFormat="1" x14ac:dyDescent="0.2">
      <c r="A9" s="308" t="s">
        <v>163</v>
      </c>
      <c r="B9" s="196">
        <v>1</v>
      </c>
      <c r="C9" s="197">
        <v>2.5374270489723423</v>
      </c>
      <c r="D9" s="198">
        <v>65</v>
      </c>
      <c r="E9" s="199">
        <v>164.93275818320222</v>
      </c>
    </row>
    <row r="10" spans="1:8" s="4" customFormat="1" x14ac:dyDescent="0.2">
      <c r="A10" s="307" t="s">
        <v>60</v>
      </c>
      <c r="B10" s="196">
        <v>7</v>
      </c>
      <c r="C10" s="197">
        <v>2.5308217939911062</v>
      </c>
      <c r="D10" s="198">
        <v>349</v>
      </c>
      <c r="E10" s="199">
        <v>126.17954372898515</v>
      </c>
    </row>
    <row r="11" spans="1:8" s="4" customFormat="1" x14ac:dyDescent="0.2">
      <c r="A11" s="308" t="s">
        <v>61</v>
      </c>
      <c r="B11" s="196">
        <v>14</v>
      </c>
      <c r="C11" s="197">
        <v>0.52033970749475011</v>
      </c>
      <c r="D11" s="198">
        <v>2491</v>
      </c>
      <c r="E11" s="199">
        <v>92.583300812101626</v>
      </c>
    </row>
    <row r="12" spans="1:8" ht="15" x14ac:dyDescent="0.2">
      <c r="A12" s="309" t="s">
        <v>169</v>
      </c>
      <c r="B12" s="200"/>
      <c r="C12" s="201"/>
      <c r="D12" s="198">
        <v>237</v>
      </c>
      <c r="E12" s="199">
        <v>91.220507293791613</v>
      </c>
    </row>
    <row r="13" spans="1:8" ht="40.5" customHeight="1" x14ac:dyDescent="0.2">
      <c r="A13" s="309" t="s">
        <v>117</v>
      </c>
      <c r="B13" s="196">
        <v>11</v>
      </c>
      <c r="C13" s="197">
        <v>2.000436458863752</v>
      </c>
      <c r="D13" s="198">
        <v>561</v>
      </c>
      <c r="E13" s="199">
        <v>102.02225940205136</v>
      </c>
    </row>
    <row r="14" spans="1:8" s="4" customFormat="1" ht="15" customHeight="1" x14ac:dyDescent="0.2">
      <c r="A14" s="312" t="s">
        <v>168</v>
      </c>
      <c r="B14" s="196">
        <v>31</v>
      </c>
      <c r="C14" s="197">
        <v>0.29664702735755438</v>
      </c>
      <c r="D14" s="198">
        <v>6958</v>
      </c>
      <c r="E14" s="199">
        <v>66.582903753350436</v>
      </c>
    </row>
    <row r="15" spans="1:8" s="4" customFormat="1" ht="14.25" customHeight="1" x14ac:dyDescent="0.2">
      <c r="A15" s="312" t="s">
        <v>75</v>
      </c>
      <c r="B15" s="196">
        <v>13</v>
      </c>
      <c r="C15" s="197">
        <v>0.62145056121766074</v>
      </c>
      <c r="D15" s="198">
        <v>7935</v>
      </c>
      <c r="E15" s="199">
        <v>379.32386178939521</v>
      </c>
    </row>
    <row r="16" spans="1:8" ht="15.75" customHeight="1" x14ac:dyDescent="0.2">
      <c r="A16" s="309" t="s">
        <v>170</v>
      </c>
      <c r="B16" s="196">
        <v>17</v>
      </c>
      <c r="C16" s="197">
        <v>0.90492920259767917</v>
      </c>
      <c r="D16" s="200"/>
      <c r="E16" s="201"/>
    </row>
    <row r="17" spans="1:5" s="4" customFormat="1" x14ac:dyDescent="0.2">
      <c r="A17" s="307" t="s">
        <v>76</v>
      </c>
      <c r="B17" s="200"/>
      <c r="C17" s="201"/>
      <c r="D17" s="198">
        <v>682</v>
      </c>
      <c r="E17" s="199">
        <v>46.288440785410323</v>
      </c>
    </row>
    <row r="18" spans="1:5" s="4" customFormat="1" x14ac:dyDescent="0.2">
      <c r="A18" s="307" t="s">
        <v>77</v>
      </c>
      <c r="B18" s="200"/>
      <c r="C18" s="201"/>
      <c r="D18" s="198">
        <v>139</v>
      </c>
      <c r="E18" s="199">
        <v>300.54054054054052</v>
      </c>
    </row>
    <row r="19" spans="1:5" s="4" customFormat="1" x14ac:dyDescent="0.2">
      <c r="A19" s="307" t="s">
        <v>78</v>
      </c>
      <c r="B19" s="200"/>
      <c r="C19" s="201"/>
      <c r="D19" s="198">
        <v>258</v>
      </c>
      <c r="E19" s="199">
        <v>71.870299181012868</v>
      </c>
    </row>
    <row r="20" spans="1:5" s="4" customFormat="1" x14ac:dyDescent="0.2">
      <c r="A20" s="307" t="s">
        <v>66</v>
      </c>
      <c r="B20" s="196">
        <v>6</v>
      </c>
      <c r="C20" s="197">
        <v>0.64032784785810337</v>
      </c>
      <c r="D20" s="198">
        <v>1352</v>
      </c>
      <c r="E20" s="199">
        <v>144.28720838402594</v>
      </c>
    </row>
    <row r="21" spans="1:5" s="4" customFormat="1" x14ac:dyDescent="0.2">
      <c r="A21" s="312" t="s">
        <v>67</v>
      </c>
      <c r="B21" s="196">
        <v>4</v>
      </c>
      <c r="C21" s="197">
        <v>1.5456547780053325</v>
      </c>
      <c r="D21" s="198">
        <v>243</v>
      </c>
      <c r="E21" s="199">
        <v>93.898527763823949</v>
      </c>
    </row>
    <row r="22" spans="1:5" s="4" customFormat="1" x14ac:dyDescent="0.2">
      <c r="A22" s="319" t="s">
        <v>68</v>
      </c>
      <c r="B22" s="196">
        <v>1</v>
      </c>
      <c r="C22" s="197">
        <v>3.117206982543641</v>
      </c>
      <c r="D22" s="198">
        <v>22</v>
      </c>
      <c r="E22" s="199">
        <v>68.578553615960089</v>
      </c>
    </row>
    <row r="23" spans="1:5" x14ac:dyDescent="0.2">
      <c r="A23" s="320" t="s">
        <v>22</v>
      </c>
      <c r="B23" s="202">
        <v>137</v>
      </c>
      <c r="C23" s="273">
        <v>0.647383460344928</v>
      </c>
      <c r="D23" s="203">
        <v>21724</v>
      </c>
      <c r="E23" s="272">
        <v>102.65517001849059</v>
      </c>
    </row>
    <row r="24" spans="1:5" s="18" customFormat="1" ht="25.5" customHeight="1" x14ac:dyDescent="0.25">
      <c r="A24" s="374" t="s">
        <v>116</v>
      </c>
      <c r="B24" s="374"/>
      <c r="C24" s="374"/>
      <c r="D24" s="374"/>
      <c r="E24" s="374"/>
    </row>
    <row r="25" spans="1:5" ht="13.5" x14ac:dyDescent="0.25">
      <c r="A25" s="375" t="s">
        <v>79</v>
      </c>
      <c r="B25" s="375"/>
      <c r="C25" s="375"/>
      <c r="D25" s="375"/>
      <c r="E25" s="375"/>
    </row>
    <row r="26" spans="1:5" ht="13.5" x14ac:dyDescent="0.25">
      <c r="A26" s="375" t="s">
        <v>80</v>
      </c>
      <c r="B26" s="375"/>
      <c r="C26" s="375"/>
      <c r="D26" s="375"/>
      <c r="E26" s="375"/>
    </row>
    <row r="27" spans="1:5" ht="24.75" customHeight="1" x14ac:dyDescent="0.25">
      <c r="A27" s="364" t="s">
        <v>81</v>
      </c>
      <c r="B27" s="364"/>
      <c r="C27" s="364"/>
      <c r="D27" s="364"/>
      <c r="E27" s="364"/>
    </row>
    <row r="28" spans="1:5" ht="13.5" x14ac:dyDescent="0.25">
      <c r="A28" s="365" t="s">
        <v>82</v>
      </c>
      <c r="B28" s="365"/>
      <c r="C28" s="365"/>
      <c r="D28" s="365"/>
      <c r="E28" s="365"/>
    </row>
    <row r="29" spans="1:5" ht="13.5" x14ac:dyDescent="0.25">
      <c r="A29" s="365" t="s">
        <v>83</v>
      </c>
      <c r="B29" s="365"/>
      <c r="C29" s="365"/>
      <c r="D29" s="365"/>
      <c r="E29" s="365"/>
    </row>
  </sheetData>
  <mergeCells count="8">
    <mergeCell ref="A27:E27"/>
    <mergeCell ref="A28:E28"/>
    <mergeCell ref="A29:E29"/>
    <mergeCell ref="B3:C4"/>
    <mergeCell ref="D3:E4"/>
    <mergeCell ref="A24:E24"/>
    <mergeCell ref="A25:E25"/>
    <mergeCell ref="A26:E26"/>
  </mergeCells>
  <pageMargins left="0.78740157499999996" right="0.78740157499999996" top="0.984251969" bottom="0.984251969" header="0.4921259845"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26"/>
  <sheetViews>
    <sheetView showGridLines="0" zoomScaleNormal="100" workbookViewId="0">
      <selection sqref="A1:D1"/>
    </sheetView>
  </sheetViews>
  <sheetFormatPr baseColWidth="10" defaultRowHeight="12.75" x14ac:dyDescent="0.2"/>
  <cols>
    <col min="1" max="1" width="39.85546875" style="16" customWidth="1"/>
    <col min="2" max="2" width="16.140625" style="16" customWidth="1"/>
    <col min="3" max="3" width="16" style="16" customWidth="1"/>
    <col min="4" max="4" width="18.28515625" style="16" customWidth="1"/>
    <col min="5" max="249" width="11.42578125" style="16"/>
    <col min="250" max="250" width="39.85546875" style="16" customWidth="1"/>
    <col min="251" max="505" width="11.42578125" style="16"/>
    <col min="506" max="506" width="39.85546875" style="16" customWidth="1"/>
    <col min="507" max="761" width="11.42578125" style="16"/>
    <col min="762" max="762" width="39.85546875" style="16" customWidth="1"/>
    <col min="763" max="1017" width="11.42578125" style="16"/>
    <col min="1018" max="1018" width="39.85546875" style="16" customWidth="1"/>
    <col min="1019" max="1273" width="11.42578125" style="16"/>
    <col min="1274" max="1274" width="39.85546875" style="16" customWidth="1"/>
    <col min="1275" max="1529" width="11.42578125" style="16"/>
    <col min="1530" max="1530" width="39.85546875" style="16" customWidth="1"/>
    <col min="1531" max="1785" width="11.42578125" style="16"/>
    <col min="1786" max="1786" width="39.85546875" style="16" customWidth="1"/>
    <col min="1787" max="2041" width="11.42578125" style="16"/>
    <col min="2042" max="2042" width="39.85546875" style="16" customWidth="1"/>
    <col min="2043" max="2297" width="11.42578125" style="16"/>
    <col min="2298" max="2298" width="39.85546875" style="16" customWidth="1"/>
    <col min="2299" max="2553" width="11.42578125" style="16"/>
    <col min="2554" max="2554" width="39.85546875" style="16" customWidth="1"/>
    <col min="2555" max="2809" width="11.42578125" style="16"/>
    <col min="2810" max="2810" width="39.85546875" style="16" customWidth="1"/>
    <col min="2811" max="3065" width="11.42578125" style="16"/>
    <col min="3066" max="3066" width="39.85546875" style="16" customWidth="1"/>
    <col min="3067" max="3321" width="11.42578125" style="16"/>
    <col min="3322" max="3322" width="39.85546875" style="16" customWidth="1"/>
    <col min="3323" max="3577" width="11.42578125" style="16"/>
    <col min="3578" max="3578" width="39.85546875" style="16" customWidth="1"/>
    <col min="3579" max="3833" width="11.42578125" style="16"/>
    <col min="3834" max="3834" width="39.85546875" style="16" customWidth="1"/>
    <col min="3835" max="4089" width="11.42578125" style="16"/>
    <col min="4090" max="4090" width="39.85546875" style="16" customWidth="1"/>
    <col min="4091" max="4345" width="11.42578125" style="16"/>
    <col min="4346" max="4346" width="39.85546875" style="16" customWidth="1"/>
    <col min="4347" max="4601" width="11.42578125" style="16"/>
    <col min="4602" max="4602" width="39.85546875" style="16" customWidth="1"/>
    <col min="4603" max="4857" width="11.42578125" style="16"/>
    <col min="4858" max="4858" width="39.85546875" style="16" customWidth="1"/>
    <col min="4859" max="5113" width="11.42578125" style="16"/>
    <col min="5114" max="5114" width="39.85546875" style="16" customWidth="1"/>
    <col min="5115" max="5369" width="11.42578125" style="16"/>
    <col min="5370" max="5370" width="39.85546875" style="16" customWidth="1"/>
    <col min="5371" max="5625" width="11.42578125" style="16"/>
    <col min="5626" max="5626" width="39.85546875" style="16" customWidth="1"/>
    <col min="5627" max="5881" width="11.42578125" style="16"/>
    <col min="5882" max="5882" width="39.85546875" style="16" customWidth="1"/>
    <col min="5883" max="6137" width="11.42578125" style="16"/>
    <col min="6138" max="6138" width="39.85546875" style="16" customWidth="1"/>
    <col min="6139" max="6393" width="11.42578125" style="16"/>
    <col min="6394" max="6394" width="39.85546875" style="16" customWidth="1"/>
    <col min="6395" max="6649" width="11.42578125" style="16"/>
    <col min="6650" max="6650" width="39.85546875" style="16" customWidth="1"/>
    <col min="6651" max="6905" width="11.42578125" style="16"/>
    <col min="6906" max="6906" width="39.85546875" style="16" customWidth="1"/>
    <col min="6907" max="7161" width="11.42578125" style="16"/>
    <col min="7162" max="7162" width="39.85546875" style="16" customWidth="1"/>
    <col min="7163" max="7417" width="11.42578125" style="16"/>
    <col min="7418" max="7418" width="39.85546875" style="16" customWidth="1"/>
    <col min="7419" max="7673" width="11.42578125" style="16"/>
    <col min="7674" max="7674" width="39.85546875" style="16" customWidth="1"/>
    <col min="7675" max="7929" width="11.42578125" style="16"/>
    <col min="7930" max="7930" width="39.85546875" style="16" customWidth="1"/>
    <col min="7931" max="8185" width="11.42578125" style="16"/>
    <col min="8186" max="8186" width="39.85546875" style="16" customWidth="1"/>
    <col min="8187" max="8441" width="11.42578125" style="16"/>
    <col min="8442" max="8442" width="39.85546875" style="16" customWidth="1"/>
    <col min="8443" max="8697" width="11.42578125" style="16"/>
    <col min="8698" max="8698" width="39.85546875" style="16" customWidth="1"/>
    <col min="8699" max="8953" width="11.42578125" style="16"/>
    <col min="8954" max="8954" width="39.85546875" style="16" customWidth="1"/>
    <col min="8955" max="9209" width="11.42578125" style="16"/>
    <col min="9210" max="9210" width="39.85546875" style="16" customWidth="1"/>
    <col min="9211" max="9465" width="11.42578125" style="16"/>
    <col min="9466" max="9466" width="39.85546875" style="16" customWidth="1"/>
    <col min="9467" max="9721" width="11.42578125" style="16"/>
    <col min="9722" max="9722" width="39.85546875" style="16" customWidth="1"/>
    <col min="9723" max="9977" width="11.42578125" style="16"/>
    <col min="9978" max="9978" width="39.85546875" style="16" customWidth="1"/>
    <col min="9979" max="10233" width="11.42578125" style="16"/>
    <col min="10234" max="10234" width="39.85546875" style="16" customWidth="1"/>
    <col min="10235" max="10489" width="11.42578125" style="16"/>
    <col min="10490" max="10490" width="39.85546875" style="16" customWidth="1"/>
    <col min="10491" max="10745" width="11.42578125" style="16"/>
    <col min="10746" max="10746" width="39.85546875" style="16" customWidth="1"/>
    <col min="10747" max="11001" width="11.42578125" style="16"/>
    <col min="11002" max="11002" width="39.85546875" style="16" customWidth="1"/>
    <col min="11003" max="11257" width="11.42578125" style="16"/>
    <col min="11258" max="11258" width="39.85546875" style="16" customWidth="1"/>
    <col min="11259" max="11513" width="11.42578125" style="16"/>
    <col min="11514" max="11514" width="39.85546875" style="16" customWidth="1"/>
    <col min="11515" max="11769" width="11.42578125" style="16"/>
    <col min="11770" max="11770" width="39.85546875" style="16" customWidth="1"/>
    <col min="11771" max="12025" width="11.42578125" style="16"/>
    <col min="12026" max="12026" width="39.85546875" style="16" customWidth="1"/>
    <col min="12027" max="12281" width="11.42578125" style="16"/>
    <col min="12282" max="12282" width="39.85546875" style="16" customWidth="1"/>
    <col min="12283" max="12537" width="11.42578125" style="16"/>
    <col min="12538" max="12538" width="39.85546875" style="16" customWidth="1"/>
    <col min="12539" max="12793" width="11.42578125" style="16"/>
    <col min="12794" max="12794" width="39.85546875" style="16" customWidth="1"/>
    <col min="12795" max="13049" width="11.42578125" style="16"/>
    <col min="13050" max="13050" width="39.85546875" style="16" customWidth="1"/>
    <col min="13051" max="13305" width="11.42578125" style="16"/>
    <col min="13306" max="13306" width="39.85546875" style="16" customWidth="1"/>
    <col min="13307" max="13561" width="11.42578125" style="16"/>
    <col min="13562" max="13562" width="39.85546875" style="16" customWidth="1"/>
    <col min="13563" max="13817" width="11.42578125" style="16"/>
    <col min="13818" max="13818" width="39.85546875" style="16" customWidth="1"/>
    <col min="13819" max="14073" width="11.42578125" style="16"/>
    <col min="14074" max="14074" width="39.85546875" style="16" customWidth="1"/>
    <col min="14075" max="14329" width="11.42578125" style="16"/>
    <col min="14330" max="14330" width="39.85546875" style="16" customWidth="1"/>
    <col min="14331" max="14585" width="11.42578125" style="16"/>
    <col min="14586" max="14586" width="39.85546875" style="16" customWidth="1"/>
    <col min="14587" max="14841" width="11.42578125" style="16"/>
    <col min="14842" max="14842" width="39.85546875" style="16" customWidth="1"/>
    <col min="14843" max="15097" width="11.42578125" style="16"/>
    <col min="15098" max="15098" width="39.85546875" style="16" customWidth="1"/>
    <col min="15099" max="15353" width="11.42578125" style="16"/>
    <col min="15354" max="15354" width="39.85546875" style="16" customWidth="1"/>
    <col min="15355" max="15609" width="11.42578125" style="16"/>
    <col min="15610" max="15610" width="39.85546875" style="16" customWidth="1"/>
    <col min="15611" max="15865" width="11.42578125" style="16"/>
    <col min="15866" max="15866" width="39.85546875" style="16" customWidth="1"/>
    <col min="15867" max="16121" width="11.42578125" style="16"/>
    <col min="16122" max="16122" width="39.85546875" style="16" customWidth="1"/>
    <col min="16123" max="16384" width="11.42578125" style="16"/>
  </cols>
  <sheetData>
    <row r="1" spans="1:5" ht="12.75" customHeight="1" x14ac:dyDescent="0.2">
      <c r="A1" s="378" t="s">
        <v>158</v>
      </c>
      <c r="B1" s="378"/>
      <c r="C1" s="378"/>
      <c r="D1" s="378"/>
      <c r="E1" s="276"/>
    </row>
    <row r="2" spans="1:5" x14ac:dyDescent="0.2">
      <c r="A2" s="30"/>
      <c r="B2" s="30"/>
      <c r="C2" s="24"/>
      <c r="D2" s="24"/>
      <c r="E2" s="24"/>
    </row>
    <row r="3" spans="1:5" ht="38.25" x14ac:dyDescent="0.2">
      <c r="A3" s="183" t="s">
        <v>41</v>
      </c>
      <c r="B3" s="184" t="s">
        <v>85</v>
      </c>
      <c r="C3" s="267" t="s">
        <v>86</v>
      </c>
      <c r="D3" s="185" t="s">
        <v>87</v>
      </c>
      <c r="E3" s="17"/>
    </row>
    <row r="4" spans="1:5" s="4" customFormat="1" ht="15" customHeight="1" x14ac:dyDescent="0.2">
      <c r="A4" s="186" t="s">
        <v>88</v>
      </c>
      <c r="B4" s="175">
        <v>7.4074074074074066</v>
      </c>
      <c r="C4" s="268">
        <v>92.592592592592595</v>
      </c>
      <c r="D4" s="176">
        <v>0</v>
      </c>
      <c r="E4" s="27"/>
    </row>
    <row r="5" spans="1:5" s="4" customFormat="1" x14ac:dyDescent="0.2">
      <c r="A5" s="187" t="s">
        <v>66</v>
      </c>
      <c r="B5" s="177">
        <v>62.478632478632477</v>
      </c>
      <c r="C5" s="269">
        <v>2.4786324786324787</v>
      </c>
      <c r="D5" s="178">
        <v>35.042735042735039</v>
      </c>
      <c r="E5" s="27"/>
    </row>
    <row r="6" spans="1:5" s="4" customFormat="1" x14ac:dyDescent="0.2">
      <c r="A6" s="188" t="s">
        <v>89</v>
      </c>
      <c r="B6" s="177">
        <v>51.631321370309948</v>
      </c>
      <c r="C6" s="269">
        <v>2.3654159869494289</v>
      </c>
      <c r="D6" s="178">
        <v>46.003262642740623</v>
      </c>
      <c r="E6" s="27"/>
    </row>
    <row r="7" spans="1:5" s="4" customFormat="1" x14ac:dyDescent="0.2">
      <c r="A7" s="187" t="s">
        <v>178</v>
      </c>
      <c r="B7" s="177">
        <v>65.520663633129232</v>
      </c>
      <c r="C7" s="269">
        <v>10.329007733647924</v>
      </c>
      <c r="D7" s="178">
        <v>24.150328633222852</v>
      </c>
      <c r="E7" s="27"/>
    </row>
    <row r="8" spans="1:5" s="4" customFormat="1" x14ac:dyDescent="0.2">
      <c r="A8" s="187" t="s">
        <v>100</v>
      </c>
      <c r="B8" s="177">
        <v>45.394736842105267</v>
      </c>
      <c r="C8" s="269">
        <v>0</v>
      </c>
      <c r="D8" s="178">
        <v>55.26315789473685</v>
      </c>
      <c r="E8" s="27"/>
    </row>
    <row r="9" spans="1:5" s="4" customFormat="1" x14ac:dyDescent="0.2">
      <c r="A9" s="189" t="s">
        <v>67</v>
      </c>
      <c r="B9" s="177">
        <v>64.646464646464651</v>
      </c>
      <c r="C9" s="269">
        <v>0</v>
      </c>
      <c r="D9" s="178">
        <v>35.353535353535356</v>
      </c>
      <c r="E9" s="27"/>
    </row>
    <row r="10" spans="1:5" s="4" customFormat="1" x14ac:dyDescent="0.2">
      <c r="A10" s="187" t="s">
        <v>90</v>
      </c>
      <c r="B10" s="177">
        <v>92</v>
      </c>
      <c r="C10" s="269">
        <v>0.66666666666666674</v>
      </c>
      <c r="D10" s="178">
        <v>7.333333333333333</v>
      </c>
      <c r="E10" s="27"/>
    </row>
    <row r="11" spans="1:5" s="4" customFormat="1" ht="11.25" customHeight="1" x14ac:dyDescent="0.2">
      <c r="A11" s="187" t="s">
        <v>78</v>
      </c>
      <c r="B11" s="177">
        <v>97.31903485254692</v>
      </c>
      <c r="C11" s="269">
        <v>1.8766756032171581</v>
      </c>
      <c r="D11" s="178">
        <v>0.80428954423592491</v>
      </c>
      <c r="E11" s="27"/>
    </row>
    <row r="12" spans="1:5" x14ac:dyDescent="0.2">
      <c r="A12" s="187" t="s">
        <v>91</v>
      </c>
      <c r="B12" s="177">
        <v>95.918367346938766</v>
      </c>
      <c r="C12" s="269">
        <v>1.0204081632653061</v>
      </c>
      <c r="D12" s="178">
        <v>3.0612244897959182</v>
      </c>
      <c r="E12" s="25"/>
    </row>
    <row r="13" spans="1:5" s="4" customFormat="1" x14ac:dyDescent="0.2">
      <c r="A13" s="187" t="s">
        <v>77</v>
      </c>
      <c r="B13" s="177">
        <v>95.744680851063833</v>
      </c>
      <c r="C13" s="269">
        <v>2.1276595744680851</v>
      </c>
      <c r="D13" s="178">
        <v>2.1276595744680851</v>
      </c>
      <c r="E13" s="27"/>
    </row>
    <row r="14" spans="1:5" s="4" customFormat="1" x14ac:dyDescent="0.2">
      <c r="A14" s="187" t="s">
        <v>60</v>
      </c>
      <c r="B14" s="177">
        <v>85.714285714285708</v>
      </c>
      <c r="C14" s="269">
        <v>10</v>
      </c>
      <c r="D14" s="178">
        <v>4.2857142857142856</v>
      </c>
      <c r="E14" s="27"/>
    </row>
    <row r="15" spans="1:5" s="4" customFormat="1" x14ac:dyDescent="0.2">
      <c r="A15" s="187" t="s">
        <v>92</v>
      </c>
      <c r="B15" s="177">
        <v>77.300447215069795</v>
      </c>
      <c r="C15" s="269">
        <v>22.56403306681122</v>
      </c>
      <c r="D15" s="178">
        <v>0.1355197181189863</v>
      </c>
      <c r="E15" s="27"/>
    </row>
    <row r="16" spans="1:5" s="15" customFormat="1" x14ac:dyDescent="0.2">
      <c r="A16" s="187" t="s">
        <v>93</v>
      </c>
      <c r="B16" s="177">
        <v>96.309963099630991</v>
      </c>
      <c r="C16" s="269">
        <v>3.6900369003690034</v>
      </c>
      <c r="D16" s="178">
        <v>0</v>
      </c>
      <c r="E16" s="25"/>
    </row>
    <row r="17" spans="1:5" s="4" customFormat="1" x14ac:dyDescent="0.2">
      <c r="A17" s="187" t="s">
        <v>163</v>
      </c>
      <c r="B17" s="177">
        <v>93.103448275862064</v>
      </c>
      <c r="C17" s="269">
        <v>0</v>
      </c>
      <c r="D17" s="178">
        <v>6.8965517241379306</v>
      </c>
      <c r="E17" s="27"/>
    </row>
    <row r="18" spans="1:5" s="4" customFormat="1" x14ac:dyDescent="0.2">
      <c r="A18" s="187" t="s">
        <v>94</v>
      </c>
      <c r="B18" s="177">
        <v>98.550724637681171</v>
      </c>
      <c r="C18" s="269">
        <v>1.4492753623188406</v>
      </c>
      <c r="D18" s="178">
        <v>0</v>
      </c>
      <c r="E18" s="27"/>
    </row>
    <row r="19" spans="1:5" x14ac:dyDescent="0.2">
      <c r="A19" s="187" t="s">
        <v>95</v>
      </c>
      <c r="B19" s="177">
        <v>97.727272727272734</v>
      </c>
      <c r="C19" s="269">
        <v>2.2727272727272729</v>
      </c>
      <c r="D19" s="178">
        <v>0</v>
      </c>
      <c r="E19" s="17"/>
    </row>
    <row r="20" spans="1:5" s="4" customFormat="1" x14ac:dyDescent="0.2">
      <c r="A20" s="190" t="s">
        <v>96</v>
      </c>
      <c r="B20" s="179">
        <v>100</v>
      </c>
      <c r="C20" s="270">
        <v>0</v>
      </c>
      <c r="D20" s="180">
        <v>0</v>
      </c>
      <c r="E20" s="27"/>
    </row>
    <row r="21" spans="1:5" x14ac:dyDescent="0.2">
      <c r="A21" s="191" t="s">
        <v>22</v>
      </c>
      <c r="B21" s="181">
        <v>67.542339383988576</v>
      </c>
      <c r="C21" s="271">
        <v>11.137462373437927</v>
      </c>
      <c r="D21" s="182">
        <v>21.321718507707743</v>
      </c>
      <c r="E21" s="25"/>
    </row>
    <row r="22" spans="1:5" ht="24.75" customHeight="1" x14ac:dyDescent="0.2">
      <c r="A22" s="377" t="s">
        <v>116</v>
      </c>
      <c r="B22" s="377"/>
      <c r="C22" s="377"/>
      <c r="D22" s="377"/>
      <c r="E22" s="42"/>
    </row>
    <row r="23" spans="1:5" ht="12.75" customHeight="1" x14ac:dyDescent="0.25">
      <c r="A23" s="375" t="s">
        <v>79</v>
      </c>
      <c r="B23" s="375"/>
      <c r="C23" s="375"/>
      <c r="D23" s="375"/>
      <c r="E23" s="43"/>
    </row>
    <row r="24" spans="1:5" ht="26.25" customHeight="1" x14ac:dyDescent="0.25">
      <c r="A24" s="375" t="s">
        <v>115</v>
      </c>
      <c r="B24" s="375"/>
      <c r="C24" s="375"/>
      <c r="D24" s="375"/>
      <c r="E24" s="43"/>
    </row>
    <row r="25" spans="1:5" ht="13.5" x14ac:dyDescent="0.25">
      <c r="A25" s="376" t="s">
        <v>84</v>
      </c>
      <c r="B25" s="376"/>
      <c r="C25" s="376"/>
      <c r="D25" s="376"/>
      <c r="E25" s="41"/>
    </row>
    <row r="26" spans="1:5" x14ac:dyDescent="0.2">
      <c r="A26" s="26"/>
      <c r="B26" s="26"/>
      <c r="C26" s="26"/>
      <c r="D26" s="26"/>
      <c r="E26" s="26"/>
    </row>
  </sheetData>
  <mergeCells count="5">
    <mergeCell ref="A25:D25"/>
    <mergeCell ref="A22:D22"/>
    <mergeCell ref="A23:D23"/>
    <mergeCell ref="A24:D24"/>
    <mergeCell ref="A1:D1"/>
  </mergeCells>
  <pageMargins left="0.78740157499999996" right="0.78740157499999996" top="0.984251969" bottom="0.984251969" header="0.4921259845" footer="0.49212598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3</vt:i4>
      </vt:variant>
    </vt:vector>
  </HeadingPairs>
  <TitlesOfParts>
    <vt:vector size="12" baseType="lpstr">
      <vt:lpstr>Sommaire</vt:lpstr>
      <vt:lpstr>Figure 1</vt:lpstr>
      <vt:lpstr>Figure 2</vt:lpstr>
      <vt:lpstr>Figure 3</vt:lpstr>
      <vt:lpstr>Figure 4</vt:lpstr>
      <vt:lpstr>Figure 5</vt:lpstr>
      <vt:lpstr>Figure 6</vt:lpstr>
      <vt:lpstr>Figure 7</vt:lpstr>
      <vt:lpstr>Figure 8</vt:lpstr>
      <vt:lpstr>'Figure 6'!Zone_d_impression</vt:lpstr>
      <vt:lpstr>'Figure 7'!Zone_d_impression</vt:lpstr>
      <vt:lpstr>'Figure 8'!Zone_d_impression</vt:lpstr>
    </vt:vector>
  </TitlesOfParts>
  <Company>MINEFI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ZILLONIZ</dc:creator>
  <cp:lastModifiedBy>RIEG Christian</cp:lastModifiedBy>
  <cp:lastPrinted>2022-06-28T10:05:43Z</cp:lastPrinted>
  <dcterms:created xsi:type="dcterms:W3CDTF">2018-02-26T09:05:22Z</dcterms:created>
  <dcterms:modified xsi:type="dcterms:W3CDTF">2022-09-21T07:31:24Z</dcterms:modified>
</cp:coreProperties>
</file>